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Spring 2022\FINAL WEB VERSIONS\Wave 1 (doc, supps + CaTs)\"/>
    </mc:Choice>
  </mc:AlternateContent>
  <xr:revisionPtr revIDLastSave="0" documentId="13_ncr:1_{CBA83BA6-E12B-4A1C-A641-FA2D4DFEB936}" xr6:coauthVersionLast="45" xr6:coauthVersionMax="45" xr10:uidLastSave="{00000000-0000-0000-0000-000000000000}"/>
  <bookViews>
    <workbookView xWindow="-120" yWindow="-120" windowWidth="29040" windowHeight="15840" tabRatio="740" xr2:uid="{00000000-000D-0000-FFFF-FFFF00000000}"/>
  </bookViews>
  <sheets>
    <sheet name="Contents" sheetId="4" r:id="rId1"/>
    <sheet name="1.1" sheetId="132" r:id="rId2"/>
    <sheet name="1.2" sheetId="133" r:id="rId3"/>
    <sheet name="1.3" sheetId="126" r:id="rId4"/>
    <sheet name="1.4" sheetId="127" r:id="rId5"/>
    <sheet name="1.5" sheetId="90" r:id="rId6"/>
    <sheet name="1.6" sheetId="91" r:id="rId7"/>
    <sheet name="1.7" sheetId="136" r:id="rId8"/>
    <sheet name="1.8" sheetId="138" r:id="rId9"/>
    <sheet name="1.9" sheetId="139" r:id="rId10"/>
    <sheet name="1.10" sheetId="128" r:id="rId11"/>
    <sheet name="1.11" sheetId="129" r:id="rId12"/>
    <sheet name="1.12" sheetId="124" r:id="rId13"/>
    <sheet name="1.13" sheetId="130" r:id="rId14"/>
    <sheet name="1.14" sheetId="134" r:id="rId15"/>
    <sheet name="1.15" sheetId="94" r:id="rId16"/>
    <sheet name="1.16" sheetId="95" r:id="rId17"/>
    <sheet name="1.17" sheetId="125" r:id="rId18"/>
    <sheet name="1.18" sheetId="135" r:id="rId19"/>
    <sheet name="1.19" sheetId="131" r:id="rId20"/>
    <sheet name="1.20" sheetId="137"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123Graph_A" localSheetId="11" hidden="1">'[1]Model inputs'!#REF!</definedName>
    <definedName name="__123Graph_A" localSheetId="12" hidden="1">'[1]Model inputs'!#REF!</definedName>
    <definedName name="__123Graph_A" localSheetId="14"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0"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4"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20"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4"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20"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4"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20"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4"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20"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4"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20"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4"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20"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4"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localSheetId="20" hidden="1">'[4]FC Page 1'!#REF!</definedName>
    <definedName name="__123Graph_BLBFFIN" localSheetId="7"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4"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20"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4"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20"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4"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localSheetId="20" hidden="1">'[4]T3 Page 1'!#REF!</definedName>
    <definedName name="__123Graph_CEFF" localSheetId="7"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4"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20"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4"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20"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4"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localSheetId="20"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4"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localSheetId="20" hidden="1">'[4]T3 Page 1'!#REF!</definedName>
    <definedName name="__123Graph_DEFF" localSheetId="7"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4"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20"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4"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20"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4"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localSheetId="20"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4"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localSheetId="20"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4"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localSheetId="20"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4"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20"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4"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20"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4"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localSheetId="20"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4"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localSheetId="20"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4"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localSheetId="20"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4"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20"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4"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20"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4"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20"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4"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20"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4"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20"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4"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20"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4"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4"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4"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4"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4"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4" hidden="1">[8]Population!#REF!</definedName>
    <definedName name="Pop" localSheetId="16" hidden="1">[8]Population!#REF!</definedName>
    <definedName name="Pop" localSheetId="17" hidden="1">[8]Population!#REF!</definedName>
    <definedName name="Pop" localSheetId="18" hidden="1">[8]Population!#REF!</definedName>
    <definedName name="Pop" localSheetId="20" hidden="1">[8]Population!#REF!</definedName>
    <definedName name="Pop" hidden="1">[8]Population!#REF!</definedName>
    <definedName name="Population" localSheetId="11" hidden="1">#REF!</definedName>
    <definedName name="Population" localSheetId="12" hidden="1">#REF!</definedName>
    <definedName name="Population" localSheetId="14"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6" hidden="1">#REF!</definedName>
    <definedName name="Population" localSheetId="7" hidden="1">#REF!</definedName>
    <definedName name="Population" hidden="1">#REF!</definedName>
    <definedName name="_xlnm.Print_Area" localSheetId="1">'1.1'!$B$2:$S$136</definedName>
    <definedName name="_xlnm.Print_Area" localSheetId="10">'1.10'!$B$2:$L$126</definedName>
    <definedName name="_xlnm.Print_Area" localSheetId="11">'1.11'!$B$2:$X$104</definedName>
    <definedName name="_xlnm.Print_Area" localSheetId="12">'1.12'!$B$2:$O$14</definedName>
    <definedName name="_xlnm.Print_Area" localSheetId="13">'1.13'!$B$2:$I$99</definedName>
    <definedName name="_xlnm.Print_Area" localSheetId="14">'1.14'!$B$2:$H$120</definedName>
    <definedName name="_xlnm.Print_Area" localSheetId="15">'1.15'!$B$2:$I$8</definedName>
    <definedName name="_xlnm.Print_Area" localSheetId="16">'1.16'!$B$2:$C$302</definedName>
    <definedName name="_xlnm.Print_Area" localSheetId="17">'1.17'!$B$2:$T$55</definedName>
    <definedName name="_xlnm.Print_Area" localSheetId="18">'1.18'!$B$2:$J$124</definedName>
    <definedName name="_xlnm.Print_Area" localSheetId="19">'1.19'!$B$2:$E$122</definedName>
    <definedName name="_xlnm.Print_Area" localSheetId="2">'1.2'!$B$2:$P$134</definedName>
    <definedName name="_xlnm.Print_Area" localSheetId="20">'1.20'!$B$2:$I$13</definedName>
    <definedName name="_xlnm.Print_Area" localSheetId="3">'1.3'!$A$1:$I$145</definedName>
    <definedName name="_xlnm.Print_Area" localSheetId="4">'1.4'!$B$2:$F$121</definedName>
    <definedName name="_xlnm.Print_Area" localSheetId="5">'1.5'!$B$2:$K$127</definedName>
    <definedName name="_xlnm.Print_Area" localSheetId="6">'1.6'!$B$2:$V$136</definedName>
    <definedName name="_xlnm.Print_Area" localSheetId="7">'1.7'!$B$2:$P$127</definedName>
    <definedName name="_xlnm.Print_Area" localSheetId="8">'1.8'!$B$2:$I$124</definedName>
    <definedName name="_xlnm.Print_Area" localSheetId="9">'1.9'!$B$2:$K$131</definedName>
    <definedName name="_xlnm.Print_Area" localSheetId="0">Contents!$B$2:$B$23</definedName>
    <definedName name="Profiles" localSheetId="11" hidden="1">#REF!</definedName>
    <definedName name="Profiles" localSheetId="12" hidden="1">#REF!</definedName>
    <definedName name="Profiles" localSheetId="14"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4"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8" i="135" l="1"/>
  <c r="J117" i="135"/>
  <c r="J116" i="135"/>
  <c r="J115" i="135"/>
  <c r="J114" i="135"/>
  <c r="J113" i="135"/>
  <c r="J112" i="135"/>
  <c r="J111" i="135"/>
  <c r="J110" i="135"/>
  <c r="J109" i="135"/>
  <c r="J108" i="135"/>
  <c r="J107" i="135"/>
  <c r="J106" i="135"/>
  <c r="J105" i="135"/>
  <c r="J104" i="135"/>
  <c r="J103" i="135"/>
  <c r="J102" i="135"/>
  <c r="J101" i="135"/>
  <c r="J100" i="135"/>
  <c r="J99" i="135"/>
  <c r="J98" i="135"/>
  <c r="J97" i="135"/>
  <c r="J96" i="135"/>
  <c r="J95" i="135"/>
  <c r="J94" i="135"/>
  <c r="J93" i="135"/>
  <c r="J92" i="135"/>
  <c r="J91" i="135"/>
  <c r="J90" i="135"/>
  <c r="J89" i="135"/>
  <c r="J88" i="135"/>
  <c r="J87" i="135"/>
  <c r="J86" i="135"/>
  <c r="J85" i="135"/>
  <c r="J84" i="135"/>
  <c r="J83" i="135"/>
  <c r="B83" i="135"/>
  <c r="B84" i="135" s="1"/>
  <c r="B85" i="135" s="1"/>
  <c r="B86" i="135" s="1"/>
  <c r="B87" i="135" s="1"/>
  <c r="B88" i="135" s="1"/>
  <c r="B89" i="135" s="1"/>
  <c r="B90" i="135" s="1"/>
  <c r="B91" i="135" s="1"/>
  <c r="B92" i="135" s="1"/>
  <c r="B93" i="135" s="1"/>
  <c r="B94" i="135" s="1"/>
  <c r="B95" i="135" s="1"/>
  <c r="B96" i="135" s="1"/>
  <c r="J82" i="135"/>
  <c r="B82" i="135"/>
  <c r="J81" i="135"/>
  <c r="J80" i="135"/>
  <c r="J79" i="135"/>
  <c r="J78" i="135"/>
  <c r="J77" i="135"/>
  <c r="J76" i="135"/>
  <c r="J75" i="135"/>
  <c r="J74" i="135"/>
  <c r="J73" i="135"/>
  <c r="J72" i="135"/>
  <c r="J71" i="135"/>
  <c r="J70" i="135"/>
  <c r="J69" i="135"/>
  <c r="J68" i="135"/>
  <c r="J67" i="135"/>
  <c r="J66" i="135"/>
  <c r="J65" i="135"/>
  <c r="J64" i="135"/>
  <c r="J63" i="135"/>
  <c r="J62" i="135"/>
  <c r="J61" i="135"/>
  <c r="J60" i="135"/>
  <c r="J59" i="135"/>
  <c r="J58" i="135"/>
  <c r="J57" i="135"/>
  <c r="J56" i="135"/>
  <c r="J55" i="135"/>
  <c r="J54" i="135"/>
  <c r="J53" i="135"/>
  <c r="J52" i="135"/>
  <c r="J51" i="135"/>
  <c r="J50" i="135"/>
  <c r="J49" i="135"/>
  <c r="J48" i="135"/>
  <c r="J47" i="135"/>
  <c r="J46" i="135"/>
  <c r="J45" i="135"/>
  <c r="J44" i="135"/>
  <c r="J43" i="135"/>
  <c r="J42" i="135"/>
  <c r="J41" i="135"/>
  <c r="J40" i="135"/>
  <c r="J39" i="135"/>
  <c r="J38" i="135"/>
  <c r="J37" i="135"/>
  <c r="J36" i="135"/>
  <c r="J35" i="135"/>
  <c r="J34" i="135"/>
  <c r="J33" i="135"/>
  <c r="J32" i="135"/>
  <c r="J31" i="135"/>
  <c r="J30" i="135"/>
  <c r="J29" i="135"/>
  <c r="J28" i="135"/>
  <c r="J27" i="135"/>
  <c r="J26" i="135"/>
  <c r="J25" i="135"/>
  <c r="J24" i="135"/>
  <c r="J23" i="135"/>
  <c r="J22" i="135"/>
  <c r="J21" i="135"/>
  <c r="J20" i="135"/>
  <c r="J19" i="135"/>
  <c r="J18" i="135"/>
  <c r="J17" i="135"/>
  <c r="J16" i="135"/>
  <c r="J15" i="135"/>
  <c r="J14" i="135"/>
  <c r="J13" i="135"/>
  <c r="J12" i="135"/>
  <c r="J11" i="135"/>
  <c r="J10" i="135"/>
  <c r="J9" i="135"/>
  <c r="J8" i="135"/>
  <c r="J7" i="135"/>
  <c r="J6" i="135"/>
  <c r="J5" i="135"/>
  <c r="J4" i="135"/>
  <c r="D118" i="134"/>
  <c r="C118" i="134"/>
  <c r="H99" i="134"/>
  <c r="G99" i="134"/>
  <c r="F99" i="134"/>
  <c r="E99" i="134"/>
  <c r="D99" i="134"/>
  <c r="C99" i="134"/>
  <c r="H117" i="134"/>
  <c r="G117" i="134"/>
  <c r="F117" i="134"/>
  <c r="E117" i="134"/>
  <c r="D117" i="134"/>
  <c r="C117" i="134"/>
  <c r="H98" i="134"/>
  <c r="G98" i="134"/>
  <c r="F98" i="134"/>
  <c r="E98" i="134"/>
  <c r="D98" i="134"/>
  <c r="C98" i="134"/>
  <c r="H116" i="134"/>
  <c r="G116" i="134"/>
  <c r="F116" i="134"/>
  <c r="C116" i="134"/>
  <c r="H97" i="134"/>
  <c r="G97" i="134"/>
  <c r="F97" i="134"/>
  <c r="E97" i="134"/>
  <c r="D97" i="134"/>
  <c r="C97" i="134"/>
  <c r="H115" i="134"/>
  <c r="G115" i="134"/>
  <c r="F115" i="134"/>
  <c r="E115" i="134"/>
  <c r="D115" i="134"/>
  <c r="C115" i="134"/>
  <c r="H96" i="134"/>
  <c r="G96" i="134"/>
  <c r="F96" i="134"/>
  <c r="E96" i="134"/>
  <c r="D96" i="134"/>
  <c r="C96" i="134"/>
  <c r="G114" i="134"/>
  <c r="E114" i="134"/>
  <c r="D114" i="134"/>
  <c r="C114" i="134"/>
  <c r="H95" i="134"/>
  <c r="G95" i="134"/>
  <c r="F95" i="134"/>
  <c r="E95" i="134"/>
  <c r="D95" i="134"/>
  <c r="C95" i="134"/>
  <c r="H113" i="134"/>
  <c r="G113" i="134"/>
  <c r="F113" i="134"/>
  <c r="E113" i="134"/>
  <c r="D113" i="134"/>
  <c r="C113" i="134"/>
  <c r="H94" i="134"/>
  <c r="G94" i="134"/>
  <c r="F94" i="134"/>
  <c r="E94" i="134"/>
  <c r="D94" i="134"/>
  <c r="C94" i="134"/>
  <c r="H112" i="134"/>
  <c r="G112" i="134"/>
  <c r="F112" i="134"/>
  <c r="C112" i="134"/>
  <c r="H93" i="134"/>
  <c r="G93" i="134"/>
  <c r="F93" i="134"/>
  <c r="E93" i="134"/>
  <c r="D93" i="134"/>
  <c r="C93" i="134"/>
  <c r="H111" i="134"/>
  <c r="G111" i="134"/>
  <c r="F111" i="134"/>
  <c r="E111" i="134"/>
  <c r="D111" i="134"/>
  <c r="H92" i="134"/>
  <c r="G92" i="134"/>
  <c r="F92" i="134"/>
  <c r="E92" i="134"/>
  <c r="D92" i="134"/>
  <c r="C92" i="134"/>
  <c r="H110" i="134"/>
  <c r="G110" i="134"/>
  <c r="F110" i="134"/>
  <c r="E110" i="134"/>
  <c r="D110" i="134"/>
  <c r="C110" i="134"/>
  <c r="H91" i="134"/>
  <c r="G91" i="134"/>
  <c r="F91" i="134"/>
  <c r="E91" i="134"/>
  <c r="D91" i="134"/>
  <c r="C91" i="134"/>
  <c r="H109" i="134"/>
  <c r="F109" i="134"/>
  <c r="E109" i="134"/>
  <c r="D109" i="134"/>
  <c r="C109" i="134"/>
  <c r="H90" i="134"/>
  <c r="G90" i="134"/>
  <c r="F90" i="134"/>
  <c r="E90" i="134"/>
  <c r="D90" i="134"/>
  <c r="C90" i="134"/>
  <c r="H108" i="134"/>
  <c r="G108" i="134"/>
  <c r="E108" i="134"/>
  <c r="D108" i="134"/>
  <c r="C108" i="134"/>
  <c r="H89" i="134"/>
  <c r="G89" i="134"/>
  <c r="F89" i="134"/>
  <c r="E89" i="134"/>
  <c r="D89" i="134"/>
  <c r="C89" i="134"/>
  <c r="H107" i="134"/>
  <c r="G107" i="134"/>
  <c r="F107" i="134"/>
  <c r="E107" i="134"/>
  <c r="D107" i="134"/>
  <c r="H88" i="134"/>
  <c r="G88" i="134"/>
  <c r="F88" i="134"/>
  <c r="E88" i="134"/>
  <c r="D88" i="134"/>
  <c r="C88" i="134"/>
  <c r="H106" i="134"/>
  <c r="G106" i="134"/>
  <c r="F106" i="134"/>
  <c r="E106" i="134"/>
  <c r="D106" i="134"/>
  <c r="C106" i="134"/>
  <c r="H87" i="134"/>
  <c r="G87" i="134"/>
  <c r="F87" i="134"/>
  <c r="E87" i="134"/>
  <c r="D87" i="134"/>
  <c r="C87" i="134"/>
  <c r="H105" i="134"/>
  <c r="F105" i="134"/>
  <c r="E105" i="134"/>
  <c r="D105" i="134"/>
  <c r="C105" i="134"/>
  <c r="H86" i="134"/>
  <c r="G86" i="134"/>
  <c r="F86" i="134"/>
  <c r="E86" i="134"/>
  <c r="D86" i="134"/>
  <c r="C86" i="134"/>
  <c r="H104" i="134"/>
  <c r="G104" i="134"/>
  <c r="F104" i="134"/>
  <c r="E104" i="134"/>
  <c r="D104" i="134"/>
  <c r="C104" i="134"/>
  <c r="H85" i="134"/>
  <c r="G85" i="134"/>
  <c r="F85" i="134"/>
  <c r="E85" i="134"/>
  <c r="D85" i="134"/>
  <c r="C85" i="134"/>
  <c r="H103" i="134"/>
  <c r="G103" i="134"/>
  <c r="F103" i="134"/>
  <c r="E103" i="134"/>
  <c r="D103" i="134"/>
  <c r="C103" i="134"/>
  <c r="H84" i="134"/>
  <c r="G84" i="134"/>
  <c r="F84" i="134"/>
  <c r="E84" i="134"/>
  <c r="D84" i="134"/>
  <c r="C84" i="134"/>
  <c r="H102" i="134"/>
  <c r="G102" i="134"/>
  <c r="F102" i="134"/>
  <c r="E102" i="134"/>
  <c r="D102" i="134"/>
  <c r="C102" i="134"/>
  <c r="H83" i="134"/>
  <c r="G83" i="134"/>
  <c r="F83" i="134"/>
  <c r="E83" i="134"/>
  <c r="D83" i="134"/>
  <c r="C83" i="134"/>
  <c r="H101" i="134"/>
  <c r="G101" i="134"/>
  <c r="F101" i="134"/>
  <c r="E101" i="134"/>
  <c r="D101" i="134"/>
  <c r="C101" i="134"/>
  <c r="H82" i="134"/>
  <c r="G82" i="134"/>
  <c r="F82" i="134"/>
  <c r="E82" i="134"/>
  <c r="D82" i="134"/>
  <c r="C82" i="134"/>
  <c r="H100" i="134"/>
  <c r="G100" i="134"/>
  <c r="F100" i="134"/>
  <c r="E100" i="134"/>
  <c r="D100" i="134"/>
  <c r="C100" i="134"/>
  <c r="H81" i="134"/>
  <c r="G81" i="134"/>
  <c r="F81" i="134"/>
  <c r="E81" i="134"/>
  <c r="D81" i="134"/>
  <c r="C81" i="134"/>
  <c r="F119" i="133"/>
  <c r="F100" i="133"/>
  <c r="F118" i="133"/>
  <c r="F99" i="133"/>
  <c r="F117" i="133"/>
  <c r="F98" i="133"/>
  <c r="F116" i="133"/>
  <c r="F97" i="133"/>
  <c r="F115" i="133"/>
  <c r="F96" i="133"/>
  <c r="F114" i="133"/>
  <c r="F95" i="133"/>
  <c r="F113" i="133"/>
  <c r="F94" i="133"/>
  <c r="F112" i="133"/>
  <c r="F93" i="133"/>
  <c r="F111" i="133"/>
  <c r="F92" i="133"/>
  <c r="F110" i="133"/>
  <c r="F91" i="133"/>
  <c r="F109" i="133"/>
  <c r="F90" i="133"/>
  <c r="F108" i="133"/>
  <c r="F89" i="133"/>
  <c r="F107" i="133"/>
  <c r="F88" i="133"/>
  <c r="F106" i="133"/>
  <c r="F87" i="133"/>
  <c r="F105" i="133"/>
  <c r="F86" i="133"/>
  <c r="F104" i="133"/>
  <c r="F85" i="133"/>
  <c r="F103" i="133"/>
  <c r="F84" i="133"/>
  <c r="F102" i="133"/>
  <c r="F83" i="133"/>
  <c r="F101" i="133"/>
  <c r="F82" i="133"/>
  <c r="C107" i="134" l="1"/>
  <c r="C111" i="134"/>
  <c r="D112" i="134"/>
  <c r="D116" i="134"/>
  <c r="E112" i="134"/>
  <c r="E116" i="134"/>
  <c r="E118" i="134"/>
  <c r="F108" i="134"/>
  <c r="F114" i="134"/>
  <c r="F118" i="134"/>
  <c r="G105" i="134"/>
  <c r="G109" i="134"/>
  <c r="G118" i="134"/>
  <c r="H114" i="134"/>
  <c r="H118" i="134"/>
  <c r="D116" i="131"/>
  <c r="C116" i="131"/>
  <c r="C114" i="131"/>
  <c r="C112" i="131"/>
  <c r="D111" i="131"/>
  <c r="D108" i="131"/>
  <c r="C108" i="131"/>
  <c r="C106" i="131"/>
  <c r="C104" i="131"/>
  <c r="D103" i="131"/>
  <c r="D100" i="131"/>
  <c r="C100" i="131"/>
  <c r="D99" i="131"/>
  <c r="E98" i="131"/>
  <c r="C98" i="131"/>
  <c r="D97" i="131"/>
  <c r="C96" i="131"/>
  <c r="D95" i="131"/>
  <c r="C94" i="131"/>
  <c r="D93" i="131"/>
  <c r="C92" i="131"/>
  <c r="D91" i="131"/>
  <c r="C90" i="131"/>
  <c r="D89" i="131"/>
  <c r="C88" i="131"/>
  <c r="D87" i="131"/>
  <c r="C86" i="131"/>
  <c r="D85" i="131"/>
  <c r="C84" i="131"/>
  <c r="D83" i="131"/>
  <c r="B83" i="131"/>
  <c r="B84" i="131" s="1"/>
  <c r="B85" i="131" s="1"/>
  <c r="B86" i="131" s="1"/>
  <c r="B87" i="131" s="1"/>
  <c r="B88" i="131" s="1"/>
  <c r="B89" i="131" s="1"/>
  <c r="B90" i="131" s="1"/>
  <c r="B91" i="131" s="1"/>
  <c r="B92" i="131" s="1"/>
  <c r="B93" i="131" s="1"/>
  <c r="B94" i="131" s="1"/>
  <c r="B95" i="131" s="1"/>
  <c r="B96" i="131" s="1"/>
  <c r="C82" i="131"/>
  <c r="B82" i="131"/>
  <c r="D81" i="131"/>
  <c r="D118" i="131"/>
  <c r="C118" i="131"/>
  <c r="C99" i="131"/>
  <c r="E78" i="131"/>
  <c r="E77" i="131"/>
  <c r="D117" i="131"/>
  <c r="C117" i="131"/>
  <c r="E75" i="131"/>
  <c r="D98" i="131"/>
  <c r="E73" i="131"/>
  <c r="E72" i="131"/>
  <c r="E116" i="131" s="1"/>
  <c r="C97" i="131"/>
  <c r="E70" i="131"/>
  <c r="E69" i="131"/>
  <c r="D115" i="131"/>
  <c r="C115" i="131"/>
  <c r="E67" i="131"/>
  <c r="E96" i="131" s="1"/>
  <c r="D96" i="131"/>
  <c r="E65" i="131"/>
  <c r="E64" i="131"/>
  <c r="E114" i="131" s="1"/>
  <c r="C95" i="131"/>
  <c r="E62" i="131"/>
  <c r="E61" i="131"/>
  <c r="D113" i="131"/>
  <c r="C113" i="131"/>
  <c r="E59" i="131"/>
  <c r="E94" i="131" s="1"/>
  <c r="D94" i="131"/>
  <c r="E58" i="131"/>
  <c r="E57" i="131"/>
  <c r="E56" i="131"/>
  <c r="E112" i="131" s="1"/>
  <c r="C93" i="131"/>
  <c r="E54" i="131"/>
  <c r="E53" i="131"/>
  <c r="E52" i="131"/>
  <c r="E111" i="131" s="1"/>
  <c r="E51" i="131"/>
  <c r="E92" i="131" s="1"/>
  <c r="D92" i="131"/>
  <c r="E49" i="131"/>
  <c r="D110" i="131"/>
  <c r="C110" i="131"/>
  <c r="C91" i="131"/>
  <c r="E46" i="131"/>
  <c r="E45" i="131"/>
  <c r="D109" i="131"/>
  <c r="C109" i="131"/>
  <c r="E43" i="131"/>
  <c r="E90" i="131" s="1"/>
  <c r="D90" i="131"/>
  <c r="E42" i="131"/>
  <c r="E41" i="131"/>
  <c r="E40" i="131"/>
  <c r="E108" i="131" s="1"/>
  <c r="C89" i="131"/>
  <c r="E38" i="131"/>
  <c r="E37" i="131"/>
  <c r="D107" i="131"/>
  <c r="C107" i="131"/>
  <c r="E35" i="131"/>
  <c r="E88" i="131" s="1"/>
  <c r="D88" i="131"/>
  <c r="E33" i="131"/>
  <c r="E32" i="131"/>
  <c r="E106" i="131" s="1"/>
  <c r="C87" i="131"/>
  <c r="E30" i="131"/>
  <c r="E29" i="131"/>
  <c r="D105" i="131"/>
  <c r="C105" i="131"/>
  <c r="E27" i="131"/>
  <c r="E86" i="131" s="1"/>
  <c r="D86" i="131"/>
  <c r="E26" i="131"/>
  <c r="E25" i="131"/>
  <c r="E24" i="131"/>
  <c r="E104" i="131" s="1"/>
  <c r="C85" i="131"/>
  <c r="E22" i="131"/>
  <c r="E21" i="131"/>
  <c r="E20" i="131"/>
  <c r="E103" i="131" s="1"/>
  <c r="E19" i="131"/>
  <c r="E84" i="131" s="1"/>
  <c r="D84" i="131"/>
  <c r="E17" i="131"/>
  <c r="D102" i="131"/>
  <c r="C102" i="131"/>
  <c r="C83" i="131"/>
  <c r="E14" i="131"/>
  <c r="E13" i="131"/>
  <c r="D101" i="131"/>
  <c r="C101" i="131"/>
  <c r="E11" i="131"/>
  <c r="E82" i="131" s="1"/>
  <c r="D82" i="131"/>
  <c r="E10" i="131"/>
  <c r="E9" i="131"/>
  <c r="E8" i="131"/>
  <c r="E100" i="131" s="1"/>
  <c r="C81" i="131"/>
  <c r="E6" i="131"/>
  <c r="E5" i="131"/>
  <c r="E4" i="131"/>
  <c r="E94" i="130"/>
  <c r="H94" i="130"/>
  <c r="G94" i="130"/>
  <c r="F94" i="130"/>
  <c r="D94" i="130"/>
  <c r="G79" i="130"/>
  <c r="E79" i="130"/>
  <c r="D79" i="130"/>
  <c r="C79" i="130"/>
  <c r="H93" i="130"/>
  <c r="D93" i="130"/>
  <c r="C93" i="130"/>
  <c r="G78" i="130"/>
  <c r="C78" i="130"/>
  <c r="I92" i="130"/>
  <c r="H92" i="130"/>
  <c r="D92" i="130"/>
  <c r="G77" i="130"/>
  <c r="C77" i="130"/>
  <c r="I76" i="130"/>
  <c r="H76" i="130"/>
  <c r="D91" i="130"/>
  <c r="G76" i="130"/>
  <c r="C76" i="130"/>
  <c r="H90" i="130"/>
  <c r="G75" i="130"/>
  <c r="C75" i="130"/>
  <c r="I74" i="130"/>
  <c r="H89" i="130"/>
  <c r="D89" i="130"/>
  <c r="G88" i="130"/>
  <c r="C74" i="130"/>
  <c r="H88" i="130"/>
  <c r="E88" i="130"/>
  <c r="G73" i="130"/>
  <c r="F73" i="130"/>
  <c r="C73" i="130"/>
  <c r="H87" i="130"/>
  <c r="D87" i="130"/>
  <c r="G72" i="130"/>
  <c r="C72" i="130"/>
  <c r="F71" i="130"/>
  <c r="E86" i="130"/>
  <c r="H86" i="130"/>
  <c r="D86" i="130"/>
  <c r="G71" i="130"/>
  <c r="C71" i="130"/>
  <c r="H85" i="130"/>
  <c r="D85" i="130"/>
  <c r="G70" i="130"/>
  <c r="C70" i="130"/>
  <c r="H84" i="130"/>
  <c r="G69" i="130"/>
  <c r="C69" i="130"/>
  <c r="I68" i="130"/>
  <c r="D83" i="130"/>
  <c r="C68" i="130"/>
  <c r="H82" i="130"/>
  <c r="C67" i="130"/>
  <c r="H81" i="130"/>
  <c r="G66" i="130"/>
  <c r="E80" i="130"/>
  <c r="C65" i="130"/>
  <c r="R95" i="129"/>
  <c r="T94" i="129"/>
  <c r="K94" i="129"/>
  <c r="E94" i="129"/>
  <c r="C94" i="129"/>
  <c r="K93" i="129"/>
  <c r="D93" i="129"/>
  <c r="T92" i="129"/>
  <c r="R92" i="129"/>
  <c r="E92" i="129"/>
  <c r="T91" i="129"/>
  <c r="M91" i="129"/>
  <c r="L91" i="129"/>
  <c r="T90" i="129"/>
  <c r="M90" i="129"/>
  <c r="M89" i="129"/>
  <c r="C89" i="129"/>
  <c r="W88" i="129"/>
  <c r="C88" i="129"/>
  <c r="U87" i="129"/>
  <c r="T87" i="129"/>
  <c r="C87" i="129"/>
  <c r="R86" i="129"/>
  <c r="W85" i="129"/>
  <c r="R85" i="129"/>
  <c r="E85" i="129"/>
  <c r="T84" i="129"/>
  <c r="C84" i="129"/>
  <c r="T83" i="129"/>
  <c r="M83" i="129"/>
  <c r="D83" i="129"/>
  <c r="T82" i="129"/>
  <c r="P82" i="129"/>
  <c r="W81" i="129"/>
  <c r="T81" i="129"/>
  <c r="M81" i="129"/>
  <c r="K81" i="129"/>
  <c r="C81" i="129"/>
  <c r="U80" i="129"/>
  <c r="R80" i="129"/>
  <c r="H80" i="129"/>
  <c r="G80" i="129"/>
  <c r="W79" i="129"/>
  <c r="T79" i="129"/>
  <c r="Q79" i="129"/>
  <c r="H79" i="129"/>
  <c r="E79" i="129"/>
  <c r="W78" i="129"/>
  <c r="R78" i="129"/>
  <c r="Q78" i="129"/>
  <c r="H78" i="129"/>
  <c r="G78" i="129"/>
  <c r="M77" i="129"/>
  <c r="X76" i="129"/>
  <c r="W76" i="129"/>
  <c r="U76" i="129"/>
  <c r="P76" i="129"/>
  <c r="M76" i="129"/>
  <c r="W75" i="129"/>
  <c r="R75" i="129"/>
  <c r="M75" i="129"/>
  <c r="H75" i="129"/>
  <c r="E75" i="129"/>
  <c r="Q74" i="129"/>
  <c r="P74" i="129"/>
  <c r="G74" i="129"/>
  <c r="E74" i="129"/>
  <c r="R73" i="129"/>
  <c r="Q73" i="129"/>
  <c r="H73" i="129"/>
  <c r="R72" i="129"/>
  <c r="M72" i="129"/>
  <c r="H72" i="129"/>
  <c r="W71" i="129"/>
  <c r="E71" i="129"/>
  <c r="W70" i="129"/>
  <c r="Q70" i="129"/>
  <c r="M70" i="129"/>
  <c r="G70" i="129"/>
  <c r="E70" i="129"/>
  <c r="Q69" i="129"/>
  <c r="P69" i="129"/>
  <c r="H69" i="129"/>
  <c r="G69" i="129"/>
  <c r="Q67" i="129"/>
  <c r="P67" i="129"/>
  <c r="N67" i="129"/>
  <c r="H67" i="129"/>
  <c r="G67" i="129"/>
  <c r="X95" i="129"/>
  <c r="W95" i="129"/>
  <c r="U95" i="129"/>
  <c r="T95" i="129"/>
  <c r="Q95" i="129"/>
  <c r="P95" i="129"/>
  <c r="N95" i="129"/>
  <c r="M95" i="129"/>
  <c r="L95" i="129"/>
  <c r="K95" i="129"/>
  <c r="J95" i="129"/>
  <c r="H95" i="129"/>
  <c r="G95" i="129"/>
  <c r="F95" i="129"/>
  <c r="E95" i="129"/>
  <c r="D95" i="129"/>
  <c r="C95" i="129"/>
  <c r="X80" i="129"/>
  <c r="W80" i="129"/>
  <c r="T80" i="129"/>
  <c r="Q80" i="129"/>
  <c r="P80" i="129"/>
  <c r="N80" i="129"/>
  <c r="M80" i="129"/>
  <c r="L80" i="129"/>
  <c r="K80" i="129"/>
  <c r="J80" i="129"/>
  <c r="F80" i="129"/>
  <c r="E80" i="129"/>
  <c r="D80" i="129"/>
  <c r="C80" i="129"/>
  <c r="X94" i="129"/>
  <c r="W94" i="129"/>
  <c r="U94" i="129"/>
  <c r="R94" i="129"/>
  <c r="Q94" i="129"/>
  <c r="P94" i="129"/>
  <c r="N94" i="129"/>
  <c r="M94" i="129"/>
  <c r="L94" i="129"/>
  <c r="J94" i="129"/>
  <c r="H94" i="129"/>
  <c r="G94" i="129"/>
  <c r="F94" i="129"/>
  <c r="D94" i="129"/>
  <c r="X79" i="129"/>
  <c r="U79" i="129"/>
  <c r="R79" i="129"/>
  <c r="P79" i="129"/>
  <c r="N79" i="129"/>
  <c r="M79" i="129"/>
  <c r="L79" i="129"/>
  <c r="K79" i="129"/>
  <c r="J79" i="129"/>
  <c r="G79" i="129"/>
  <c r="F79" i="129"/>
  <c r="D79" i="129"/>
  <c r="C79" i="129"/>
  <c r="X93" i="129"/>
  <c r="W93" i="129"/>
  <c r="U93" i="129"/>
  <c r="T93" i="129"/>
  <c r="R93" i="129"/>
  <c r="Q93" i="129"/>
  <c r="P93" i="129"/>
  <c r="N93" i="129"/>
  <c r="M93" i="129"/>
  <c r="L93" i="129"/>
  <c r="J93" i="129"/>
  <c r="H93" i="129"/>
  <c r="G93" i="129"/>
  <c r="F93" i="129"/>
  <c r="E93" i="129"/>
  <c r="C93" i="129"/>
  <c r="X78" i="129"/>
  <c r="U78" i="129"/>
  <c r="T78" i="129"/>
  <c r="P78" i="129"/>
  <c r="N78" i="129"/>
  <c r="M78" i="129"/>
  <c r="L78" i="129"/>
  <c r="K78" i="129"/>
  <c r="J78" i="129"/>
  <c r="F78" i="129"/>
  <c r="E78" i="129"/>
  <c r="D78" i="129"/>
  <c r="C78" i="129"/>
  <c r="X92" i="129"/>
  <c r="W92" i="129"/>
  <c r="U92" i="129"/>
  <c r="Q92" i="129"/>
  <c r="P92" i="129"/>
  <c r="N92" i="129"/>
  <c r="M92" i="129"/>
  <c r="L92" i="129"/>
  <c r="K92" i="129"/>
  <c r="J92" i="129"/>
  <c r="H92" i="129"/>
  <c r="G92" i="129"/>
  <c r="F92" i="129"/>
  <c r="D92" i="129"/>
  <c r="C92" i="129"/>
  <c r="X77" i="129"/>
  <c r="W77" i="129"/>
  <c r="U77" i="129"/>
  <c r="T77" i="129"/>
  <c r="R77" i="129"/>
  <c r="Q77" i="129"/>
  <c r="P77" i="129"/>
  <c r="N77" i="129"/>
  <c r="L77" i="129"/>
  <c r="K77" i="129"/>
  <c r="J77" i="129"/>
  <c r="H77" i="129"/>
  <c r="G77" i="129"/>
  <c r="F77" i="129"/>
  <c r="E77" i="129"/>
  <c r="D77" i="129"/>
  <c r="C77" i="129"/>
  <c r="X91" i="129"/>
  <c r="W91" i="129"/>
  <c r="U91" i="129"/>
  <c r="R91" i="129"/>
  <c r="Q91" i="129"/>
  <c r="P91" i="129"/>
  <c r="N91" i="129"/>
  <c r="K91" i="129"/>
  <c r="J91" i="129"/>
  <c r="H91" i="129"/>
  <c r="G91" i="129"/>
  <c r="F91" i="129"/>
  <c r="E91" i="129"/>
  <c r="D91" i="129"/>
  <c r="C91" i="129"/>
  <c r="T76" i="129"/>
  <c r="R76" i="129"/>
  <c r="Q76" i="129"/>
  <c r="N76" i="129"/>
  <c r="L76" i="129"/>
  <c r="K76" i="129"/>
  <c r="J76" i="129"/>
  <c r="H76" i="129"/>
  <c r="G76" i="129"/>
  <c r="F76" i="129"/>
  <c r="E76" i="129"/>
  <c r="D76" i="129"/>
  <c r="C76" i="129"/>
  <c r="X90" i="129"/>
  <c r="W90" i="129"/>
  <c r="U90" i="129"/>
  <c r="R90" i="129"/>
  <c r="Q90" i="129"/>
  <c r="P90" i="129"/>
  <c r="N90" i="129"/>
  <c r="L90" i="129"/>
  <c r="K90" i="129"/>
  <c r="J90" i="129"/>
  <c r="H90" i="129"/>
  <c r="G90" i="129"/>
  <c r="F90" i="129"/>
  <c r="E90" i="129"/>
  <c r="D90" i="129"/>
  <c r="C90" i="129"/>
  <c r="X75" i="129"/>
  <c r="U75" i="129"/>
  <c r="T75" i="129"/>
  <c r="Q75" i="129"/>
  <c r="P75" i="129"/>
  <c r="N75" i="129"/>
  <c r="L75" i="129"/>
  <c r="K75" i="129"/>
  <c r="J75" i="129"/>
  <c r="G75" i="129"/>
  <c r="F75" i="129"/>
  <c r="D75" i="129"/>
  <c r="C75" i="129"/>
  <c r="X89" i="129"/>
  <c r="W89" i="129"/>
  <c r="U89" i="129"/>
  <c r="T89" i="129"/>
  <c r="R89" i="129"/>
  <c r="Q89" i="129"/>
  <c r="P89" i="129"/>
  <c r="N89" i="129"/>
  <c r="L89" i="129"/>
  <c r="K89" i="129"/>
  <c r="J89" i="129"/>
  <c r="H89" i="129"/>
  <c r="G89" i="129"/>
  <c r="F89" i="129"/>
  <c r="E89" i="129"/>
  <c r="D89" i="129"/>
  <c r="X74" i="129"/>
  <c r="W74" i="129"/>
  <c r="U74" i="129"/>
  <c r="T74" i="129"/>
  <c r="R74" i="129"/>
  <c r="N74" i="129"/>
  <c r="M74" i="129"/>
  <c r="L74" i="129"/>
  <c r="K74" i="129"/>
  <c r="J74" i="129"/>
  <c r="H74" i="129"/>
  <c r="F74" i="129"/>
  <c r="D74" i="129"/>
  <c r="C74" i="129"/>
  <c r="X88" i="129"/>
  <c r="U88" i="129"/>
  <c r="T88" i="129"/>
  <c r="R88" i="129"/>
  <c r="Q88" i="129"/>
  <c r="P88" i="129"/>
  <c r="N88" i="129"/>
  <c r="M88" i="129"/>
  <c r="L88" i="129"/>
  <c r="K88" i="129"/>
  <c r="J88" i="129"/>
  <c r="H88" i="129"/>
  <c r="G88" i="129"/>
  <c r="F88" i="129"/>
  <c r="E88" i="129"/>
  <c r="D88" i="129"/>
  <c r="X73" i="129"/>
  <c r="W73" i="129"/>
  <c r="U73" i="129"/>
  <c r="T73" i="129"/>
  <c r="P73" i="129"/>
  <c r="N73" i="129"/>
  <c r="M73" i="129"/>
  <c r="L73" i="129"/>
  <c r="K73" i="129"/>
  <c r="J73" i="129"/>
  <c r="G73" i="129"/>
  <c r="F73" i="129"/>
  <c r="E73" i="129"/>
  <c r="D73" i="129"/>
  <c r="C73" i="129"/>
  <c r="X87" i="129"/>
  <c r="W87" i="129"/>
  <c r="R87" i="129"/>
  <c r="Q87" i="129"/>
  <c r="P87" i="129"/>
  <c r="N87" i="129"/>
  <c r="M87" i="129"/>
  <c r="L87" i="129"/>
  <c r="K87" i="129"/>
  <c r="J87" i="129"/>
  <c r="H87" i="129"/>
  <c r="G87" i="129"/>
  <c r="F87" i="129"/>
  <c r="E87" i="129"/>
  <c r="D87" i="129"/>
  <c r="X72" i="129"/>
  <c r="W72" i="129"/>
  <c r="U72" i="129"/>
  <c r="T72" i="129"/>
  <c r="Q72" i="129"/>
  <c r="P72" i="129"/>
  <c r="N72" i="129"/>
  <c r="L72" i="129"/>
  <c r="K72" i="129"/>
  <c r="J72" i="129"/>
  <c r="G72" i="129"/>
  <c r="F72" i="129"/>
  <c r="E72" i="129"/>
  <c r="D72" i="129"/>
  <c r="C72" i="129"/>
  <c r="X86" i="129"/>
  <c r="W86" i="129"/>
  <c r="U86" i="129"/>
  <c r="T86" i="129"/>
  <c r="Q86" i="129"/>
  <c r="P86" i="129"/>
  <c r="N86" i="129"/>
  <c r="M86" i="129"/>
  <c r="L86" i="129"/>
  <c r="K86" i="129"/>
  <c r="J86" i="129"/>
  <c r="H86" i="129"/>
  <c r="G86" i="129"/>
  <c r="F86" i="129"/>
  <c r="E86" i="129"/>
  <c r="D86" i="129"/>
  <c r="C86" i="129"/>
  <c r="X71" i="129"/>
  <c r="U71" i="129"/>
  <c r="T71" i="129"/>
  <c r="R71" i="129"/>
  <c r="Q71" i="129"/>
  <c r="P71" i="129"/>
  <c r="N71" i="129"/>
  <c r="M71" i="129"/>
  <c r="L71" i="129"/>
  <c r="K71" i="129"/>
  <c r="J71" i="129"/>
  <c r="H71" i="129"/>
  <c r="G71" i="129"/>
  <c r="F71" i="129"/>
  <c r="D71" i="129"/>
  <c r="C71" i="129"/>
  <c r="X85" i="129"/>
  <c r="U85" i="129"/>
  <c r="T85" i="129"/>
  <c r="Q85" i="129"/>
  <c r="P85" i="129"/>
  <c r="N85" i="129"/>
  <c r="M85" i="129"/>
  <c r="L85" i="129"/>
  <c r="K85" i="129"/>
  <c r="J85" i="129"/>
  <c r="H85" i="129"/>
  <c r="G85" i="129"/>
  <c r="F85" i="129"/>
  <c r="D85" i="129"/>
  <c r="C85" i="129"/>
  <c r="X70" i="129"/>
  <c r="U70" i="129"/>
  <c r="T70" i="129"/>
  <c r="R70" i="129"/>
  <c r="P70" i="129"/>
  <c r="N70" i="129"/>
  <c r="L70" i="129"/>
  <c r="K70" i="129"/>
  <c r="J70" i="129"/>
  <c r="H70" i="129"/>
  <c r="F70" i="129"/>
  <c r="D70" i="129"/>
  <c r="C70" i="129"/>
  <c r="X84" i="129"/>
  <c r="W84" i="129"/>
  <c r="U84" i="129"/>
  <c r="R84" i="129"/>
  <c r="Q84" i="129"/>
  <c r="P84" i="129"/>
  <c r="N84" i="129"/>
  <c r="M84" i="129"/>
  <c r="L84" i="129"/>
  <c r="K84" i="129"/>
  <c r="J84" i="129"/>
  <c r="H84" i="129"/>
  <c r="G84" i="129"/>
  <c r="F84" i="129"/>
  <c r="E84" i="129"/>
  <c r="D84" i="129"/>
  <c r="X69" i="129"/>
  <c r="W69" i="129"/>
  <c r="U69" i="129"/>
  <c r="T69" i="129"/>
  <c r="R69" i="129"/>
  <c r="N69" i="129"/>
  <c r="M69" i="129"/>
  <c r="L69" i="129"/>
  <c r="K69" i="129"/>
  <c r="J69" i="129"/>
  <c r="F69" i="129"/>
  <c r="E69" i="129"/>
  <c r="D69" i="129"/>
  <c r="C69" i="129"/>
  <c r="X83" i="129"/>
  <c r="W83" i="129"/>
  <c r="U83" i="129"/>
  <c r="R83" i="129"/>
  <c r="Q83" i="129"/>
  <c r="P83" i="129"/>
  <c r="N83" i="129"/>
  <c r="L83" i="129"/>
  <c r="K83" i="129"/>
  <c r="J83" i="129"/>
  <c r="H83" i="129"/>
  <c r="G83" i="129"/>
  <c r="F83" i="129"/>
  <c r="E83" i="129"/>
  <c r="C83" i="129"/>
  <c r="X68" i="129"/>
  <c r="W68" i="129"/>
  <c r="U68" i="129"/>
  <c r="T68" i="129"/>
  <c r="R68" i="129"/>
  <c r="Q68" i="129"/>
  <c r="P68" i="129"/>
  <c r="N68" i="129"/>
  <c r="M68" i="129"/>
  <c r="L68" i="129"/>
  <c r="K68" i="129"/>
  <c r="J68" i="129"/>
  <c r="H68" i="129"/>
  <c r="G68" i="129"/>
  <c r="F68" i="129"/>
  <c r="E68" i="129"/>
  <c r="D68" i="129"/>
  <c r="C68" i="129"/>
  <c r="X82" i="129"/>
  <c r="W82" i="129"/>
  <c r="U82" i="129"/>
  <c r="R82" i="129"/>
  <c r="Q82" i="129"/>
  <c r="N82" i="129"/>
  <c r="M82" i="129"/>
  <c r="L82" i="129"/>
  <c r="K82" i="129"/>
  <c r="J82" i="129"/>
  <c r="H82" i="129"/>
  <c r="G82" i="129"/>
  <c r="F82" i="129"/>
  <c r="E82" i="129"/>
  <c r="D82" i="129"/>
  <c r="C82" i="129"/>
  <c r="X67" i="129"/>
  <c r="W67" i="129"/>
  <c r="U67" i="129"/>
  <c r="T67" i="129"/>
  <c r="R67" i="129"/>
  <c r="M67" i="129"/>
  <c r="L67" i="129"/>
  <c r="K67" i="129"/>
  <c r="J67" i="129"/>
  <c r="F67" i="129"/>
  <c r="E67" i="129"/>
  <c r="D67" i="129"/>
  <c r="C67" i="129"/>
  <c r="X81" i="129"/>
  <c r="U81" i="129"/>
  <c r="R81" i="129"/>
  <c r="Q81" i="129"/>
  <c r="P81" i="129"/>
  <c r="N81" i="129"/>
  <c r="L81" i="129"/>
  <c r="J81" i="129"/>
  <c r="H81" i="129"/>
  <c r="G81" i="129"/>
  <c r="F81" i="129"/>
  <c r="E81" i="129"/>
  <c r="D81" i="129"/>
  <c r="X66" i="129"/>
  <c r="W66" i="129"/>
  <c r="U66" i="129"/>
  <c r="T66" i="129"/>
  <c r="R66" i="129"/>
  <c r="Q66" i="129"/>
  <c r="P66" i="129"/>
  <c r="N66" i="129"/>
  <c r="M66" i="129"/>
  <c r="L66" i="129"/>
  <c r="K66" i="129"/>
  <c r="J66" i="129"/>
  <c r="H66" i="129"/>
  <c r="G66" i="129"/>
  <c r="F66" i="129"/>
  <c r="E66" i="129"/>
  <c r="D66" i="129"/>
  <c r="C66" i="129"/>
  <c r="L77" i="128"/>
  <c r="G77" i="128"/>
  <c r="L75" i="128"/>
  <c r="G75" i="128"/>
  <c r="L74" i="128"/>
  <c r="L69" i="128"/>
  <c r="G68" i="128"/>
  <c r="L67" i="128"/>
  <c r="L66" i="128"/>
  <c r="L61" i="128"/>
  <c r="L59" i="128"/>
  <c r="L58" i="128"/>
  <c r="L57" i="128"/>
  <c r="L56" i="128"/>
  <c r="L55" i="128"/>
  <c r="L53" i="128"/>
  <c r="L51" i="128"/>
  <c r="L50" i="128"/>
  <c r="G48" i="128"/>
  <c r="L46" i="128"/>
  <c r="L45" i="128"/>
  <c r="G45" i="128"/>
  <c r="L43" i="128"/>
  <c r="L42" i="128"/>
  <c r="G39" i="128"/>
  <c r="L38" i="128"/>
  <c r="L37" i="128"/>
  <c r="L35" i="128"/>
  <c r="L34" i="128"/>
  <c r="L33" i="128"/>
  <c r="L32" i="128"/>
  <c r="L31" i="128"/>
  <c r="G31" i="128"/>
  <c r="L29" i="128"/>
  <c r="L27" i="128"/>
  <c r="G24" i="128"/>
  <c r="L23" i="128"/>
  <c r="L21" i="128"/>
  <c r="G21" i="128"/>
  <c r="G19" i="128"/>
  <c r="L15" i="128"/>
  <c r="L9" i="128"/>
  <c r="G8" i="128"/>
  <c r="G7" i="128"/>
  <c r="L5" i="128"/>
  <c r="G5" i="128"/>
  <c r="C116" i="127"/>
  <c r="C115" i="127"/>
  <c r="C113" i="127"/>
  <c r="C108" i="127"/>
  <c r="C104" i="127"/>
  <c r="C101" i="127"/>
  <c r="F98" i="126"/>
  <c r="F114" i="126"/>
  <c r="F94" i="126"/>
  <c r="F92" i="126"/>
  <c r="F110" i="126"/>
  <c r="F108" i="126"/>
  <c r="F88" i="126"/>
  <c r="F86" i="126"/>
  <c r="F84" i="126"/>
  <c r="F102" i="126" l="1"/>
  <c r="F116" i="126"/>
  <c r="F118" i="126"/>
  <c r="L22" i="128"/>
  <c r="G56" i="128"/>
  <c r="G76" i="128"/>
  <c r="F78" i="130"/>
  <c r="F100" i="126"/>
  <c r="F85" i="126"/>
  <c r="F91" i="126"/>
  <c r="F95" i="126"/>
  <c r="F97" i="126"/>
  <c r="F99" i="126"/>
  <c r="C102" i="127"/>
  <c r="C106" i="127"/>
  <c r="C110" i="127"/>
  <c r="C112" i="127"/>
  <c r="C114" i="127"/>
  <c r="C118" i="127"/>
  <c r="G12" i="128"/>
  <c r="G16" i="128"/>
  <c r="L30" i="128"/>
  <c r="G36" i="128"/>
  <c r="G43" i="128"/>
  <c r="G63" i="128"/>
  <c r="L70" i="128"/>
  <c r="G80" i="128"/>
  <c r="F79" i="130"/>
  <c r="F106" i="126"/>
  <c r="F87" i="126"/>
  <c r="F89" i="126"/>
  <c r="F93" i="126"/>
  <c r="L6" i="128"/>
  <c r="L11" i="128"/>
  <c r="L12" i="128"/>
  <c r="L13" i="128"/>
  <c r="G20" i="128"/>
  <c r="G23" i="128"/>
  <c r="G40" i="128"/>
  <c r="G60" i="128"/>
  <c r="G67" i="128"/>
  <c r="G69" i="128"/>
  <c r="L79" i="128"/>
  <c r="L80" i="128"/>
  <c r="L81" i="128"/>
  <c r="F81" i="126"/>
  <c r="F83" i="126"/>
  <c r="F82" i="126"/>
  <c r="F103" i="126"/>
  <c r="F109" i="126"/>
  <c r="F111" i="126"/>
  <c r="F96" i="126"/>
  <c r="L7" i="128"/>
  <c r="L14" i="128"/>
  <c r="L17" i="128"/>
  <c r="G27" i="128"/>
  <c r="G29" i="128"/>
  <c r="L39" i="128"/>
  <c r="L40" i="128"/>
  <c r="L41" i="128"/>
  <c r="G47" i="128"/>
  <c r="L54" i="128"/>
  <c r="G64" i="128"/>
  <c r="G67" i="130"/>
  <c r="I70" i="130"/>
  <c r="E71" i="130"/>
  <c r="F86" i="130"/>
  <c r="I72" i="130"/>
  <c r="E73" i="130"/>
  <c r="F88" i="130"/>
  <c r="E75" i="130"/>
  <c r="F75" i="130"/>
  <c r="E77" i="130"/>
  <c r="F92" i="130"/>
  <c r="I78" i="130"/>
  <c r="F117" i="126"/>
  <c r="C103" i="127"/>
  <c r="C105" i="127"/>
  <c r="C107" i="127"/>
  <c r="C109" i="127"/>
  <c r="C111" i="127"/>
  <c r="C117" i="127"/>
  <c r="L10" i="128"/>
  <c r="L18" i="128"/>
  <c r="L19" i="128"/>
  <c r="L20" i="128"/>
  <c r="G44" i="128"/>
  <c r="G51" i="128"/>
  <c r="G53" i="128"/>
  <c r="L63" i="128"/>
  <c r="L64" i="128"/>
  <c r="L65" i="128"/>
  <c r="G71" i="128"/>
  <c r="L78" i="128"/>
  <c r="G10" i="128"/>
  <c r="L24" i="128"/>
  <c r="L25" i="128"/>
  <c r="G28" i="128"/>
  <c r="G35" i="128"/>
  <c r="G37" i="128"/>
  <c r="L47" i="128"/>
  <c r="L48" i="128"/>
  <c r="L49" i="128"/>
  <c r="G55" i="128"/>
  <c r="L62" i="128"/>
  <c r="G72" i="128"/>
  <c r="E81" i="130"/>
  <c r="H67" i="130"/>
  <c r="I82" i="130"/>
  <c r="D68" i="130"/>
  <c r="E83" i="130"/>
  <c r="H69" i="130"/>
  <c r="I84" i="130"/>
  <c r="D70" i="130"/>
  <c r="E85" i="130"/>
  <c r="H71" i="130"/>
  <c r="I86" i="130"/>
  <c r="D72" i="130"/>
  <c r="E87" i="130"/>
  <c r="H73" i="130"/>
  <c r="I88" i="130"/>
  <c r="D74" i="130"/>
  <c r="E89" i="130"/>
  <c r="H75" i="130"/>
  <c r="I90" i="130"/>
  <c r="D76" i="130"/>
  <c r="E91" i="130"/>
  <c r="H77" i="130"/>
  <c r="D78" i="130"/>
  <c r="E93" i="130"/>
  <c r="H79" i="130"/>
  <c r="I94" i="130"/>
  <c r="H91" i="130"/>
  <c r="G11" i="128"/>
  <c r="G15" i="128"/>
  <c r="G18" i="128"/>
  <c r="L26" i="128"/>
  <c r="G32" i="128"/>
  <c r="G52" i="128"/>
  <c r="G59" i="128"/>
  <c r="G61" i="128"/>
  <c r="L71" i="128"/>
  <c r="L72" i="128"/>
  <c r="L73" i="128"/>
  <c r="G79" i="128"/>
  <c r="C84" i="130"/>
  <c r="E70" i="130"/>
  <c r="C86" i="130"/>
  <c r="E72" i="130"/>
  <c r="F87" i="130"/>
  <c r="C92" i="130"/>
  <c r="E78" i="130"/>
  <c r="C94" i="130"/>
  <c r="G74" i="130"/>
  <c r="F90" i="126"/>
  <c r="G9" i="128"/>
  <c r="G22" i="128"/>
  <c r="F105" i="126"/>
  <c r="F107" i="126"/>
  <c r="F113" i="126"/>
  <c r="F115" i="126"/>
  <c r="G17" i="128"/>
  <c r="G30" i="128"/>
  <c r="G38" i="128"/>
  <c r="G46" i="128"/>
  <c r="G54" i="128"/>
  <c r="G62" i="128"/>
  <c r="G70" i="128"/>
  <c r="G78" i="128"/>
  <c r="G6" i="128"/>
  <c r="L8" i="128"/>
  <c r="G25" i="128"/>
  <c r="F101" i="126"/>
  <c r="G13" i="128"/>
  <c r="G26" i="128"/>
  <c r="L28" i="128"/>
  <c r="G33" i="128"/>
  <c r="L36" i="128"/>
  <c r="G41" i="128"/>
  <c r="L44" i="128"/>
  <c r="G49" i="128"/>
  <c r="L52" i="128"/>
  <c r="G57" i="128"/>
  <c r="L60" i="128"/>
  <c r="G65" i="128"/>
  <c r="L68" i="128"/>
  <c r="G73" i="128"/>
  <c r="L76" i="128"/>
  <c r="G81" i="128"/>
  <c r="F104" i="126"/>
  <c r="F112" i="126"/>
  <c r="G14" i="128"/>
  <c r="L16" i="128"/>
  <c r="G34" i="128"/>
  <c r="G42" i="128"/>
  <c r="G50" i="128"/>
  <c r="G58" i="128"/>
  <c r="G66" i="128"/>
  <c r="G74" i="128"/>
  <c r="D65" i="130"/>
  <c r="D80" i="130"/>
  <c r="D82" i="130"/>
  <c r="D67" i="130"/>
  <c r="G68" i="130"/>
  <c r="G82" i="130"/>
  <c r="H68" i="130"/>
  <c r="H83" i="130"/>
  <c r="D84" i="130"/>
  <c r="D69" i="130"/>
  <c r="E65" i="130"/>
  <c r="F80" i="130"/>
  <c r="G80" i="130"/>
  <c r="I66" i="130"/>
  <c r="E67" i="130"/>
  <c r="F67" i="130"/>
  <c r="E69" i="130"/>
  <c r="F84" i="130"/>
  <c r="F65" i="130"/>
  <c r="G65" i="130"/>
  <c r="H80" i="130"/>
  <c r="C66" i="130"/>
  <c r="D81" i="130"/>
  <c r="H65" i="130"/>
  <c r="I80" i="130"/>
  <c r="D66" i="130"/>
  <c r="C81" i="130"/>
  <c r="C83" i="130"/>
  <c r="G84" i="130"/>
  <c r="C85" i="130"/>
  <c r="G86" i="130"/>
  <c r="C87" i="130"/>
  <c r="C89" i="130"/>
  <c r="C91" i="130"/>
  <c r="G92" i="130"/>
  <c r="E18" i="131"/>
  <c r="E34" i="131"/>
  <c r="E50" i="131"/>
  <c r="E66" i="131"/>
  <c r="E15" i="131"/>
  <c r="E83" i="131" s="1"/>
  <c r="E31" i="131"/>
  <c r="E87" i="131" s="1"/>
  <c r="E47" i="131"/>
  <c r="E91" i="131" s="1"/>
  <c r="E63" i="131"/>
  <c r="E95" i="131" s="1"/>
  <c r="E79" i="131"/>
  <c r="E99" i="131" s="1"/>
  <c r="I65" i="130"/>
  <c r="E66" i="130"/>
  <c r="F66" i="130"/>
  <c r="I67" i="130"/>
  <c r="E68" i="130"/>
  <c r="F83" i="130"/>
  <c r="I69" i="130"/>
  <c r="F85" i="130"/>
  <c r="I71" i="130"/>
  <c r="I73" i="130"/>
  <c r="E74" i="130"/>
  <c r="F74" i="130"/>
  <c r="I75" i="130"/>
  <c r="E76" i="130"/>
  <c r="F91" i="130"/>
  <c r="I77" i="130"/>
  <c r="F93" i="130"/>
  <c r="I79" i="130"/>
  <c r="D71" i="130"/>
  <c r="F89" i="130"/>
  <c r="C80" i="130"/>
  <c r="G81" i="130"/>
  <c r="C82" i="130"/>
  <c r="F68" i="130"/>
  <c r="G83" i="130"/>
  <c r="F70" i="130"/>
  <c r="G85" i="130"/>
  <c r="F72" i="130"/>
  <c r="G87" i="130"/>
  <c r="C88" i="130"/>
  <c r="G89" i="130"/>
  <c r="C90" i="130"/>
  <c r="F76" i="130"/>
  <c r="G91" i="130"/>
  <c r="G93" i="130"/>
  <c r="E74" i="131"/>
  <c r="D73" i="130"/>
  <c r="D88" i="130"/>
  <c r="D90" i="130"/>
  <c r="D75" i="130"/>
  <c r="F81" i="130"/>
  <c r="G90" i="130"/>
  <c r="H66" i="130"/>
  <c r="I81" i="130"/>
  <c r="E82" i="130"/>
  <c r="I83" i="130"/>
  <c r="E84" i="130"/>
  <c r="H70" i="130"/>
  <c r="I85" i="130"/>
  <c r="H72" i="130"/>
  <c r="I87" i="130"/>
  <c r="H74" i="130"/>
  <c r="I89" i="130"/>
  <c r="E90" i="130"/>
  <c r="I91" i="130"/>
  <c r="E92" i="130"/>
  <c r="H78" i="130"/>
  <c r="I93" i="130"/>
  <c r="D77" i="130"/>
  <c r="E7" i="131"/>
  <c r="E81" i="131" s="1"/>
  <c r="E23" i="131"/>
  <c r="E85" i="131" s="1"/>
  <c r="E39" i="131"/>
  <c r="E89" i="131" s="1"/>
  <c r="E55" i="131"/>
  <c r="E93" i="131" s="1"/>
  <c r="E71" i="131"/>
  <c r="E97" i="131" s="1"/>
  <c r="F82" i="130"/>
  <c r="F90" i="130"/>
  <c r="C103" i="131"/>
  <c r="C111" i="131"/>
  <c r="E12" i="131"/>
  <c r="E101" i="131" s="1"/>
  <c r="E28" i="131"/>
  <c r="E105" i="131" s="1"/>
  <c r="E36" i="131"/>
  <c r="E107" i="131" s="1"/>
  <c r="E44" i="131"/>
  <c r="E109" i="131" s="1"/>
  <c r="E60" i="131"/>
  <c r="E113" i="131" s="1"/>
  <c r="E68" i="131"/>
  <c r="E115" i="131" s="1"/>
  <c r="E76" i="131"/>
  <c r="E117" i="131" s="1"/>
  <c r="D106" i="131"/>
  <c r="D114" i="131"/>
  <c r="D104" i="131"/>
  <c r="D112" i="131"/>
  <c r="F69" i="130"/>
  <c r="F77" i="130"/>
  <c r="E16" i="131"/>
  <c r="E102" i="131" s="1"/>
  <c r="E48" i="131"/>
  <c r="E110" i="131" s="1"/>
  <c r="E80" i="131"/>
  <c r="E118" i="131" s="1"/>
  <c r="K117" i="91" l="1"/>
  <c r="K118" i="91"/>
  <c r="K99" i="91"/>
  <c r="T118" i="91"/>
  <c r="S118" i="91" l="1"/>
  <c r="V98" i="91"/>
  <c r="L76" i="91"/>
  <c r="U118" i="91"/>
  <c r="Q99" i="91"/>
  <c r="U98" i="91"/>
  <c r="Q118" i="91"/>
  <c r="V118" i="91"/>
  <c r="V99" i="91"/>
  <c r="S98" i="91"/>
  <c r="U99" i="91"/>
  <c r="Q98" i="91"/>
  <c r="S99" i="91"/>
  <c r="T99" i="91"/>
  <c r="L80" i="91"/>
  <c r="L77" i="91"/>
  <c r="L79" i="91"/>
  <c r="L78" i="91"/>
  <c r="L118" i="91" l="1"/>
  <c r="L99" i="91"/>
  <c r="L73" i="91" l="1"/>
  <c r="K98" i="91"/>
  <c r="L69" i="91"/>
  <c r="Q96" i="91"/>
  <c r="L63" i="91"/>
  <c r="L61" i="91"/>
  <c r="V95" i="91"/>
  <c r="L59" i="91"/>
  <c r="U94" i="91"/>
  <c r="L55" i="91"/>
  <c r="V112" i="91"/>
  <c r="L53" i="91"/>
  <c r="L51" i="91"/>
  <c r="L50" i="91"/>
  <c r="V92" i="91"/>
  <c r="L46" i="91"/>
  <c r="L39" i="91"/>
  <c r="L38" i="91"/>
  <c r="L35" i="91"/>
  <c r="L34" i="91"/>
  <c r="Q88" i="91"/>
  <c r="L31" i="91"/>
  <c r="L30" i="91"/>
  <c r="V87" i="91"/>
  <c r="L27" i="91"/>
  <c r="L25" i="91"/>
  <c r="L23" i="91"/>
  <c r="L22" i="91"/>
  <c r="V85" i="91"/>
  <c r="L18" i="91"/>
  <c r="L15" i="91"/>
  <c r="L5" i="91"/>
  <c r="H104" i="90"/>
  <c r="C104" i="90"/>
  <c r="H84" i="90"/>
  <c r="C84" i="90"/>
  <c r="H6" i="90"/>
  <c r="C6" i="90"/>
  <c r="T98" i="91" l="1"/>
  <c r="T117" i="91"/>
  <c r="T116" i="91"/>
  <c r="T87" i="91"/>
  <c r="T103" i="91"/>
  <c r="T105" i="91"/>
  <c r="T83" i="91"/>
  <c r="T101" i="91"/>
  <c r="T96" i="91"/>
  <c r="T85" i="91"/>
  <c r="L11" i="91"/>
  <c r="L40" i="91"/>
  <c r="L56" i="91"/>
  <c r="T81" i="91"/>
  <c r="Q117" i="91"/>
  <c r="U117" i="91"/>
  <c r="K82" i="91"/>
  <c r="T82" i="91"/>
  <c r="Q101" i="91"/>
  <c r="L13" i="91"/>
  <c r="T84" i="91"/>
  <c r="L17" i="91"/>
  <c r="L21" i="91"/>
  <c r="K86" i="91"/>
  <c r="T86" i="91"/>
  <c r="L29" i="91"/>
  <c r="T107" i="91"/>
  <c r="T89" i="91"/>
  <c r="T109" i="91"/>
  <c r="T110" i="91"/>
  <c r="L47" i="91"/>
  <c r="T111" i="91"/>
  <c r="T112" i="91"/>
  <c r="T113" i="91"/>
  <c r="T114" i="91"/>
  <c r="V105" i="91"/>
  <c r="T88" i="91"/>
  <c r="L33" i="91"/>
  <c r="U107" i="91"/>
  <c r="L37" i="91"/>
  <c r="L108" i="91" s="1"/>
  <c r="K90" i="91"/>
  <c r="T90" i="91"/>
  <c r="Q109" i="91"/>
  <c r="L45" i="91"/>
  <c r="T92" i="91"/>
  <c r="T94" i="91"/>
  <c r="T115" i="91"/>
  <c r="L75" i="91"/>
  <c r="V81" i="91"/>
  <c r="L9" i="91"/>
  <c r="V101" i="91"/>
  <c r="U103" i="91"/>
  <c r="V88" i="91"/>
  <c r="V108" i="91"/>
  <c r="U90" i="91"/>
  <c r="V97" i="91"/>
  <c r="V117" i="91"/>
  <c r="L7" i="91"/>
  <c r="V83" i="91"/>
  <c r="Q84" i="91"/>
  <c r="L43" i="91"/>
  <c r="K94" i="91"/>
  <c r="Q113" i="91"/>
  <c r="L66" i="91"/>
  <c r="L71" i="91"/>
  <c r="V100" i="91"/>
  <c r="L8" i="91"/>
  <c r="U82" i="91"/>
  <c r="V89" i="91"/>
  <c r="L41" i="91"/>
  <c r="V109" i="91"/>
  <c r="L49" i="91"/>
  <c r="U111" i="91"/>
  <c r="L54" i="91"/>
  <c r="L62" i="91"/>
  <c r="V96" i="91"/>
  <c r="L67" i="91"/>
  <c r="V116" i="91"/>
  <c r="L72" i="91"/>
  <c r="Q105" i="91"/>
  <c r="V91" i="91"/>
  <c r="Q92" i="91"/>
  <c r="L6" i="91"/>
  <c r="L14" i="91"/>
  <c r="V84" i="91"/>
  <c r="L19" i="91"/>
  <c r="V104" i="91"/>
  <c r="L24" i="91"/>
  <c r="U86" i="91"/>
  <c r="V93" i="91"/>
  <c r="L57" i="91"/>
  <c r="V113" i="91"/>
  <c r="L65" i="91"/>
  <c r="U115" i="91"/>
  <c r="L70" i="91"/>
  <c r="V82" i="91"/>
  <c r="V103" i="91"/>
  <c r="V86" i="91"/>
  <c r="V107" i="91"/>
  <c r="V90" i="91"/>
  <c r="V111" i="91"/>
  <c r="V94" i="91"/>
  <c r="V115" i="91"/>
  <c r="L4" i="91"/>
  <c r="U81" i="91"/>
  <c r="Q100" i="91"/>
  <c r="Q83" i="91"/>
  <c r="U102" i="91"/>
  <c r="S84" i="91"/>
  <c r="L20" i="91"/>
  <c r="U85" i="91"/>
  <c r="Q104" i="91"/>
  <c r="Q87" i="91"/>
  <c r="U106" i="91"/>
  <c r="S88" i="91"/>
  <c r="L36" i="91"/>
  <c r="U89" i="91"/>
  <c r="Q108" i="91"/>
  <c r="S109" i="91"/>
  <c r="Q91" i="91"/>
  <c r="U110" i="91"/>
  <c r="S92" i="91"/>
  <c r="L52" i="91"/>
  <c r="U93" i="91"/>
  <c r="Q112" i="91"/>
  <c r="Q95" i="91"/>
  <c r="U114" i="91"/>
  <c r="S96" i="91"/>
  <c r="L68" i="91"/>
  <c r="U97" i="91"/>
  <c r="Q116" i="91"/>
  <c r="V102" i="91"/>
  <c r="V106" i="91"/>
  <c r="V110" i="91"/>
  <c r="K92" i="91"/>
  <c r="V114" i="91"/>
  <c r="K96" i="91"/>
  <c r="Q82" i="91"/>
  <c r="U101" i="91"/>
  <c r="L16" i="91"/>
  <c r="U84" i="91"/>
  <c r="Q103" i="91"/>
  <c r="Q86" i="91"/>
  <c r="U105" i="91"/>
  <c r="L32" i="91"/>
  <c r="U88" i="91"/>
  <c r="Q107" i="91"/>
  <c r="Q90" i="91"/>
  <c r="U109" i="91"/>
  <c r="L48" i="91"/>
  <c r="U92" i="91"/>
  <c r="Q111" i="91"/>
  <c r="Q94" i="91"/>
  <c r="U113" i="91"/>
  <c r="L64" i="91"/>
  <c r="U96" i="91"/>
  <c r="Q115" i="91"/>
  <c r="Q81" i="91"/>
  <c r="U100" i="91"/>
  <c r="L12" i="91"/>
  <c r="U83" i="91"/>
  <c r="Q102" i="91"/>
  <c r="K103" i="91"/>
  <c r="S103" i="91"/>
  <c r="Q85" i="91"/>
  <c r="U104" i="91"/>
  <c r="L28" i="91"/>
  <c r="U87" i="91"/>
  <c r="Q106" i="91"/>
  <c r="K107" i="91"/>
  <c r="S107" i="91"/>
  <c r="Q89" i="91"/>
  <c r="U108" i="91"/>
  <c r="L44" i="91"/>
  <c r="U91" i="91"/>
  <c r="Q110" i="91"/>
  <c r="K111" i="91"/>
  <c r="S111" i="91"/>
  <c r="Q93" i="91"/>
  <c r="U112" i="91"/>
  <c r="L60" i="91"/>
  <c r="U95" i="91"/>
  <c r="Q114" i="91"/>
  <c r="K115" i="91"/>
  <c r="S115" i="91"/>
  <c r="Q97" i="91"/>
  <c r="U116" i="91"/>
  <c r="L10" i="91"/>
  <c r="L26" i="91"/>
  <c r="L42" i="91"/>
  <c r="L58" i="91"/>
  <c r="L74" i="91"/>
  <c r="L117" i="91" s="1"/>
  <c r="K113" i="91"/>
  <c r="S113" i="91"/>
  <c r="S117" i="91"/>
  <c r="K88" i="91"/>
  <c r="S87" i="91"/>
  <c r="S106" i="91"/>
  <c r="S101" i="91"/>
  <c r="S105" i="91"/>
  <c r="K84" i="91"/>
  <c r="K81" i="91"/>
  <c r="K100" i="91"/>
  <c r="K108" i="91"/>
  <c r="K89" i="91"/>
  <c r="S108" i="91"/>
  <c r="S89" i="91"/>
  <c r="K112" i="91"/>
  <c r="K93" i="91"/>
  <c r="S93" i="91"/>
  <c r="S112" i="91"/>
  <c r="K97" i="91"/>
  <c r="K116" i="91"/>
  <c r="S116" i="91"/>
  <c r="S97" i="91"/>
  <c r="K102" i="91"/>
  <c r="K83" i="91"/>
  <c r="S102" i="91"/>
  <c r="S83" i="91"/>
  <c r="K87" i="91"/>
  <c r="K106" i="91"/>
  <c r="S110" i="91"/>
  <c r="S91" i="91"/>
  <c r="K95" i="91"/>
  <c r="K114" i="91"/>
  <c r="K101" i="91"/>
  <c r="K105" i="91"/>
  <c r="K109" i="91"/>
  <c r="S81" i="91"/>
  <c r="S100" i="91"/>
  <c r="K85" i="91"/>
  <c r="K104" i="91"/>
  <c r="S104" i="91"/>
  <c r="S85" i="91"/>
  <c r="K110" i="91"/>
  <c r="K91" i="91"/>
  <c r="S114" i="91"/>
  <c r="S95" i="91"/>
  <c r="S82" i="91"/>
  <c r="S86" i="91"/>
  <c r="S90" i="91"/>
  <c r="S94" i="91"/>
  <c r="T91" i="91"/>
  <c r="T93" i="91"/>
  <c r="T95" i="91"/>
  <c r="T97" i="91"/>
  <c r="T100" i="91"/>
  <c r="T102" i="91"/>
  <c r="T104" i="91"/>
  <c r="T106" i="91"/>
  <c r="T108" i="91"/>
  <c r="L100" i="91" l="1"/>
  <c r="L98" i="91"/>
  <c r="L91" i="91"/>
  <c r="L81" i="91"/>
  <c r="L104" i="91"/>
  <c r="L95" i="91"/>
  <c r="L84" i="91"/>
  <c r="L89" i="91"/>
  <c r="L90" i="91"/>
  <c r="L93" i="91"/>
  <c r="L85" i="91"/>
  <c r="L86" i="91"/>
  <c r="L110" i="91"/>
  <c r="L103" i="91"/>
  <c r="L112" i="91"/>
  <c r="L82" i="91"/>
  <c r="L109" i="91"/>
  <c r="L94" i="91"/>
  <c r="L113" i="91"/>
  <c r="L92" i="91"/>
  <c r="L83" i="91"/>
  <c r="L106" i="91"/>
  <c r="L87" i="91"/>
  <c r="L102" i="91"/>
  <c r="L107" i="91"/>
  <c r="L97" i="91"/>
  <c r="L115" i="91"/>
  <c r="L116" i="91"/>
  <c r="L96" i="91"/>
  <c r="L111" i="91"/>
  <c r="L105" i="91"/>
  <c r="L101" i="91"/>
  <c r="L88" i="91"/>
  <c r="L114" i="91"/>
  <c r="R101" i="91" l="1"/>
  <c r="R104" i="91"/>
  <c r="R100" i="91"/>
  <c r="R102" i="91"/>
  <c r="R103" i="91"/>
  <c r="R91" i="91" l="1"/>
  <c r="R84" i="91"/>
  <c r="R92" i="91"/>
  <c r="R82" i="91"/>
  <c r="R81" i="91"/>
  <c r="R85" i="91"/>
  <c r="R86" i="91"/>
  <c r="R107" i="91"/>
  <c r="R83" i="91"/>
  <c r="R87" i="91"/>
  <c r="R109" i="91"/>
  <c r="R90" i="91" l="1"/>
  <c r="R110" i="91"/>
  <c r="R108" i="91"/>
  <c r="R106" i="91"/>
  <c r="R88" i="91"/>
  <c r="R89" i="91"/>
  <c r="R105" i="91"/>
  <c r="R111" i="91"/>
  <c r="R112" i="91" l="1"/>
  <c r="R93" i="91"/>
  <c r="R94" i="91" l="1"/>
  <c r="R118" i="91" l="1"/>
  <c r="R116" i="91" l="1"/>
  <c r="R97" i="91" l="1"/>
  <c r="R99" i="91"/>
  <c r="R117" i="91" l="1"/>
  <c r="R98" i="91"/>
  <c r="R115" i="91" l="1"/>
  <c r="R113" i="91" l="1"/>
  <c r="R96" i="91" l="1"/>
  <c r="R95" i="91" l="1"/>
  <c r="R114" i="91"/>
</calcChain>
</file>

<file path=xl/sharedStrings.xml><?xml version="1.0" encoding="utf-8"?>
<sst xmlns="http://schemas.openxmlformats.org/spreadsheetml/2006/main" count="2140" uniqueCount="642">
  <si>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</si>
  <si>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</si>
  <si>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</si>
  <si>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</si>
  <si>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</si>
  <si>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</si>
  <si>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</si>
  <si>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</si>
  <si>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</si>
  <si>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</si>
  <si>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</si>
  <si>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</si>
  <si>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</si>
  <si>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</si>
  <si>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</si>
  <si>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</si>
  <si>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</si>
  <si>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</si>
  <si>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</si>
  <si>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</si>
  <si>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</si>
  <si>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</si>
  <si>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</si>
  <si>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</si>
  <si>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</si>
  <si>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</si>
  <si>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</si>
  <si>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</si>
  <si>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</si>
  <si>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</si>
  <si>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Notes:</t>
  </si>
  <si>
    <t>2016Q2</t>
  </si>
  <si>
    <t>2016Q3</t>
  </si>
  <si>
    <t>2016Q4</t>
  </si>
  <si>
    <t>2017Q1</t>
  </si>
  <si>
    <t>Table 1.3: GDP Income Components</t>
  </si>
  <si>
    <t>Table 1.2: GDP Expenditure Components (Current Prices)</t>
  </si>
  <si>
    <t>Table 1.1: GDP Expenditure Components (Chain-Linked Volumes)</t>
  </si>
  <si>
    <t>2017Q2</t>
  </si>
  <si>
    <t>2017Q3</t>
  </si>
  <si>
    <t>2017Q4</t>
  </si>
  <si>
    <t>2018Q1</t>
  </si>
  <si>
    <t>Back to contents</t>
  </si>
  <si>
    <t>2018Q2</t>
  </si>
  <si>
    <t>2018Q3</t>
  </si>
  <si>
    <t>2018Q4</t>
  </si>
  <si>
    <t>2019Q1</t>
  </si>
  <si>
    <t>Table 1.4: Nominal GDP (non-seasonally adjusted)</t>
  </si>
  <si>
    <t>Table 1.6: Labour Market</t>
  </si>
  <si>
    <t>Table 1.7: Inflation</t>
  </si>
  <si>
    <t>Table 1.8: Balance of Payments</t>
  </si>
  <si>
    <t>Table 1.10: Financial Balances by Sector</t>
  </si>
  <si>
    <t>Table 1.11: Balance Sheets and Lending</t>
  </si>
  <si>
    <t>Table 1.12: Market Sector and General Government Employment</t>
  </si>
  <si>
    <t>Table 1.13: Household Disposable Income</t>
  </si>
  <si>
    <t>2008Q1</t>
  </si>
  <si>
    <t>2008Q2</t>
  </si>
  <si>
    <t>2008Q3</t>
  </si>
  <si>
    <t>2019Q2</t>
  </si>
  <si>
    <t>2019Q3</t>
  </si>
  <si>
    <t>2019Q4</t>
  </si>
  <si>
    <t>2020Q1</t>
  </si>
  <si>
    <t>2008Q4</t>
  </si>
  <si>
    <t>2020Q2</t>
  </si>
  <si>
    <t>2020Q3</t>
  </si>
  <si>
    <t>2020Q4</t>
  </si>
  <si>
    <t>2021Q1</t>
  </si>
  <si>
    <t>2021Q2</t>
  </si>
  <si>
    <t>2021Q3</t>
  </si>
  <si>
    <t>2021Q4</t>
  </si>
  <si>
    <t>2022Q1</t>
  </si>
  <si>
    <t>2022Q2</t>
  </si>
  <si>
    <t>2022Q3</t>
  </si>
  <si>
    <t>2022Q4</t>
  </si>
  <si>
    <t>2023Q1</t>
  </si>
  <si>
    <t>Table 1.9: Market-derived assumptions</t>
  </si>
  <si>
    <t>2023Q2</t>
  </si>
  <si>
    <t>2023Q3</t>
  </si>
  <si>
    <t>2023Q4</t>
  </si>
  <si>
    <t>2024Q1</t>
  </si>
  <si>
    <t>General government</t>
  </si>
  <si>
    <t>1.12 Market Sector and general government employment (millions, final quarter of the financial year)</t>
  </si>
  <si>
    <t>2011-12</t>
  </si>
  <si>
    <t>2012-13</t>
  </si>
  <si>
    <t>2013-14</t>
  </si>
  <si>
    <t>2014-15</t>
  </si>
  <si>
    <t>2015-16</t>
  </si>
  <si>
    <t>2016-17</t>
  </si>
  <si>
    <t>2017-18</t>
  </si>
  <si>
    <t>2018-19</t>
  </si>
  <si>
    <t>2019-20</t>
  </si>
  <si>
    <t>2020-21</t>
  </si>
  <si>
    <t>2021-22</t>
  </si>
  <si>
    <t>2022-23</t>
  </si>
  <si>
    <t>2023-24</t>
  </si>
  <si>
    <t>Market sector</t>
  </si>
  <si>
    <t xml:space="preserve">£ per hour </t>
  </si>
  <si>
    <t>National Minimum Wage (NMW)</t>
  </si>
  <si>
    <t>National Living Wage (NLW)</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</si>
  <si>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</si>
  <si>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</si>
  <si>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</si>
  <si>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</si>
  <si>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</si>
  <si>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</si>
  <si>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</si>
  <si>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</si>
  <si>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</si>
  <si>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</si>
  <si>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</si>
  <si>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</si>
  <si>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</si>
  <si>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</si>
  <si>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</si>
  <si>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</si>
  <si>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</si>
  <si>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</si>
  <si>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</si>
  <si>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</si>
  <si>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</si>
  <si>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</si>
  <si>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</si>
  <si>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</si>
  <si>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</si>
  <si>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</si>
  <si>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</si>
  <si>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</si>
  <si>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</si>
  <si>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</si>
  <si>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</si>
  <si>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</si>
  <si>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</si>
  <si>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</si>
  <si>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</si>
  <si>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</si>
  <si>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</si>
  <si>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</si>
  <si>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</si>
  <si>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</si>
  <si>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</si>
  <si>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</si>
  <si>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</si>
  <si>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</si>
  <si>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</si>
  <si>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</si>
  <si>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</si>
  <si>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</si>
  <si>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</si>
  <si>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</si>
  <si>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</si>
  <si>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</si>
  <si>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</si>
  <si>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</si>
  <si>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</si>
  <si>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</si>
  <si>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</si>
  <si>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</si>
  <si>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</si>
  <si>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</si>
  <si>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</si>
  <si>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</si>
  <si>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</si>
  <si>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</si>
  <si>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</si>
  <si>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</si>
  <si>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</si>
  <si>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</si>
  <si>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</si>
  <si>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</si>
  <si>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</si>
  <si>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</si>
  <si>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</si>
  <si>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</si>
  <si>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</si>
  <si>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</si>
  <si>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</si>
  <si>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</si>
  <si>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</si>
  <si>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</si>
  <si>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</si>
  <si>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</si>
  <si>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</si>
  <si>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</si>
  <si>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</si>
  <si>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</si>
  <si>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</si>
  <si>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</si>
  <si>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</si>
  <si>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</si>
  <si>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</si>
  <si>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</si>
  <si>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</si>
  <si>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</si>
  <si>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</si>
  <si>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</si>
  <si>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</si>
  <si>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</si>
  <si>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</si>
  <si>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</si>
  <si>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</si>
  <si>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</si>
  <si>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</si>
  <si>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</si>
  <si>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</si>
  <si>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</si>
  <si>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</si>
  <si>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</si>
  <si>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</si>
  <si>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</si>
  <si>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</si>
  <si>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</si>
  <si>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</si>
  <si>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</si>
  <si>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</si>
  <si>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</si>
  <si>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</si>
  <si>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</si>
  <si>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</si>
  <si>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</si>
  <si>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</si>
  <si>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</si>
  <si>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</si>
  <si>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</si>
  <si>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</si>
  <si>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</si>
  <si>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</si>
  <si>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</si>
  <si>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</si>
  <si>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</si>
  <si>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</si>
  <si>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</si>
  <si>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</si>
  <si>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</si>
  <si>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</si>
  <si>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</si>
  <si>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</si>
  <si>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</si>
  <si>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</si>
  <si>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</si>
  <si>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</si>
  <si>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</si>
  <si>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</si>
  <si>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</si>
  <si>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</si>
  <si>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</si>
  <si>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</si>
  <si>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</si>
  <si>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</si>
  <si>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</si>
  <si>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</si>
  <si>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</si>
  <si>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</si>
  <si>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</si>
  <si>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</si>
  <si>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</si>
  <si>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</si>
  <si>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</si>
  <si>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</si>
  <si>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</si>
  <si>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</si>
  <si>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</si>
  <si>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</si>
  <si>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</si>
  <si>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</si>
  <si>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</si>
  <si>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</si>
  <si>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</si>
  <si>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</si>
  <si>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</si>
  <si>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</si>
  <si>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</si>
  <si>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</si>
  <si>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</si>
  <si>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</si>
  <si>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</si>
  <si>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</si>
  <si>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</si>
  <si>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</si>
  <si>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</si>
  <si>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</si>
  <si>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</si>
  <si>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</si>
  <si>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</si>
  <si>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</si>
  <si>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</si>
  <si>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</si>
  <si>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</si>
  <si>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</si>
  <si>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</si>
  <si>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</si>
  <si>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</si>
  <si>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</si>
  <si>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</si>
  <si>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</si>
  <si>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</si>
  <si>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</si>
  <si>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</si>
  <si>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</si>
  <si>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</si>
  <si>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</si>
  <si>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</si>
  <si>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</si>
  <si>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</si>
  <si>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</si>
  <si>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</si>
  <si>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</si>
  <si>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</si>
  <si>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</si>
  <si>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</si>
  <si>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</si>
  <si>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</si>
  <si>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</si>
  <si>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</si>
  <si>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</si>
  <si>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</si>
  <si>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</si>
  <si>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</si>
  <si>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</si>
  <si>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</si>
  <si>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</si>
  <si>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</si>
  <si>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</si>
  <si>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</si>
  <si>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</si>
  <si>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</si>
  <si>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</si>
  <si>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</si>
  <si>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</si>
  <si>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</si>
  <si>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</si>
  <si>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</si>
  <si>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</si>
  <si>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</si>
  <si>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</si>
  <si>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</si>
  <si>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</si>
  <si>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</si>
  <si>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</si>
  <si>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</si>
  <si>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</si>
  <si>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</si>
  <si>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</si>
  <si>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</si>
  <si>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</si>
  <si>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</si>
  <si>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</si>
  <si>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</si>
  <si>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</si>
  <si>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</si>
  <si>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</si>
  <si>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</si>
  <si>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</si>
  <si>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</si>
  <si>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</si>
  <si>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</si>
  <si>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</si>
  <si>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</si>
  <si>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</si>
  <si>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</si>
  <si>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r>
      <t>Potential output</t>
    </r>
    <r>
      <rPr>
        <vertAlign val="superscript"/>
        <sz val="12"/>
        <color indexed="8"/>
        <rFont val="Calibri"/>
        <family val="2"/>
      </rPr>
      <t xml:space="preserve">3 </t>
    </r>
  </si>
  <si>
    <t xml:space="preserve">Potential employment rate </t>
  </si>
  <si>
    <t>2025Q2</t>
  </si>
  <si>
    <t>2025Q3</t>
  </si>
  <si>
    <t>2025Q4</t>
  </si>
  <si>
    <t>2026Q1</t>
  </si>
  <si>
    <t>2025-26</t>
  </si>
  <si>
    <t>2008/09</t>
  </si>
  <si>
    <t>2009/10</t>
  </si>
  <si>
    <t>2010/11</t>
  </si>
  <si>
    <t>2011/12</t>
  </si>
  <si>
    <t>2012/13</t>
  </si>
  <si>
    <t>2013/14</t>
  </si>
  <si>
    <t>2014/15</t>
  </si>
  <si>
    <t>2015/16</t>
  </si>
  <si>
    <t>2016/17</t>
  </si>
  <si>
    <t>2017/18</t>
  </si>
  <si>
    <t>2018/19</t>
  </si>
  <si>
    <t>2019/20</t>
  </si>
  <si>
    <t>2020/21</t>
  </si>
  <si>
    <t>2021/22</t>
  </si>
  <si>
    <t>2022/23</t>
  </si>
  <si>
    <t>2023/24</t>
  </si>
  <si>
    <t>2024/25</t>
  </si>
  <si>
    <t>2025/26</t>
  </si>
  <si>
    <r>
      <t>November 2017 forecast</t>
    </r>
    <r>
      <rPr>
        <vertAlign val="superscript"/>
        <sz val="10"/>
        <rFont val="Calibri"/>
        <family val="2"/>
      </rPr>
      <t>1</t>
    </r>
  </si>
  <si>
    <t>=</t>
  </si>
  <si>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</si>
  <si>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t xml:space="preserve">2020Q3 </t>
  </si>
  <si>
    <t>2026Q2</t>
  </si>
  <si>
    <t>2026Q3</t>
  </si>
  <si>
    <t>2026Q4</t>
  </si>
  <si>
    <t>2027Q1</t>
  </si>
  <si>
    <t>2026-27</t>
  </si>
  <si>
    <t>2026/27</t>
  </si>
  <si>
    <r>
      <t>October 2021 forecast</t>
    </r>
    <r>
      <rPr>
        <vertAlign val="superscript"/>
        <sz val="10"/>
        <rFont val="Calibri"/>
        <family val="2"/>
      </rPr>
      <t>1,2</t>
    </r>
  </si>
  <si>
    <t xml:space="preserve">Per capita LFS employment = LFS employment, all aged 16 and over (ONS identifier: MGRZ) divided by total population (ONS identifier: EBAQ). </t>
  </si>
  <si>
    <t>1.7 Inflation</t>
  </si>
  <si>
    <t>year-on-year growth</t>
  </si>
  <si>
    <t>Jan 1987=100</t>
  </si>
  <si>
    <t>2015=100</t>
  </si>
  <si>
    <t>2015 = 100</t>
  </si>
  <si>
    <t>2016=100</t>
  </si>
  <si>
    <t>RPI</t>
  </si>
  <si>
    <t>RPIX</t>
  </si>
  <si>
    <t>CPI</t>
  </si>
  <si>
    <t>Mortgage interest payments</t>
  </si>
  <si>
    <t>Actual rents for housing</t>
  </si>
  <si>
    <t>Consumer expenditure deflator</t>
  </si>
  <si>
    <t>GDP deflator</t>
  </si>
  <si>
    <t>Actual rents for housing’ component of CPI. This series is constructed using forecasts of social housing rents and private rents. Details of our forecasts for social housing rents can be found in Table 1.23.</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</si>
  <si>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</si>
  <si>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</si>
  <si>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</si>
  <si>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</si>
  <si>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</si>
  <si>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</si>
  <si>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</si>
  <si>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</si>
  <si>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</si>
  <si>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</si>
  <si>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</si>
  <si>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</si>
  <si>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</si>
  <si>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 billion</t>
  </si>
  <si>
    <t>House price index (Jan 2015 = 100)</t>
  </si>
  <si>
    <t>Bank Rate</t>
  </si>
  <si>
    <t>Household and non-profit institutions serving households final consumption expenditure (ONS Economic Accounts Table 1.1.2, identifier: ABJQ + HAYE)</t>
  </si>
  <si>
    <t>Seasonally adjusted ONS House Price Index (House Price Index Statistical Bulletin)</t>
  </si>
  <si>
    <t>Average mortgage rate (Bank of England, Bankstats, identifier: CFMHSDE)</t>
  </si>
  <si>
    <t>1.3 GDP income components (£ billion current prices, seasonally adjusted)</t>
  </si>
  <si>
    <t xml:space="preserve"> </t>
  </si>
  <si>
    <t>Total compensation of employees</t>
  </si>
  <si>
    <t>Gross operating surplus of private corporations</t>
  </si>
  <si>
    <t>Other income</t>
  </si>
  <si>
    <t>Gross value added at factor cost</t>
  </si>
  <si>
    <t>Taxes on products and production less subsidies</t>
  </si>
  <si>
    <t>Statistical discrepancy (income)</t>
  </si>
  <si>
    <t>GDP at market prices</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</si>
  <si>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</si>
  <si>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</si>
  <si>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</si>
  <si>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</si>
  <si>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</si>
  <si>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</si>
  <si>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</si>
  <si>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</si>
  <si>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</si>
  <si>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Centred end-March</t>
  </si>
  <si>
    <t>Nominal GDP NSA, billions (ONS identifier: BKTL)</t>
  </si>
  <si>
    <t>1.8 Balance of payments (£ billion, current prices)</t>
  </si>
  <si>
    <t>Trade balance</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</si>
  <si>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</si>
  <si>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</si>
  <si>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</si>
  <si>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</si>
  <si>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</si>
  <si>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</si>
  <si>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t>
  </si>
  <si>
    <t>Employee income balance (ONS identifiers: IJAH-IJAI)</t>
  </si>
  <si>
    <t>Transfers balance (ONS identifier: IKBP)</t>
  </si>
  <si>
    <t>Current balance (ONS Balance of Payments identifier: HBOP)</t>
  </si>
  <si>
    <t>1.10 Financial balances by sector (% GDP)</t>
  </si>
  <si>
    <t>% GDP</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</si>
  <si>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</si>
  <si>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</si>
  <si>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</si>
  <si>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</si>
  <si>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</si>
  <si>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</si>
  <si>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t>
  </si>
  <si>
    <t>Corporate net lending (ONS Economic Accounts, identifier: RPYN+RQBV)</t>
  </si>
  <si>
    <t>Public sector net lending (ONS Economic Accounts, identifiers: RQBN+RPZD)</t>
  </si>
  <si>
    <t>Rest of the world net lending (ONS Economic Accounts, identifier: RQCH)</t>
  </si>
  <si>
    <t>1.11 Household balance sheet, PNFC, balance sheet and bank lending</t>
  </si>
  <si>
    <t>Households</t>
  </si>
  <si>
    <r>
      <t>Private non-financial companies</t>
    </r>
    <r>
      <rPr>
        <vertAlign val="superscript"/>
        <sz val="14"/>
        <color indexed="8"/>
        <rFont val="Calibri"/>
        <family val="2"/>
      </rPr>
      <t>2</t>
    </r>
  </si>
  <si>
    <t>Lending</t>
  </si>
  <si>
    <t>Physical assets (£bn)</t>
  </si>
  <si>
    <t>Financial assets (£bn)</t>
  </si>
  <si>
    <t>Liabilities (£bn)</t>
  </si>
  <si>
    <t>Secured liabilities (£bn)</t>
  </si>
  <si>
    <t>Other liabilities (£bn)</t>
  </si>
  <si>
    <t>Total net worth (£bn)</t>
  </si>
  <si>
    <t>Disposable income (£bn)</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</si>
  <si>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</si>
  <si>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</si>
  <si>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</si>
  <si>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</si>
  <si>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</si>
  <si>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t>UK sterling bank loans (£bn)</t>
  </si>
  <si>
    <t>Other financial liabilities (£bn)</t>
  </si>
  <si>
    <t>Profits (non-oil) (£bn)</t>
  </si>
  <si>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</si>
  <si>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</si>
  <si>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t>UK bank sterling-denominated lending to firms and households (£bn)</t>
  </si>
  <si>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</si>
  <si>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t>Household financial assets (ONS Economic Accounts, identifier: NNML)</t>
  </si>
  <si>
    <t>Corporate financial assets (ONS Economic Accounts, identifier: NKWX)</t>
  </si>
  <si>
    <t>UK bank sterling-denominated lending to firms and households (ONS Economic Accounts, identifier: NLBE-NLBG+NNPP)</t>
  </si>
  <si>
    <t>Household physical assets (OBR interpolation of annual ONS data. Blue Book, identifiers: E42X+NG45-MU8A-MHT3+CGRO)</t>
  </si>
  <si>
    <t>Corporate financial liabilities (ONS Economic Accounts, identifier: NLBB)</t>
  </si>
  <si>
    <t>Household financial liabilities (ONS Economic Accounts, identifier: NNPP)</t>
  </si>
  <si>
    <t>Non-oil PNFC profits = (ONS Economic Accounts identifier: CAED, adjusted in Q1, Q2 and Q3 2020 for the revised alignment adjustment DMUQ)</t>
  </si>
  <si>
    <t>Household secured liabilities (ONS Economic Accounts, identifier: NNRP)</t>
  </si>
  <si>
    <t>Household other liabilities (ONS Economic Accounts, identifier: NNPP-NNRP)</t>
  </si>
  <si>
    <t>Household total net worth = (ONS Economic Accounts and Blue Book, identifier: NZEA+E42X+NG45-MU8A-MHT3+CGRO)</t>
  </si>
  <si>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</si>
  <si>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</si>
  <si>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</si>
  <si>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1.13 Household disposable income (£ billion current prices, seasonally adjusted)</t>
  </si>
  <si>
    <t>Labour Income (a + b - c)</t>
  </si>
  <si>
    <t>Employee compensation (a)</t>
  </si>
  <si>
    <t>Mixed Income (b)</t>
  </si>
  <si>
    <t>Employers social contributions (c)</t>
  </si>
  <si>
    <t>Non-labour income</t>
  </si>
  <si>
    <t>Net taxes and benefits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</si>
  <si>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</si>
  <si>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</si>
  <si>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t>
  </si>
  <si>
    <t xml:space="preserve">Net benefits and taxes = Social benefits (resource) - taxation on income and wealth - employees' social contributions (excluding employee contributions to funded pension schemes). (ONS Economic Accounts, identifier: RPHL-RPHS-RPHT-L8PS-L8Q8-L8LU + (L8PE+L8Q2+L8LQ)). </t>
  </si>
  <si>
    <t>Household disposable income (ONS Economic Accounts, identifier: RPHQ)</t>
  </si>
  <si>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</si>
  <si>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</si>
  <si>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</si>
  <si>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</si>
  <si>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</si>
  <si>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Forecast from the fourth quarter of 2020.</t>
  </si>
  <si>
    <t>1.1 GDP expenditure components (£ billion chain-linked volumes, seasonally adjusted)</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</si>
  <si>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</si>
  <si>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</si>
  <si>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</si>
  <si>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</si>
  <si>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</si>
  <si>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</si>
  <si>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</si>
  <si>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</si>
  <si>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</si>
  <si>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</si>
  <si>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</si>
  <si>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Non-oil GVA</t>
  </si>
  <si>
    <t>of which:</t>
  </si>
  <si>
    <t>Business investment</t>
  </si>
  <si>
    <t>Private dwellings</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</si>
  <si>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</si>
  <si>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</si>
  <si>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</si>
  <si>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</si>
  <si>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</si>
  <si>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</si>
  <si>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</si>
  <si>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</si>
  <si>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</si>
  <si>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</si>
  <si>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</si>
  <si>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</si>
  <si>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</si>
  <si>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</si>
  <si>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</si>
  <si>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</si>
  <si>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</si>
  <si>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</si>
  <si>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Private consum-ption</t>
  </si>
  <si>
    <t>Government consumption</t>
  </si>
  <si>
    <t>Net acquisiti-on of valuables</t>
  </si>
  <si>
    <t>Change in invento-ries</t>
  </si>
  <si>
    <t>Total final expenditure</t>
  </si>
  <si>
    <t>Statistical discrepancy</t>
  </si>
  <si>
    <t>Gross national income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</si>
  <si>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</si>
  <si>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</si>
  <si>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</si>
  <si>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</si>
  <si>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</si>
  <si>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</si>
  <si>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</si>
  <si>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</si>
  <si>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</si>
  <si>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</si>
  <si>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</si>
  <si>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1.9 Market-derived assumptions</t>
  </si>
  <si>
    <t>Long-term interest rates</t>
  </si>
  <si>
    <t>Average mortgage rate</t>
  </si>
  <si>
    <t>Trade-weighted sterling</t>
  </si>
  <si>
    <t>US$/£ exchange rate</t>
  </si>
  <si>
    <t>€/£ exchange rate</t>
  </si>
  <si>
    <t>Oil prices ($)</t>
  </si>
  <si>
    <t>Equity prices</t>
  </si>
  <si>
    <t>20-year government gilts (Bank of England)</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</si>
  <si>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</si>
  <si>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</si>
  <si>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</si>
  <si>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</si>
  <si>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</si>
  <si>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Private consumption</t>
  </si>
  <si>
    <t>Investment</t>
  </si>
  <si>
    <t>Stocks</t>
  </si>
  <si>
    <t>Import-weighted domestic demand</t>
  </si>
  <si>
    <t>OBR calculations, based on ONS data</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</si>
  <si>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</si>
  <si>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</si>
  <si>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</si>
  <si>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</si>
  <si>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</si>
  <si>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</si>
  <si>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</si>
  <si>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</si>
  <si>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</si>
  <si>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</si>
  <si>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</si>
  <si>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Note: We have used different migration assumptions than the ONS for overall population, so our outturn estimates for the overall population from 2020Q3 will not match the ONS identifier EBAQ.</t>
  </si>
  <si>
    <r>
      <t xml:space="preserve">Note: The NMW and NLW have been set for 2020, 2021,and 2022, and all other figures are OBR estimates consistent with the rest of our economy forecast. The actual rates of the NLW and the NMW, are decided each year by the Government following recommendations from the Low Pay Commission (LPC) in accordance with its remit, and the state of the labour market and economy. </t>
    </r>
    <r>
      <rPr>
        <sz val="8"/>
        <rFont val="Calibri"/>
        <family val="2"/>
      </rPr>
      <t>We used the LPC's central estimate for median hourly pay for the 23+ age group, which was derived from ASHE 2021 using standard weights, and included an additional adjustment for furloughed workers.</t>
    </r>
    <r>
      <rPr>
        <sz val="8"/>
        <color theme="1"/>
        <rFont val="Calibri"/>
        <family val="2"/>
      </rPr>
      <t xml:space="preserve"> Our estimates are based on the 'bite' of the NLW increasing linearly to reach two thirds of median earnings in 2024, with coverage increasing to those aged 23 and over in 2021 and those 21 and over in 2024. This is in line with the target the Government has set the LPC for the NLW to apply to workers aged 21 and over by 2024.</t>
    </r>
  </si>
  <si>
    <t>Labour share: wages and salaries (ONS identifier: DTWM) and mixed income (ONS identifier: ROYH) as a share of nominal Gross Domestic Product (ONS identifier: YBHA).</t>
  </si>
  <si>
    <r>
      <t>March 2022 forecast</t>
    </r>
    <r>
      <rPr>
        <vertAlign val="superscript"/>
        <sz val="10"/>
        <rFont val="Calibri"/>
        <family val="2"/>
      </rPr>
      <t>1,2</t>
    </r>
  </si>
  <si>
    <r>
      <t>October 2021 forecast</t>
    </r>
    <r>
      <rPr>
        <vertAlign val="superscript"/>
        <sz val="10"/>
        <rFont val="Calibri"/>
        <family val="2"/>
      </rPr>
      <t>3,4</t>
    </r>
  </si>
  <si>
    <r>
      <t>March 2022 forecast</t>
    </r>
    <r>
      <rPr>
        <vertAlign val="superscript"/>
        <sz val="10"/>
        <rFont val="Calibri"/>
        <family val="2"/>
      </rPr>
      <t>4</t>
    </r>
  </si>
  <si>
    <r>
      <rPr>
        <vertAlign val="superscript"/>
        <sz val="8"/>
        <rFont val="Calibri"/>
        <family val="2"/>
      </rPr>
      <t>2</t>
    </r>
    <r>
      <rPr>
        <sz val="8"/>
        <rFont val="Calibri"/>
        <family val="2"/>
      </rPr>
      <t xml:space="preserve"> Market sector employment projections by final quarter of the calendar year are as follows:   26.8 (2021); 27.1 (2022); 27.3 (2023); 27.4 (2024); 27.5 (2025); 27.6 (2026)</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</si>
  <si>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2021Q1 Public Sector Employment release. </t>
    </r>
  </si>
  <si>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2021Q3 Public Sector Employment release. </t>
    </r>
  </si>
  <si>
    <t xml:space="preserve">OBR estimate of potential population, based on LFS household population, all aged 16 and over (ONS identifier: MGSL) and is based on ONS 'zero net EU' population projection (2018) for net migration and the latest ONS 2020 interim population projection for natural change. </t>
  </si>
  <si>
    <t>Trade balance (% GDP)</t>
  </si>
  <si>
    <t>Gas prices (£)</t>
  </si>
  <si>
    <t>Note:</t>
  </si>
  <si>
    <t>Gas prices in the first quarter of 2022 reflect the latest outturn at the point our fiscal forecast closed.</t>
  </si>
  <si>
    <t>1.14 Import-Weighted Domestic Demand (£ billion chain-linked volumes, seasonally adjusted)</t>
  </si>
  <si>
    <t>Table 1.14: Import Weighted Domestic Demand (£ billion chain-linked volumes, seasonally adjusted)</t>
  </si>
  <si>
    <t>Table 1.15: National Minimum Wage and National Living Wage</t>
  </si>
  <si>
    <t xml:space="preserve">1.15 National Minimum Wage and National Living Wage </t>
  </si>
  <si>
    <t>1.16 OBR central estimate of the output gap</t>
  </si>
  <si>
    <t>Table 1.16: OBR central estimate of the output gap</t>
  </si>
  <si>
    <t>1.17 Potential output forecast</t>
  </si>
  <si>
    <t>Table 1.17: Potential output forecast</t>
  </si>
  <si>
    <t>1.18 Housing market</t>
  </si>
  <si>
    <t>Table 1.18: Housing market</t>
  </si>
  <si>
    <t>1.19 Household debt servicing costs</t>
  </si>
  <si>
    <t>Table 1.19: Household debt servicing costs</t>
  </si>
  <si>
    <t>1.20 Eligible rent growth assumptions</t>
  </si>
  <si>
    <t>Table 1.20: Eligible rent growth assumptions</t>
  </si>
  <si>
    <t>£ Thousands 
(2019 prices)</t>
  </si>
  <si>
    <t>`</t>
  </si>
  <si>
    <t>Table 1.5: Per capita</t>
  </si>
  <si>
    <t>RPI, RPIX and CPI inflation are based on outturn data up to and including January 2022</t>
  </si>
  <si>
    <t>March 2022 Economic and fiscal outlook: Economy supplementary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</si>
</sst>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 numFmtId="185" formatCode="0.0000000"/>
  </numFmts>
  <fonts count="114"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vertAlign val="superscript"/>
      <sz val="14"/>
      <color indexed="8"/>
      <name val="Calibri"/>
      <family val="2"/>
    </font>
    <font>
      <sz val="12"/>
      <name val="Calibri"/>
      <family val="2"/>
    </font>
    <font>
      <sz val="11"/>
      <name val="Calibri"/>
      <family val="2"/>
    </font>
    <font>
      <sz val="15"/>
      <color indexed="8"/>
      <name val="Calibri"/>
      <family val="2"/>
    </font>
    <font>
      <u/>
      <sz val="11"/>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5"/>
      <name val="Calibri"/>
      <family val="2"/>
    </font>
    <font>
      <sz val="13"/>
      <color rgb="FF477391"/>
      <name val="Calibri"/>
      <family val="2"/>
    </font>
    <font>
      <i/>
      <sz val="12"/>
      <name val="Calibri"/>
      <family val="2"/>
    </font>
    <font>
      <sz val="14"/>
      <name val="Calibri"/>
      <family val="2"/>
    </font>
    <font>
      <sz val="9"/>
      <color theme="1"/>
      <name val="Calibri"/>
      <family val="2"/>
    </font>
    <font>
      <b/>
      <sz val="10"/>
      <name val="Calibri"/>
      <family val="2"/>
    </font>
    <font>
      <vertAlign val="superscript"/>
      <sz val="10"/>
      <name val="Calibri"/>
      <family val="2"/>
    </font>
    <font>
      <sz val="12"/>
      <color rgb="FF000000"/>
      <name val="Calibri"/>
      <family val="2"/>
    </font>
    <font>
      <sz val="10"/>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u/>
      <sz val="11"/>
      <color theme="1"/>
      <name val="Calibri"/>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vertAlign val="superscript"/>
      <sz val="12"/>
      <name val="Calibri"/>
      <family val="2"/>
    </font>
    <font>
      <b/>
      <sz val="16"/>
      <color indexed="8"/>
      <name val="Calibri"/>
      <family val="2"/>
    </font>
    <font>
      <b/>
      <sz val="8"/>
      <color indexed="8"/>
      <name val="Calibri"/>
      <family val="2"/>
    </font>
    <font>
      <b/>
      <sz val="11"/>
      <color indexed="8"/>
      <name val="Futura Bk BT"/>
      <family val="2"/>
    </font>
    <font>
      <sz val="8"/>
      <color theme="1"/>
      <name val="Futura Bk BT"/>
      <family val="2"/>
      <scheme val="minor"/>
    </font>
    <font>
      <sz val="7"/>
      <color indexed="8"/>
      <name val="Calibri"/>
      <family val="2"/>
    </font>
    <font>
      <sz val="12"/>
      <color rgb="FFFF0000"/>
      <name val="Calibri"/>
      <family val="2"/>
    </font>
    <font>
      <sz val="6"/>
      <name val="Calibri"/>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s>
  <borders count="108">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indexed="45"/>
      </right>
      <top style="medium">
        <color theme="8"/>
      </top>
      <bottom/>
      <diagonal/>
    </border>
    <border>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thin">
        <color indexed="45"/>
      </bottom>
      <diagonal/>
    </border>
    <border>
      <left style="medium">
        <color theme="8"/>
      </left>
      <right style="medium">
        <color theme="8"/>
      </right>
      <top/>
      <bottom style="thin">
        <color indexed="45"/>
      </bottom>
      <diagonal/>
    </border>
    <border>
      <left style="medium">
        <color indexed="45"/>
      </left>
      <right style="medium">
        <color theme="8"/>
      </right>
      <top/>
      <bottom style="thin">
        <color indexed="45"/>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top style="medium">
        <color theme="2"/>
      </top>
      <bottom style="thin">
        <color theme="8"/>
      </bottom>
      <diagonal/>
    </border>
    <border>
      <left/>
      <right style="medium">
        <color theme="8"/>
      </right>
      <top style="medium">
        <color theme="2"/>
      </top>
      <bottom style="thin">
        <color theme="8"/>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thin">
        <color theme="8"/>
      </bottom>
      <diagonal/>
    </border>
    <border>
      <left/>
      <right style="medium">
        <color indexed="45"/>
      </right>
      <top style="thin">
        <color indexed="45"/>
      </top>
      <bottom/>
      <diagonal/>
    </border>
    <border>
      <left/>
      <right style="medium">
        <color indexed="45"/>
      </right>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style="thin">
        <color theme="8"/>
      </left>
      <right/>
      <top/>
      <bottom/>
      <diagonal/>
    </border>
    <border>
      <left/>
      <right style="thin">
        <color indexed="45"/>
      </right>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style="medium">
        <color indexed="45"/>
      </left>
      <right style="medium">
        <color theme="8"/>
      </right>
      <top/>
      <bottom/>
      <diagonal/>
    </border>
    <border>
      <left style="medium">
        <color indexed="45"/>
      </left>
      <right style="medium">
        <color indexed="45"/>
      </right>
      <top/>
      <bottom style="medium">
        <color indexed="45"/>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right style="medium">
        <color indexed="45"/>
      </right>
      <top style="thin">
        <color theme="8"/>
      </top>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thin">
        <color theme="8"/>
      </left>
      <right style="medium">
        <color theme="8"/>
      </right>
      <top/>
      <bottom style="thin">
        <color theme="8"/>
      </bottom>
      <diagonal/>
    </border>
    <border>
      <left style="thin">
        <color theme="8"/>
      </left>
      <right style="medium">
        <color theme="8"/>
      </right>
      <top/>
      <bottom style="medium">
        <color theme="8"/>
      </bottom>
      <diagonal/>
    </border>
  </borders>
  <cellStyleXfs count="320">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6"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2" fillId="0" borderId="0"/>
    <xf numFmtId="0" fontId="75"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5" fillId="0" borderId="0" applyFont="0" applyFill="0" applyBorder="0" applyAlignment="0" applyProtection="0"/>
    <xf numFmtId="0" fontId="1" fillId="0" borderId="0"/>
    <xf numFmtId="0" fontId="2" fillId="0" borderId="0"/>
  </cellStyleXfs>
  <cellXfs count="695">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0" fillId="49" borderId="0" xfId="0" applyFill="1"/>
    <xf numFmtId="0" fontId="1" fillId="47" borderId="0" xfId="0" applyFont="1" applyFill="1"/>
    <xf numFmtId="0" fontId="78" fillId="49" borderId="38" xfId="0" applyFont="1" applyFill="1" applyBorder="1"/>
    <xf numFmtId="0" fontId="67" fillId="47" borderId="0" xfId="0" applyFont="1" applyFill="1"/>
    <xf numFmtId="0" fontId="66" fillId="27" borderId="23" xfId="0" applyFont="1" applyFill="1" applyBorder="1" applyAlignment="1">
      <alignment horizontal="left"/>
    </xf>
    <xf numFmtId="0" fontId="80" fillId="47" borderId="0" xfId="80" applyFont="1" applyFill="1" applyBorder="1" applyAlignment="1" applyProtection="1">
      <alignment horizontal="center" vertical="center" wrapText="1"/>
    </xf>
    <xf numFmtId="0" fontId="1" fillId="49" borderId="0" xfId="0" applyFont="1" applyFill="1"/>
    <xf numFmtId="0" fontId="1" fillId="47" borderId="28" xfId="0" applyFont="1" applyFill="1" applyBorder="1"/>
    <xf numFmtId="0" fontId="73" fillId="48" borderId="30" xfId="0" applyFont="1" applyFill="1" applyBorder="1" applyAlignment="1">
      <alignment horizontal="center" vertical="center"/>
    </xf>
    <xf numFmtId="0" fontId="72" fillId="47" borderId="0" xfId="0" applyFont="1" applyFill="1"/>
    <xf numFmtId="0" fontId="74" fillId="47" borderId="31" xfId="80" applyFont="1" applyFill="1" applyBorder="1" applyAlignment="1" applyProtection="1">
      <alignment horizontal="left" indent="2"/>
    </xf>
    <xf numFmtId="2" fontId="72" fillId="47" borderId="0" xfId="0" applyNumberFormat="1" applyFont="1" applyFill="1"/>
    <xf numFmtId="0" fontId="72" fillId="47" borderId="39" xfId="0" applyFont="1" applyFill="1" applyBorder="1"/>
    <xf numFmtId="0" fontId="72" fillId="47" borderId="0" xfId="0" applyFont="1" applyFill="1" applyBorder="1"/>
    <xf numFmtId="0" fontId="78" fillId="49" borderId="38" xfId="0" applyFont="1" applyFill="1" applyBorder="1" applyAlignment="1">
      <alignment horizontal="left"/>
    </xf>
    <xf numFmtId="164" fontId="66" fillId="49" borderId="39" xfId="0" applyNumberFormat="1" applyFont="1" applyFill="1" applyBorder="1" applyAlignment="1">
      <alignment horizontal="center"/>
    </xf>
    <xf numFmtId="0" fontId="67" fillId="49" borderId="0" xfId="0" applyFont="1" applyFill="1"/>
    <xf numFmtId="0" fontId="67" fillId="49" borderId="43" xfId="0" applyFont="1" applyFill="1" applyBorder="1"/>
    <xf numFmtId="0" fontId="84" fillId="49" borderId="31" xfId="0" applyFont="1" applyFill="1" applyBorder="1" applyAlignment="1">
      <alignment horizontal="center" vertical="center"/>
    </xf>
    <xf numFmtId="0" fontId="79" fillId="49" borderId="0" xfId="0" applyFont="1" applyFill="1"/>
    <xf numFmtId="0" fontId="79" fillId="49" borderId="39" xfId="0" applyFont="1" applyFill="1" applyBorder="1"/>
    <xf numFmtId="0" fontId="80" fillId="49" borderId="0" xfId="80" applyFont="1" applyFill="1" applyBorder="1" applyAlignment="1" applyProtection="1">
      <alignment horizontal="center" vertical="center" wrapText="1"/>
    </xf>
    <xf numFmtId="164" fontId="79"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5" fillId="27" borderId="0" xfId="0" applyFont="1" applyFill="1"/>
    <xf numFmtId="178" fontId="79" fillId="49" borderId="0" xfId="198" applyNumberFormat="1" applyFont="1" applyFill="1"/>
    <xf numFmtId="1" fontId="79" fillId="49" borderId="0" xfId="0" applyNumberFormat="1" applyFont="1" applyFill="1"/>
    <xf numFmtId="180" fontId="39" fillId="47" borderId="0" xfId="0" applyNumberFormat="1" applyFont="1" applyFill="1"/>
    <xf numFmtId="0" fontId="80" fillId="49" borderId="39" xfId="80" applyFont="1" applyFill="1" applyBorder="1" applyAlignment="1" applyProtection="1">
      <alignment horizontal="center" vertical="center" wrapText="1"/>
    </xf>
    <xf numFmtId="0" fontId="82" fillId="50" borderId="39" xfId="0" applyFont="1" applyFill="1" applyBorder="1" applyAlignment="1">
      <alignment horizontal="center" vertical="center" wrapText="1"/>
    </xf>
    <xf numFmtId="164" fontId="78" fillId="49" borderId="39" xfId="0" applyNumberFormat="1" applyFont="1" applyFill="1" applyBorder="1" applyAlignment="1">
      <alignment horizontal="center"/>
    </xf>
    <xf numFmtId="164" fontId="1" fillId="49" borderId="0" xfId="0" applyNumberFormat="1" applyFont="1" applyFill="1"/>
    <xf numFmtId="0" fontId="0" fillId="50" borderId="49" xfId="0" applyFill="1" applyBorder="1"/>
    <xf numFmtId="0" fontId="0" fillId="50" borderId="38" xfId="0" applyFill="1" applyBorder="1"/>
    <xf numFmtId="0" fontId="91" fillId="50" borderId="44" xfId="0" applyFont="1" applyFill="1" applyBorder="1" applyAlignment="1">
      <alignment horizontal="center" vertical="center"/>
    </xf>
    <xf numFmtId="0" fontId="91" fillId="50" borderId="45" xfId="0" applyFont="1" applyFill="1" applyBorder="1" applyAlignment="1">
      <alignment horizontal="center" vertical="center"/>
    </xf>
    <xf numFmtId="0" fontId="92" fillId="49" borderId="38" xfId="0" applyFont="1" applyFill="1" applyBorder="1" applyAlignment="1">
      <alignment horizontal="left" vertical="center"/>
    </xf>
    <xf numFmtId="0" fontId="92" fillId="49" borderId="47" xfId="0" applyFont="1" applyFill="1" applyBorder="1" applyAlignment="1">
      <alignment horizontal="left" vertical="center"/>
    </xf>
    <xf numFmtId="2" fontId="92" fillId="49" borderId="42" xfId="0" applyNumberFormat="1" applyFont="1" applyFill="1" applyBorder="1" applyAlignment="1">
      <alignment horizontal="center" vertical="center"/>
    </xf>
    <xf numFmtId="2" fontId="0" fillId="49" borderId="0" xfId="0" applyNumberForma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4" xfId="0" applyFont="1" applyFill="1" applyBorder="1" applyAlignment="1">
      <alignment horizontal="center" vertical="center" wrapText="1"/>
    </xf>
    <xf numFmtId="0" fontId="67" fillId="50" borderId="45"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93" fillId="0" borderId="0" xfId="0" applyFont="1" applyAlignment="1">
      <alignment vertical="center"/>
    </xf>
    <xf numFmtId="0" fontId="78" fillId="49" borderId="43" xfId="0" applyFont="1" applyFill="1" applyBorder="1"/>
    <xf numFmtId="0" fontId="78" fillId="49" borderId="0" xfId="0" applyFont="1" applyFill="1"/>
    <xf numFmtId="0" fontId="78" fillId="49" borderId="39" xfId="0" applyFont="1" applyFill="1" applyBorder="1"/>
    <xf numFmtId="0" fontId="82" fillId="50" borderId="0" xfId="0" applyFont="1" applyFill="1"/>
    <xf numFmtId="0" fontId="82" fillId="50" borderId="0" xfId="0" applyFont="1" applyFill="1" applyAlignment="1">
      <alignment horizontal="center" vertical="center" wrapText="1"/>
    </xf>
    <xf numFmtId="0" fontId="78" fillId="49" borderId="0" xfId="0" applyFont="1" applyFill="1" applyAlignment="1">
      <alignment horizontal="left"/>
    </xf>
    <xf numFmtId="164" fontId="78" fillId="49" borderId="0" xfId="0" applyNumberFormat="1" applyFont="1" applyFill="1"/>
    <xf numFmtId="164" fontId="78" fillId="49" borderId="38" xfId="0" applyNumberFormat="1" applyFont="1" applyFill="1" applyBorder="1"/>
    <xf numFmtId="164" fontId="78" fillId="49" borderId="41" xfId="0" applyNumberFormat="1" applyFont="1" applyFill="1" applyBorder="1"/>
    <xf numFmtId="0" fontId="78" fillId="50" borderId="44" xfId="0" applyFont="1" applyFill="1" applyBorder="1" applyAlignment="1">
      <alignment horizontal="left"/>
    </xf>
    <xf numFmtId="0" fontId="83" fillId="49" borderId="49" xfId="0" applyFont="1" applyFill="1" applyBorder="1"/>
    <xf numFmtId="0" fontId="79" fillId="49" borderId="37" xfId="0" applyFont="1" applyFill="1" applyBorder="1"/>
    <xf numFmtId="0" fontId="83" fillId="49" borderId="37" xfId="0" applyFont="1" applyFill="1" applyBorder="1"/>
    <xf numFmtId="0" fontId="83" fillId="49" borderId="53" xfId="0" applyFont="1" applyFill="1" applyBorder="1"/>
    <xf numFmtId="0" fontId="71" fillId="50" borderId="37" xfId="0" applyFont="1" applyFill="1" applyBorder="1" applyAlignment="1">
      <alignment horizontal="center" vertical="center" wrapText="1"/>
    </xf>
    <xf numFmtId="0" fontId="71" fillId="48" borderId="37" xfId="0" applyFont="1" applyFill="1" applyBorder="1" applyAlignment="1">
      <alignment horizontal="center" vertical="center" wrapText="1"/>
    </xf>
    <xf numFmtId="0" fontId="71" fillId="48" borderId="53"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9" xfId="0" applyNumberFormat="1" applyFont="1" applyFill="1" applyBorder="1"/>
    <xf numFmtId="165" fontId="67" fillId="47" borderId="0" xfId="0" applyNumberFormat="1" applyFont="1" applyFill="1"/>
    <xf numFmtId="0" fontId="66" fillId="27" borderId="62" xfId="0" applyFont="1" applyFill="1" applyBorder="1" applyAlignment="1">
      <alignment horizontal="left"/>
    </xf>
    <xf numFmtId="0" fontId="66" fillId="27" borderId="38" xfId="0" applyFont="1" applyFill="1" applyBorder="1" applyAlignment="1">
      <alignment horizontal="left"/>
    </xf>
    <xf numFmtId="2" fontId="79" fillId="49" borderId="0" xfId="0" applyNumberFormat="1" applyFont="1" applyFill="1"/>
    <xf numFmtId="165" fontId="79" fillId="49" borderId="0" xfId="0" applyNumberFormat="1" applyFont="1" applyFill="1"/>
    <xf numFmtId="0" fontId="83" fillId="49" borderId="39" xfId="0" applyFont="1" applyFill="1" applyBorder="1"/>
    <xf numFmtId="0" fontId="67" fillId="48" borderId="68" xfId="0" applyFont="1" applyFill="1" applyBorder="1" applyAlignment="1">
      <alignment horizontal="center" vertical="center" wrapText="1"/>
    </xf>
    <xf numFmtId="0" fontId="96" fillId="48" borderId="44" xfId="0" applyFont="1" applyFill="1" applyBorder="1" applyAlignment="1">
      <alignment horizontal="center" vertical="center" wrapText="1"/>
    </xf>
    <xf numFmtId="164" fontId="66" fillId="27" borderId="63" xfId="0" applyNumberFormat="1" applyFont="1" applyFill="1" applyBorder="1" applyAlignment="1">
      <alignment horizontal="center" vertical="center"/>
    </xf>
    <xf numFmtId="0" fontId="39" fillId="47" borderId="39" xfId="0" applyFont="1" applyFill="1" applyBorder="1"/>
    <xf numFmtId="0" fontId="64" fillId="49" borderId="55" xfId="0" applyFont="1" applyFill="1" applyBorder="1" applyAlignment="1">
      <alignment vertical="center"/>
    </xf>
    <xf numFmtId="0" fontId="64" fillId="49" borderId="43" xfId="0" applyFont="1" applyFill="1" applyBorder="1" applyAlignment="1">
      <alignment vertical="center"/>
    </xf>
    <xf numFmtId="0" fontId="64" fillId="49" borderId="54" xfId="0" applyFont="1" applyFill="1" applyBorder="1" applyAlignment="1">
      <alignment vertical="center"/>
    </xf>
    <xf numFmtId="0" fontId="64" fillId="49" borderId="0" xfId="0" applyFont="1" applyFill="1"/>
    <xf numFmtId="0" fontId="64" fillId="49" borderId="23" xfId="0" applyFont="1" applyFill="1" applyBorder="1" applyAlignment="1">
      <alignment horizontal="left" vertical="center"/>
    </xf>
    <xf numFmtId="0" fontId="64" fillId="49" borderId="39" xfId="0" applyFont="1" applyFill="1" applyBorder="1" applyAlignment="1">
      <alignment horizontal="left" vertical="center"/>
    </xf>
    <xf numFmtId="0" fontId="64" fillId="49" borderId="23" xfId="0" applyFont="1" applyFill="1" applyBorder="1" applyAlignment="1">
      <alignment vertical="center"/>
    </xf>
    <xf numFmtId="0" fontId="64" fillId="49" borderId="39" xfId="0" applyFont="1" applyFill="1" applyBorder="1" applyAlignment="1">
      <alignment vertical="center"/>
    </xf>
    <xf numFmtId="0" fontId="71" fillId="50" borderId="0" xfId="0" applyFont="1" applyFill="1" applyAlignment="1">
      <alignment horizontal="center" vertical="center" wrapText="1"/>
    </xf>
    <xf numFmtId="0" fontId="86" fillId="48" borderId="44" xfId="0" applyFont="1" applyFill="1" applyBorder="1" applyAlignment="1">
      <alignment horizontal="center" vertical="center" wrapText="1"/>
    </xf>
    <xf numFmtId="0" fontId="98" fillId="47" borderId="0" xfId="0" applyFont="1" applyFill="1"/>
    <xf numFmtId="0" fontId="37" fillId="49" borderId="43" xfId="0" applyFont="1" applyFill="1" applyBorder="1" applyAlignment="1">
      <alignment vertical="center"/>
    </xf>
    <xf numFmtId="164" fontId="66" fillId="49" borderId="41" xfId="0" applyNumberFormat="1" applyFont="1" applyFill="1" applyBorder="1" applyAlignment="1">
      <alignment horizontal="center" vertical="center"/>
    </xf>
    <xf numFmtId="0" fontId="1" fillId="0" borderId="0" xfId="0" applyFont="1" applyFill="1"/>
    <xf numFmtId="0" fontId="0" fillId="52" borderId="0" xfId="0" applyFill="1"/>
    <xf numFmtId="0" fontId="1" fillId="52" borderId="0" xfId="0" applyFont="1" applyFill="1"/>
    <xf numFmtId="0" fontId="99" fillId="47" borderId="31" xfId="80" applyFont="1" applyFill="1" applyBorder="1" applyAlignment="1" applyProtection="1">
      <alignment horizontal="left" indent="2"/>
    </xf>
    <xf numFmtId="164" fontId="66" fillId="0" borderId="0" xfId="0" applyNumberFormat="1" applyFont="1" applyAlignment="1">
      <alignment horizontal="center"/>
    </xf>
    <xf numFmtId="0" fontId="71" fillId="48" borderId="0" xfId="0" applyFont="1" applyFill="1" applyAlignment="1">
      <alignment horizontal="center" vertical="center" wrapText="1"/>
    </xf>
    <xf numFmtId="164" fontId="66" fillId="53" borderId="39" xfId="0" applyNumberFormat="1" applyFont="1" applyFill="1" applyBorder="1" applyAlignment="1">
      <alignment horizontal="center"/>
    </xf>
    <xf numFmtId="164" fontId="66" fillId="0" borderId="42" xfId="0" applyNumberFormat="1" applyFont="1" applyBorder="1" applyAlignment="1">
      <alignment horizontal="center"/>
    </xf>
    <xf numFmtId="164" fontId="78" fillId="49" borderId="0" xfId="0" applyNumberFormat="1" applyFont="1" applyFill="1" applyAlignment="1">
      <alignment horizontal="center"/>
    </xf>
    <xf numFmtId="0" fontId="83" fillId="49" borderId="0" xfId="0" applyFont="1" applyFill="1"/>
    <xf numFmtId="164" fontId="66" fillId="0" borderId="39" xfId="0" applyNumberFormat="1" applyFont="1" applyBorder="1" applyAlignment="1">
      <alignment horizontal="center"/>
    </xf>
    <xf numFmtId="0" fontId="81" fillId="50" borderId="0" xfId="0" applyFont="1" applyFill="1" applyAlignment="1">
      <alignment horizontal="center"/>
    </xf>
    <xf numFmtId="181" fontId="78" fillId="49" borderId="0" xfId="0" applyNumberFormat="1" applyFont="1" applyFill="1"/>
    <xf numFmtId="182" fontId="78" fillId="49" borderId="0" xfId="0" applyNumberFormat="1" applyFont="1" applyFill="1"/>
    <xf numFmtId="0" fontId="67" fillId="50" borderId="0" xfId="0" applyFont="1" applyFill="1" applyAlignment="1">
      <alignment horizontal="center" vertical="center" wrapText="1"/>
    </xf>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8" fillId="0" borderId="39" xfId="0" applyNumberFormat="1" applyFont="1" applyBorder="1" applyAlignment="1">
      <alignment horizontal="center" vertical="center"/>
    </xf>
    <xf numFmtId="0" fontId="66" fillId="27" borderId="26" xfId="0" applyFont="1" applyFill="1" applyBorder="1" applyAlignment="1">
      <alignment horizontal="left"/>
    </xf>
    <xf numFmtId="164" fontId="66" fillId="0" borderId="44" xfId="0" applyNumberFormat="1" applyFont="1" applyBorder="1" applyAlignment="1">
      <alignment horizontal="center" wrapText="1"/>
    </xf>
    <xf numFmtId="164" fontId="68" fillId="0" borderId="44" xfId="0" applyNumberFormat="1" applyFont="1" applyBorder="1" applyAlignment="1">
      <alignment horizontal="center"/>
    </xf>
    <xf numFmtId="164" fontId="78" fillId="0" borderId="45" xfId="0" applyNumberFormat="1" applyFont="1" applyBorder="1" applyAlignment="1">
      <alignment horizontal="center" vertical="center"/>
    </xf>
    <xf numFmtId="164" fontId="68" fillId="0" borderId="0" xfId="0" applyNumberFormat="1" applyFont="1" applyAlignment="1">
      <alignment horizontal="center"/>
    </xf>
    <xf numFmtId="164" fontId="66" fillId="0" borderId="41" xfId="0" applyNumberFormat="1" applyFont="1" applyBorder="1" applyAlignment="1">
      <alignment horizontal="center" wrapText="1"/>
    </xf>
    <xf numFmtId="164" fontId="68" fillId="0" borderId="41" xfId="0" applyNumberFormat="1" applyFont="1" applyBorder="1" applyAlignment="1">
      <alignment horizontal="center"/>
    </xf>
    <xf numFmtId="164" fontId="66" fillId="0" borderId="41" xfId="0" applyNumberFormat="1" applyFont="1" applyBorder="1" applyAlignment="1">
      <alignment horizontal="center"/>
    </xf>
    <xf numFmtId="164" fontId="66" fillId="0" borderId="44" xfId="0" applyNumberFormat="1" applyFont="1" applyBorder="1" applyAlignment="1">
      <alignment horizontal="center"/>
    </xf>
    <xf numFmtId="0" fontId="39" fillId="0" borderId="0" xfId="0" applyFont="1"/>
    <xf numFmtId="2" fontId="71" fillId="48" borderId="27" xfId="127" applyNumberFormat="1" applyFont="1" applyFill="1" applyBorder="1" applyAlignment="1">
      <alignment horizontal="center" vertical="center"/>
    </xf>
    <xf numFmtId="2" fontId="71" fillId="48" borderId="22" xfId="127" applyNumberFormat="1" applyFont="1" applyFill="1" applyBorder="1" applyAlignment="1">
      <alignment horizontal="center" vertical="center"/>
    </xf>
    <xf numFmtId="2" fontId="71" fillId="48" borderId="0" xfId="127" applyNumberFormat="1" applyFont="1" applyFill="1" applyAlignment="1">
      <alignment horizontal="center" vertical="center"/>
    </xf>
    <xf numFmtId="2" fontId="71" fillId="48" borderId="72" xfId="127" applyNumberFormat="1" applyFont="1" applyFill="1" applyBorder="1" applyAlignment="1">
      <alignment horizontal="center" vertical="center"/>
    </xf>
    <xf numFmtId="2" fontId="89" fillId="49" borderId="23" xfId="127" applyNumberFormat="1" applyFont="1" applyFill="1" applyBorder="1"/>
    <xf numFmtId="2" fontId="68" fillId="49" borderId="0" xfId="127" applyNumberFormat="1" applyFont="1" applyFill="1" applyAlignment="1">
      <alignment vertical="center"/>
    </xf>
    <xf numFmtId="2" fontId="68" fillId="49" borderId="24" xfId="127" applyNumberFormat="1" applyFont="1" applyFill="1" applyBorder="1" applyAlignment="1">
      <alignment vertical="center"/>
    </xf>
    <xf numFmtId="17" fontId="68" fillId="0" borderId="23" xfId="127" quotePrefix="1" applyNumberFormat="1" applyFont="1" applyBorder="1" applyAlignment="1">
      <alignment horizontal="left" wrapText="1"/>
    </xf>
    <xf numFmtId="164" fontId="68" fillId="0" borderId="0" xfId="127" applyNumberFormat="1" applyFont="1" applyAlignment="1">
      <alignment horizontal="right" vertical="top" wrapText="1" indent="2"/>
    </xf>
    <xf numFmtId="164" fontId="68" fillId="0" borderId="24" xfId="127" applyNumberFormat="1" applyFont="1" applyBorder="1" applyAlignment="1">
      <alignment horizontal="right" vertical="top" wrapText="1" indent="2"/>
    </xf>
    <xf numFmtId="17" fontId="68" fillId="0" borderId="61" xfId="127" quotePrefix="1" applyNumberFormat="1" applyFont="1" applyBorder="1" applyAlignment="1">
      <alignment horizontal="left" wrapText="1"/>
    </xf>
    <xf numFmtId="17" fontId="89" fillId="0" borderId="23" xfId="127" applyNumberFormat="1" applyFont="1" applyBorder="1" applyAlignment="1">
      <alignment horizontal="left" wrapText="1"/>
    </xf>
    <xf numFmtId="0" fontId="38" fillId="0" borderId="0" xfId="0" applyFont="1"/>
    <xf numFmtId="0" fontId="38" fillId="0" borderId="24" xfId="0" applyFont="1" applyBorder="1"/>
    <xf numFmtId="17" fontId="68" fillId="0" borderId="26" xfId="127" quotePrefix="1" applyNumberFormat="1" applyFont="1" applyBorder="1" applyAlignment="1">
      <alignment horizontal="left" wrapText="1"/>
    </xf>
    <xf numFmtId="164" fontId="68" fillId="49" borderId="0" xfId="127" applyNumberFormat="1" applyFont="1" applyFill="1" applyAlignment="1">
      <alignment horizontal="right" vertical="top" wrapText="1" indent="2"/>
    </xf>
    <xf numFmtId="0" fontId="91" fillId="50" borderId="0" xfId="0" applyFont="1" applyFill="1" applyAlignment="1">
      <alignment horizontal="center" vertical="center"/>
    </xf>
    <xf numFmtId="2" fontId="92" fillId="49" borderId="0" xfId="0" applyNumberFormat="1" applyFont="1" applyFill="1" applyAlignment="1">
      <alignment horizontal="center" vertical="center"/>
    </xf>
    <xf numFmtId="2" fontId="92" fillId="49" borderId="39" xfId="0" applyNumberFormat="1" applyFont="1" applyFill="1" applyBorder="1" applyAlignment="1">
      <alignment horizontal="center" vertical="center"/>
    </xf>
    <xf numFmtId="0" fontId="78" fillId="49" borderId="0" xfId="0" applyFont="1" applyFill="1" applyAlignment="1">
      <alignment horizontal="left" wrapText="1"/>
    </xf>
    <xf numFmtId="0" fontId="66" fillId="27" borderId="27" xfId="0" applyFont="1" applyFill="1" applyBorder="1" applyAlignment="1">
      <alignment horizontal="left"/>
    </xf>
    <xf numFmtId="164" fontId="66" fillId="53" borderId="60" xfId="0" applyNumberFormat="1" applyFont="1" applyFill="1" applyBorder="1" applyAlignment="1">
      <alignment horizontal="center"/>
    </xf>
    <xf numFmtId="0" fontId="66" fillId="27" borderId="32" xfId="0" applyFont="1" applyFill="1" applyBorder="1" applyAlignment="1">
      <alignment horizontal="left"/>
    </xf>
    <xf numFmtId="164" fontId="66" fillId="53" borderId="54" xfId="0" applyNumberFormat="1" applyFont="1" applyFill="1" applyBorder="1" applyAlignment="1">
      <alignment horizontal="center"/>
    </xf>
    <xf numFmtId="0" fontId="79" fillId="50" borderId="0" xfId="0" applyFont="1" applyFill="1"/>
    <xf numFmtId="0" fontId="66" fillId="27" borderId="47" xfId="0" applyFont="1" applyFill="1" applyBorder="1" applyAlignment="1">
      <alignment horizontal="left"/>
    </xf>
    <xf numFmtId="0" fontId="88" fillId="49" borderId="0" xfId="0" applyFont="1" applyFill="1"/>
    <xf numFmtId="0" fontId="41" fillId="27" borderId="0" xfId="0" applyFont="1" applyFill="1" applyAlignment="1">
      <alignment wrapText="1"/>
    </xf>
    <xf numFmtId="0" fontId="41" fillId="27" borderId="0" xfId="0" applyFont="1" applyFill="1"/>
    <xf numFmtId="0" fontId="94"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37" fillId="0" borderId="0" xfId="0" applyFont="1" applyAlignment="1">
      <alignment vertical="center"/>
    </xf>
    <xf numFmtId="164" fontId="66" fillId="49" borderId="50" xfId="0" applyNumberFormat="1" applyFont="1" applyFill="1" applyBorder="1" applyAlignment="1">
      <alignment horizontal="center" vertical="center"/>
    </xf>
    <xf numFmtId="164" fontId="66" fillId="49" borderId="73" xfId="0" applyNumberFormat="1" applyFont="1" applyFill="1" applyBorder="1" applyAlignment="1">
      <alignment horizontal="center" vertical="center"/>
    </xf>
    <xf numFmtId="164" fontId="68" fillId="49" borderId="41" xfId="0" applyNumberFormat="1" applyFont="1" applyFill="1" applyBorder="1" applyAlignment="1">
      <alignment horizontal="center" vertical="center"/>
    </xf>
    <xf numFmtId="164" fontId="66" fillId="49" borderId="26" xfId="0" applyNumberFormat="1" applyFont="1" applyFill="1" applyBorder="1" applyAlignment="1">
      <alignment horizontal="center" vertical="center"/>
    </xf>
    <xf numFmtId="164" fontId="66" fillId="49" borderId="74" xfId="0" applyNumberFormat="1" applyFont="1" applyFill="1" applyBorder="1" applyAlignment="1">
      <alignment horizontal="center" vertical="center"/>
    </xf>
    <xf numFmtId="164" fontId="66" fillId="49" borderId="75" xfId="0" applyNumberFormat="1" applyFont="1" applyFill="1" applyBorder="1" applyAlignment="1">
      <alignment horizontal="center" vertical="center"/>
    </xf>
    <xf numFmtId="3" fontId="66" fillId="49" borderId="26" xfId="0" applyNumberFormat="1" applyFont="1" applyFill="1" applyBorder="1" applyAlignment="1">
      <alignment horizontal="center" vertical="center"/>
    </xf>
    <xf numFmtId="3" fontId="66" fillId="49" borderId="74" xfId="0" applyNumberFormat="1" applyFont="1" applyFill="1" applyBorder="1" applyAlignment="1">
      <alignment horizontal="center" vertical="center"/>
    </xf>
    <xf numFmtId="0" fontId="66" fillId="49" borderId="74" xfId="0" applyFont="1" applyFill="1" applyBorder="1" applyAlignment="1">
      <alignment horizontal="left"/>
    </xf>
    <xf numFmtId="164" fontId="66" fillId="49" borderId="39"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63"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64" fontId="66" fillId="49" borderId="42" xfId="0" applyNumberFormat="1" applyFont="1" applyFill="1" applyBorder="1" applyAlignment="1">
      <alignment horizontal="center" vertical="center"/>
    </xf>
    <xf numFmtId="179" fontId="66" fillId="49" borderId="47" xfId="0" applyNumberFormat="1" applyFont="1" applyFill="1" applyBorder="1" applyAlignment="1">
      <alignment horizontal="center" vertical="center"/>
    </xf>
    <xf numFmtId="164" fontId="66" fillId="49" borderId="76" xfId="0" applyNumberFormat="1" applyFont="1" applyFill="1" applyBorder="1" applyAlignment="1">
      <alignment horizontal="center" vertical="center"/>
    </xf>
    <xf numFmtId="164" fontId="66" fillId="49" borderId="64" xfId="0" applyNumberFormat="1" applyFont="1" applyFill="1" applyBorder="1" applyAlignment="1">
      <alignment horizontal="center" vertical="center"/>
    </xf>
    <xf numFmtId="3" fontId="66" fillId="49" borderId="47" xfId="0" applyNumberFormat="1" applyFont="1" applyFill="1" applyBorder="1" applyAlignment="1">
      <alignment horizontal="center" vertical="center"/>
    </xf>
    <xf numFmtId="3" fontId="66" fillId="49" borderId="64" xfId="0" applyNumberFormat="1" applyFont="1" applyFill="1" applyBorder="1" applyAlignment="1">
      <alignment horizontal="center" vertical="center"/>
    </xf>
    <xf numFmtId="0" fontId="66" fillId="49" borderId="77" xfId="0" applyFont="1" applyFill="1" applyBorder="1" applyAlignment="1">
      <alignment horizontal="left"/>
    </xf>
    <xf numFmtId="179" fontId="66" fillId="49" borderId="0" xfId="0" applyNumberFormat="1" applyFont="1" applyFill="1" applyAlignment="1">
      <alignment horizontal="center" vertical="center"/>
    </xf>
    <xf numFmtId="164" fontId="66" fillId="49" borderId="50" xfId="0" applyNumberFormat="1" applyFont="1" applyFill="1" applyBorder="1" applyAlignment="1">
      <alignment horizontal="center"/>
    </xf>
    <xf numFmtId="164" fontId="68" fillId="49" borderId="73" xfId="0" applyNumberFormat="1" applyFont="1" applyFill="1" applyBorder="1" applyAlignment="1">
      <alignment horizontal="center" vertical="center"/>
    </xf>
    <xf numFmtId="3" fontId="66" fillId="49" borderId="73" xfId="0" applyNumberFormat="1" applyFont="1" applyFill="1" applyBorder="1" applyAlignment="1">
      <alignment horizontal="center" vertical="center"/>
    </xf>
    <xf numFmtId="164" fontId="66" fillId="27" borderId="76" xfId="0" applyNumberFormat="1" applyFont="1" applyFill="1" applyBorder="1" applyAlignment="1">
      <alignment horizontal="center" vertical="center"/>
    </xf>
    <xf numFmtId="164" fontId="66" fillId="49" borderId="38" xfId="0" applyNumberFormat="1" applyFont="1" applyFill="1" applyBorder="1" applyAlignment="1">
      <alignment horizontal="center" vertical="center"/>
    </xf>
    <xf numFmtId="0" fontId="67" fillId="48" borderId="78" xfId="0" applyFont="1" applyFill="1" applyBorder="1"/>
    <xf numFmtId="164" fontId="66" fillId="0" borderId="38" xfId="0" applyNumberFormat="1" applyFont="1" applyBorder="1" applyAlignment="1">
      <alignment horizontal="left"/>
    </xf>
    <xf numFmtId="17" fontId="68" fillId="52" borderId="23" xfId="127" quotePrefix="1" applyNumberFormat="1" applyFont="1" applyFill="1" applyBorder="1" applyAlignment="1">
      <alignment horizontal="left" wrapText="1"/>
    </xf>
    <xf numFmtId="178" fontId="39" fillId="27" borderId="0" xfId="317" applyNumberFormat="1" applyFont="1" applyFill="1"/>
    <xf numFmtId="0" fontId="79" fillId="52" borderId="0" xfId="0" applyFont="1" applyFill="1"/>
    <xf numFmtId="0" fontId="64" fillId="49" borderId="43" xfId="0" applyFont="1" applyFill="1" applyBorder="1" applyAlignment="1">
      <alignment horizontal="left" wrapText="1"/>
    </xf>
    <xf numFmtId="0" fontId="82" fillId="50" borderId="37" xfId="0" applyFont="1" applyFill="1" applyBorder="1" applyAlignment="1">
      <alignment horizontal="center" vertical="center" wrapText="1"/>
    </xf>
    <xf numFmtId="0" fontId="82" fillId="50" borderId="0" xfId="0" applyFont="1" applyFill="1" applyAlignment="1">
      <alignment horizontal="center" vertical="center" wrapText="1"/>
    </xf>
    <xf numFmtId="0" fontId="64" fillId="27" borderId="0" xfId="0" applyFont="1" applyFill="1"/>
    <xf numFmtId="0" fontId="67" fillId="27" borderId="0" xfId="0" applyFont="1" applyFill="1"/>
    <xf numFmtId="0" fontId="67" fillId="27" borderId="43" xfId="0" applyFont="1" applyFill="1" applyBorder="1"/>
    <xf numFmtId="0" fontId="102" fillId="51" borderId="46" xfId="0" applyFont="1" applyFill="1" applyBorder="1" applyAlignment="1">
      <alignment horizontal="center" vertical="center" wrapText="1"/>
    </xf>
    <xf numFmtId="0" fontId="102" fillId="51" borderId="52"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4" xfId="0" applyFont="1" applyFill="1" applyBorder="1" applyAlignment="1">
      <alignment horizontal="center" wrapText="1"/>
    </xf>
    <xf numFmtId="0" fontId="67" fillId="50" borderId="45" xfId="0" applyFont="1" applyFill="1" applyBorder="1" applyAlignment="1">
      <alignment vertical="center" wrapText="1"/>
    </xf>
    <xf numFmtId="0" fontId="67" fillId="48" borderId="0" xfId="0" applyFont="1" applyFill="1" applyAlignment="1">
      <alignment horizontal="center" vertical="center" wrapText="1"/>
    </xf>
    <xf numFmtId="0" fontId="66" fillId="27" borderId="79" xfId="0" applyFont="1" applyFill="1" applyBorder="1" applyAlignment="1">
      <alignment horizontal="left"/>
    </xf>
    <xf numFmtId="164" fontId="66" fillId="27" borderId="80" xfId="0" applyNumberFormat="1" applyFont="1" applyFill="1" applyBorder="1" applyAlignment="1">
      <alignment horizontal="center" vertical="center"/>
    </xf>
    <xf numFmtId="164" fontId="66" fillId="0" borderId="80" xfId="0" applyNumberFormat="1" applyFont="1" applyBorder="1" applyAlignment="1">
      <alignment horizontal="center" vertical="center"/>
    </xf>
    <xf numFmtId="164" fontId="66" fillId="49" borderId="81" xfId="0" applyNumberFormat="1" applyFont="1" applyFill="1" applyBorder="1" applyAlignment="1">
      <alignment horizontal="center"/>
    </xf>
    <xf numFmtId="0" fontId="66" fillId="27" borderId="61" xfId="0" applyFont="1" applyFill="1" applyBorder="1" applyAlignment="1">
      <alignment horizontal="left"/>
    </xf>
    <xf numFmtId="164" fontId="66" fillId="27" borderId="82" xfId="0" applyNumberFormat="1" applyFont="1" applyFill="1" applyBorder="1" applyAlignment="1">
      <alignment horizontal="center" vertical="center"/>
    </xf>
    <xf numFmtId="164" fontId="66" fillId="0" borderId="82" xfId="0" applyNumberFormat="1" applyFont="1" applyBorder="1" applyAlignment="1">
      <alignment horizontal="center" vertical="center"/>
    </xf>
    <xf numFmtId="164" fontId="66" fillId="49" borderId="83"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180" fontId="39" fillId="27" borderId="0" xfId="0" applyNumberFormat="1" applyFont="1" applyFill="1"/>
    <xf numFmtId="0" fontId="93" fillId="0" borderId="38" xfId="0" applyFont="1" applyBorder="1" applyAlignment="1">
      <alignment vertical="center"/>
    </xf>
    <xf numFmtId="164" fontId="66" fillId="27" borderId="41" xfId="0" applyNumberFormat="1" applyFont="1" applyFill="1" applyBorder="1" applyAlignment="1">
      <alignment horizontal="center" vertical="center"/>
    </xf>
    <xf numFmtId="164" fontId="66" fillId="27" borderId="47" xfId="0" applyNumberFormat="1" applyFont="1" applyFill="1" applyBorder="1" applyAlignment="1">
      <alignment horizontal="center" vertical="center"/>
    </xf>
    <xf numFmtId="164" fontId="66" fillId="0" borderId="41" xfId="0" applyNumberFormat="1" applyFont="1" applyBorder="1" applyAlignment="1">
      <alignment horizontal="center" vertical="center"/>
    </xf>
    <xf numFmtId="2" fontId="71" fillId="48" borderId="23" xfId="127" applyNumberFormat="1" applyFont="1" applyFill="1" applyBorder="1" applyAlignment="1">
      <alignment horizontal="center" vertical="center"/>
    </xf>
    <xf numFmtId="2" fontId="71" fillId="48" borderId="37" xfId="127" applyNumberFormat="1" applyFont="1" applyFill="1" applyBorder="1" applyAlignment="1">
      <alignment horizontal="center" vertical="center"/>
    </xf>
    <xf numFmtId="17" fontId="68" fillId="49" borderId="23" xfId="127" quotePrefix="1" applyNumberFormat="1" applyFont="1" applyFill="1" applyBorder="1" applyAlignment="1">
      <alignment horizontal="left" wrapText="1"/>
    </xf>
    <xf numFmtId="164" fontId="68" fillId="49" borderId="24" xfId="127" applyNumberFormat="1" applyFont="1" applyFill="1" applyBorder="1" applyAlignment="1">
      <alignment horizontal="center" vertical="center"/>
    </xf>
    <xf numFmtId="17" fontId="68" fillId="49" borderId="61" xfId="127" quotePrefix="1" applyNumberFormat="1" applyFont="1" applyFill="1" applyBorder="1" applyAlignment="1">
      <alignment horizontal="left" wrapText="1"/>
    </xf>
    <xf numFmtId="164" fontId="78" fillId="49" borderId="41" xfId="0" applyNumberFormat="1" applyFont="1" applyFill="1" applyBorder="1" applyAlignment="1">
      <alignment horizontal="center"/>
    </xf>
    <xf numFmtId="164" fontId="66" fillId="47" borderId="42" xfId="0" applyNumberFormat="1" applyFont="1" applyFill="1" applyBorder="1" applyAlignment="1">
      <alignment horizontal="center"/>
    </xf>
    <xf numFmtId="17" fontId="89" fillId="49" borderId="23" xfId="127" applyNumberFormat="1" applyFont="1" applyFill="1" applyBorder="1" applyAlignment="1">
      <alignment horizontal="left" wrapText="1"/>
    </xf>
    <xf numFmtId="2" fontId="68" fillId="49" borderId="0" xfId="127" applyNumberFormat="1" applyFont="1" applyFill="1" applyAlignment="1">
      <alignment horizontal="right" vertical="top" wrapText="1" indent="2"/>
    </xf>
    <xf numFmtId="1" fontId="66" fillId="47" borderId="39" xfId="0" applyNumberFormat="1" applyFont="1" applyFill="1" applyBorder="1" applyAlignment="1">
      <alignment horizontal="center"/>
    </xf>
    <xf numFmtId="164" fontId="66" fillId="47" borderId="39" xfId="0" applyNumberFormat="1" applyFont="1" applyFill="1" applyBorder="1" applyAlignment="1">
      <alignment horizontal="center"/>
    </xf>
    <xf numFmtId="0" fontId="1" fillId="47" borderId="39" xfId="0" applyFont="1" applyFill="1" applyBorder="1"/>
    <xf numFmtId="0" fontId="36" fillId="47" borderId="0" xfId="0" applyFont="1" applyFill="1"/>
    <xf numFmtId="164" fontId="66" fillId="49" borderId="42" xfId="0" applyNumberFormat="1" applyFont="1" applyFill="1" applyBorder="1" applyAlignment="1">
      <alignment horizontal="center"/>
    </xf>
    <xf numFmtId="164" fontId="66" fillId="49" borderId="0" xfId="0" applyNumberFormat="1" applyFont="1" applyFill="1" applyAlignment="1">
      <alignment horizontal="center"/>
    </xf>
    <xf numFmtId="0" fontId="103" fillId="47" borderId="0" xfId="0" applyFont="1" applyFill="1"/>
    <xf numFmtId="0" fontId="104" fillId="47" borderId="0" xfId="0" applyFont="1" applyFill="1"/>
    <xf numFmtId="0" fontId="105" fillId="47" borderId="0" xfId="0" applyFont="1" applyFill="1"/>
    <xf numFmtId="0" fontId="103" fillId="47" borderId="0" xfId="0" applyFont="1" applyFill="1" applyAlignment="1">
      <alignment wrapText="1"/>
    </xf>
    <xf numFmtId="0" fontId="67" fillId="48" borderId="23" xfId="0" applyFont="1" applyFill="1" applyBorder="1" applyAlignment="1">
      <alignment wrapText="1"/>
    </xf>
    <xf numFmtId="0" fontId="105"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49" borderId="61" xfId="0" applyFont="1" applyFill="1" applyBorder="1" applyAlignment="1">
      <alignment horizontal="left"/>
    </xf>
    <xf numFmtId="0" fontId="66" fillId="27" borderId="84" xfId="0" applyFont="1" applyFill="1" applyBorder="1" applyAlignment="1">
      <alignment horizontal="left"/>
    </xf>
    <xf numFmtId="164" fontId="66" fillId="49" borderId="29" xfId="0" applyNumberFormat="1" applyFont="1" applyFill="1" applyBorder="1" applyAlignment="1">
      <alignment horizontal="center"/>
    </xf>
    <xf numFmtId="164" fontId="68" fillId="49" borderId="29" xfId="0" applyNumberFormat="1" applyFont="1" applyFill="1" applyBorder="1" applyAlignment="1">
      <alignment horizontal="center"/>
    </xf>
    <xf numFmtId="164" fontId="66" fillId="49" borderId="87" xfId="0" applyNumberFormat="1" applyFont="1" applyFill="1" applyBorder="1" applyAlignment="1">
      <alignment horizontal="center"/>
    </xf>
    <xf numFmtId="164" fontId="39" fillId="27" borderId="0" xfId="0" applyNumberFormat="1" applyFont="1" applyFill="1" applyAlignment="1">
      <alignment horizontal="center"/>
    </xf>
    <xf numFmtId="0" fontId="66" fillId="49" borderId="23" xfId="0" applyFont="1" applyFill="1" applyBorder="1" applyAlignment="1" applyProtection="1">
      <alignment horizontal="left"/>
      <protection locked="0"/>
    </xf>
    <xf numFmtId="164" fontId="39" fillId="47" borderId="0" xfId="0" applyNumberFormat="1" applyFont="1" applyFill="1" applyAlignment="1">
      <alignment horizontal="center"/>
    </xf>
    <xf numFmtId="0" fontId="66" fillId="49" borderId="84" xfId="0" applyFont="1" applyFill="1" applyBorder="1" applyAlignment="1" applyProtection="1">
      <alignment horizontal="left"/>
      <protection locked="0"/>
    </xf>
    <xf numFmtId="164" fontId="66" fillId="49" borderId="85" xfId="0" applyNumberFormat="1" applyFont="1" applyFill="1" applyBorder="1" applyAlignment="1">
      <alignment horizontal="center"/>
    </xf>
    <xf numFmtId="0" fontId="41" fillId="47" borderId="0" xfId="0" applyFont="1" applyFill="1" applyProtection="1">
      <protection locked="0"/>
    </xf>
    <xf numFmtId="164" fontId="41" fillId="47" borderId="0" xfId="0" applyNumberFormat="1" applyFont="1" applyFill="1" applyAlignment="1">
      <alignment horizontal="center"/>
    </xf>
    <xf numFmtId="0" fontId="39" fillId="47" borderId="0" xfId="0" applyFont="1" applyFill="1" applyProtection="1">
      <protection locked="0"/>
    </xf>
    <xf numFmtId="0" fontId="64" fillId="49" borderId="43" xfId="0" applyFont="1" applyFill="1" applyBorder="1"/>
    <xf numFmtId="0" fontId="79" fillId="49" borderId="43" xfId="0" applyFont="1" applyFill="1" applyBorder="1"/>
    <xf numFmtId="1" fontId="2" fillId="49" borderId="0" xfId="1" applyNumberFormat="1" applyFill="1" applyAlignment="1">
      <alignment horizontal="right"/>
    </xf>
    <xf numFmtId="0" fontId="78" fillId="49" borderId="47" xfId="0" applyFont="1" applyFill="1" applyBorder="1" applyAlignment="1">
      <alignment horizontal="left"/>
    </xf>
    <xf numFmtId="0" fontId="1" fillId="47" borderId="0" xfId="0" applyFont="1" applyFill="1" applyAlignment="1">
      <alignment wrapText="1"/>
    </xf>
    <xf numFmtId="0" fontId="72" fillId="47" borderId="0" xfId="0" applyFont="1" applyFill="1" applyAlignment="1">
      <alignment horizontal="center" wrapText="1"/>
    </xf>
    <xf numFmtId="0" fontId="67" fillId="48" borderId="27" xfId="0" applyFont="1" applyFill="1" applyBorder="1" applyAlignment="1">
      <alignment wrapText="1"/>
    </xf>
    <xf numFmtId="0" fontId="71" fillId="48" borderId="22" xfId="0" applyFont="1" applyFill="1" applyBorder="1" applyAlignment="1">
      <alignment horizontal="center" vertical="center" wrapText="1"/>
    </xf>
    <xf numFmtId="0" fontId="71" fillId="48" borderId="25" xfId="0" applyFont="1" applyFill="1" applyBorder="1" applyAlignment="1">
      <alignment horizontal="center" vertical="center" wrapText="1"/>
    </xf>
    <xf numFmtId="164" fontId="66"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0" fontId="66" fillId="27" borderId="61" xfId="0" applyFont="1" applyFill="1" applyBorder="1" applyProtection="1">
      <protection locked="0"/>
    </xf>
    <xf numFmtId="164" fontId="66" fillId="27" borderId="86" xfId="0" applyNumberFormat="1" applyFont="1" applyFill="1" applyBorder="1" applyAlignment="1">
      <alignment horizontal="center" vertical="center"/>
    </xf>
    <xf numFmtId="2" fontId="1" fillId="47" borderId="0" xfId="0" applyNumberFormat="1" applyFont="1" applyFill="1" applyAlignment="1">
      <alignment horizontal="center"/>
    </xf>
    <xf numFmtId="0" fontId="1" fillId="47" borderId="0" xfId="0" applyFont="1" applyFill="1" applyProtection="1">
      <protection locked="0"/>
    </xf>
    <xf numFmtId="0" fontId="67" fillId="47" borderId="43" xfId="0" applyFont="1" applyFill="1" applyBorder="1"/>
    <xf numFmtId="0" fontId="69" fillId="49" borderId="0" xfId="0" applyFont="1" applyFill="1"/>
    <xf numFmtId="0" fontId="69" fillId="48" borderId="23" xfId="0" applyFont="1" applyFill="1" applyBorder="1" applyAlignment="1">
      <alignment horizontal="center"/>
    </xf>
    <xf numFmtId="0" fontId="71" fillId="48" borderId="91" xfId="0" applyFont="1" applyFill="1" applyBorder="1" applyAlignment="1">
      <alignment horizontal="center" vertical="center" wrapText="1"/>
    </xf>
    <xf numFmtId="0" fontId="67" fillId="47" borderId="0" xfId="0" applyFont="1" applyFill="1" applyAlignment="1">
      <alignment wrapText="1"/>
    </xf>
    <xf numFmtId="0" fontId="67" fillId="48" borderId="23" xfId="0" applyFont="1" applyFill="1" applyBorder="1" applyAlignment="1">
      <alignment vertical="center" wrapText="1"/>
    </xf>
    <xf numFmtId="0" fontId="71" fillId="48" borderId="40" xfId="0" applyFont="1" applyFill="1" applyBorder="1" applyAlignment="1">
      <alignment horizontal="center" vertical="center" wrapText="1"/>
    </xf>
    <xf numFmtId="0" fontId="82" fillId="50" borderId="44" xfId="0" applyFont="1" applyFill="1" applyBorder="1" applyAlignment="1">
      <alignment horizontal="center" vertical="center"/>
    </xf>
    <xf numFmtId="0" fontId="71" fillId="48" borderId="45" xfId="0" applyFont="1" applyFill="1" applyBorder="1" applyAlignment="1">
      <alignment horizontal="center" vertical="center" wrapText="1"/>
    </xf>
    <xf numFmtId="0" fontId="71"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40" xfId="0" applyNumberFormat="1" applyFont="1" applyFill="1" applyBorder="1" applyAlignment="1">
      <alignment horizontal="center"/>
    </xf>
    <xf numFmtId="164" fontId="66" fillId="27" borderId="39"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64" fontId="78" fillId="49" borderId="92" xfId="0" applyNumberFormat="1" applyFont="1" applyFill="1" applyBorder="1" applyAlignment="1">
      <alignment horizontal="center"/>
    </xf>
    <xf numFmtId="164" fontId="66" fillId="27" borderId="93" xfId="0" applyNumberFormat="1" applyFont="1" applyFill="1" applyBorder="1" applyAlignment="1">
      <alignment horizontal="center"/>
    </xf>
    <xf numFmtId="164" fontId="66" fillId="27" borderId="51" xfId="0" applyNumberFormat="1" applyFont="1" applyFill="1" applyBorder="1" applyAlignment="1">
      <alignment horizontal="center"/>
    </xf>
    <xf numFmtId="164" fontId="66" fillId="27" borderId="42" xfId="0" applyNumberFormat="1" applyFont="1" applyFill="1" applyBorder="1" applyAlignment="1">
      <alignment horizontal="center"/>
    </xf>
    <xf numFmtId="164" fontId="66" fillId="49" borderId="41" xfId="0" applyNumberFormat="1" applyFont="1" applyFill="1" applyBorder="1" applyAlignment="1">
      <alignment horizontal="center"/>
    </xf>
    <xf numFmtId="2" fontId="64" fillId="49" borderId="0" xfId="0" applyNumberFormat="1" applyFont="1" applyFill="1" applyAlignment="1">
      <alignment horizontal="center"/>
    </xf>
    <xf numFmtId="0" fontId="67" fillId="49" borderId="39" xfId="0" applyFont="1" applyFill="1" applyBorder="1"/>
    <xf numFmtId="0" fontId="67" fillId="49" borderId="54" xfId="0" applyFont="1" applyFill="1" applyBorder="1"/>
    <xf numFmtId="0" fontId="107" fillId="48" borderId="94" xfId="0" applyFont="1" applyFill="1" applyBorder="1" applyAlignment="1">
      <alignment wrapText="1"/>
    </xf>
    <xf numFmtId="0" fontId="104" fillId="48" borderId="23" xfId="0" applyFont="1" applyFill="1" applyBorder="1" applyAlignment="1">
      <alignment wrapText="1"/>
    </xf>
    <xf numFmtId="0" fontId="69" fillId="48" borderId="25" xfId="0" applyFont="1" applyFill="1" applyBorder="1" applyAlignment="1">
      <alignment wrapText="1"/>
    </xf>
    <xf numFmtId="0" fontId="69" fillId="48" borderId="23" xfId="0" applyFont="1" applyFill="1" applyBorder="1"/>
    <xf numFmtId="0" fontId="69" fillId="48" borderId="0" xfId="0" applyFont="1" applyFill="1" applyAlignment="1">
      <alignment horizontal="center" vertical="center" wrapText="1"/>
    </xf>
    <xf numFmtId="0" fontId="69" fillId="50" borderId="0" xfId="0" applyFont="1" applyFill="1" applyAlignment="1">
      <alignment horizontal="center" vertical="center" wrapText="1"/>
    </xf>
    <xf numFmtId="0" fontId="69" fillId="48" borderId="23" xfId="0" applyFont="1" applyFill="1" applyBorder="1" applyAlignment="1">
      <alignment vertical="center"/>
    </xf>
    <xf numFmtId="0" fontId="69" fillId="48" borderId="23" xfId="0" applyFont="1" applyFill="1" applyBorder="1" applyAlignment="1">
      <alignment horizontal="center" vertical="center" wrapText="1"/>
    </xf>
    <xf numFmtId="0" fontId="69" fillId="48" borderId="24" xfId="0" applyFont="1" applyFill="1" applyBorder="1" applyAlignment="1">
      <alignment horizontal="center" vertical="center" wrapText="1"/>
    </xf>
    <xf numFmtId="0" fontId="69" fillId="48" borderId="24" xfId="318" applyFont="1" applyFill="1" applyBorder="1" applyAlignment="1">
      <alignment horizontal="center" vertical="center" wrapText="1"/>
    </xf>
    <xf numFmtId="1" fontId="66" fillId="49" borderId="0" xfId="0" applyNumberFormat="1" applyFont="1" applyFill="1" applyAlignment="1">
      <alignment horizontal="center"/>
    </xf>
    <xf numFmtId="0" fontId="66" fillId="49" borderId="23" xfId="0" applyFont="1" applyFill="1" applyBorder="1"/>
    <xf numFmtId="1" fontId="66" fillId="0" borderId="23" xfId="0" applyNumberFormat="1" applyFont="1" applyBorder="1" applyAlignment="1">
      <alignment horizontal="center"/>
    </xf>
    <xf numFmtId="1" fontId="66" fillId="0" borderId="0" xfId="0" applyNumberFormat="1" applyFont="1" applyAlignment="1">
      <alignment horizontal="center"/>
    </xf>
    <xf numFmtId="1" fontId="66" fillId="0" borderId="24" xfId="0" applyNumberFormat="1" applyFont="1" applyBorder="1" applyAlignment="1">
      <alignment horizontal="center"/>
    </xf>
    <xf numFmtId="1" fontId="68" fillId="0" borderId="23" xfId="319" applyNumberFormat="1" applyFont="1" applyBorder="1" applyAlignment="1">
      <alignment horizontal="center"/>
    </xf>
    <xf numFmtId="1" fontId="68" fillId="0" borderId="24" xfId="319" applyNumberFormat="1" applyFont="1" applyBorder="1" applyAlignment="1">
      <alignment horizontal="center"/>
    </xf>
    <xf numFmtId="1" fontId="38" fillId="47" borderId="0" xfId="0" applyNumberFormat="1" applyFont="1" applyFill="1"/>
    <xf numFmtId="164" fontId="38" fillId="47" borderId="0" xfId="0" applyNumberFormat="1" applyFont="1" applyFill="1"/>
    <xf numFmtId="178" fontId="1" fillId="47" borderId="0" xfId="198" applyNumberFormat="1" applyFont="1" applyFill="1"/>
    <xf numFmtId="0" fontId="1" fillId="47" borderId="63" xfId="0" applyFont="1" applyFill="1" applyBorder="1"/>
    <xf numFmtId="1" fontId="66" fillId="49" borderId="24" xfId="0" applyNumberFormat="1" applyFont="1" applyFill="1" applyBorder="1" applyAlignment="1">
      <alignment horizontal="center"/>
    </xf>
    <xf numFmtId="1" fontId="66" fillId="0" borderId="41" xfId="0" applyNumberFormat="1" applyFont="1" applyBorder="1" applyAlignment="1">
      <alignment horizontal="center"/>
    </xf>
    <xf numFmtId="1" fontId="66" fillId="0" borderId="42" xfId="0" applyNumberFormat="1" applyFont="1" applyBorder="1" applyAlignment="1">
      <alignment horizontal="center"/>
    </xf>
    <xf numFmtId="1" fontId="68" fillId="0" borderId="42" xfId="319" applyNumberFormat="1" applyFont="1" applyBorder="1" applyAlignment="1">
      <alignment horizontal="center"/>
    </xf>
    <xf numFmtId="1" fontId="66" fillId="27" borderId="29" xfId="0" applyNumberFormat="1" applyFont="1" applyFill="1" applyBorder="1" applyAlignment="1">
      <alignment horizontal="center"/>
    </xf>
    <xf numFmtId="1" fontId="66" fillId="0" borderId="29" xfId="0" applyNumberFormat="1" applyFont="1" applyBorder="1" applyAlignment="1">
      <alignment horizontal="center"/>
    </xf>
    <xf numFmtId="1" fontId="66" fillId="0" borderId="87" xfId="0" applyNumberFormat="1" applyFont="1" applyBorder="1" applyAlignment="1">
      <alignment horizontal="center"/>
    </xf>
    <xf numFmtId="0" fontId="66" fillId="49" borderId="97" xfId="0" applyFont="1" applyFill="1" applyBorder="1"/>
    <xf numFmtId="1" fontId="66" fillId="0" borderId="48" xfId="0" applyNumberFormat="1" applyFont="1" applyBorder="1" applyAlignment="1">
      <alignment horizontal="center"/>
    </xf>
    <xf numFmtId="1" fontId="66" fillId="27" borderId="0" xfId="0" applyNumberFormat="1" applyFont="1" applyFill="1" applyAlignment="1">
      <alignment horizontal="center"/>
    </xf>
    <xf numFmtId="164" fontId="66" fillId="49" borderId="31" xfId="0" applyNumberFormat="1" applyFont="1" applyFill="1" applyBorder="1" applyAlignment="1">
      <alignment horizontal="center"/>
    </xf>
    <xf numFmtId="1" fontId="66" fillId="0" borderId="62" xfId="0" applyNumberFormat="1" applyFont="1" applyBorder="1" applyAlignment="1">
      <alignment horizontal="center"/>
    </xf>
    <xf numFmtId="1" fontId="66" fillId="0" borderId="39" xfId="0" applyNumberFormat="1" applyFont="1" applyBorder="1" applyAlignment="1">
      <alignment horizontal="center"/>
    </xf>
    <xf numFmtId="1" fontId="66" fillId="0" borderId="38" xfId="0" applyNumberFormat="1" applyFont="1" applyBorder="1" applyAlignment="1">
      <alignment horizontal="center"/>
    </xf>
    <xf numFmtId="164" fontId="66" fillId="49" borderId="23" xfId="0" applyNumberFormat="1" applyFont="1" applyFill="1" applyBorder="1" applyAlignment="1">
      <alignment horizontal="center"/>
    </xf>
    <xf numFmtId="0" fontId="66" fillId="49" borderId="0" xfId="0" applyFont="1" applyFill="1"/>
    <xf numFmtId="164" fontId="38" fillId="47" borderId="38" xfId="0" applyNumberFormat="1" applyFont="1" applyFill="1" applyBorder="1"/>
    <xf numFmtId="1" fontId="66" fillId="0" borderId="47" xfId="0" applyNumberFormat="1" applyFont="1" applyBorder="1" applyAlignment="1">
      <alignment horizontal="center"/>
    </xf>
    <xf numFmtId="164" fontId="66" fillId="49" borderId="38" xfId="0" applyNumberFormat="1" applyFont="1" applyFill="1" applyBorder="1" applyAlignment="1">
      <alignment horizontal="center"/>
    </xf>
    <xf numFmtId="0" fontId="66" fillId="27" borderId="84" xfId="0" applyFont="1" applyFill="1" applyBorder="1"/>
    <xf numFmtId="1" fontId="66" fillId="27" borderId="87" xfId="0" applyNumberFormat="1" applyFont="1" applyFill="1" applyBorder="1" applyAlignment="1">
      <alignment horizontal="center"/>
    </xf>
    <xf numFmtId="1" fontId="66" fillId="27" borderId="23" xfId="0" applyNumberFormat="1" applyFont="1" applyFill="1" applyBorder="1" applyAlignment="1">
      <alignment horizontal="center"/>
    </xf>
    <xf numFmtId="1" fontId="66" fillId="27" borderId="24" xfId="0" applyNumberFormat="1" applyFont="1" applyFill="1" applyBorder="1" applyAlignment="1">
      <alignment horizontal="center"/>
    </xf>
    <xf numFmtId="1" fontId="66" fillId="27" borderId="38" xfId="0" applyNumberFormat="1" applyFont="1" applyFill="1" applyBorder="1" applyAlignment="1">
      <alignment horizontal="center"/>
    </xf>
    <xf numFmtId="1" fontId="66" fillId="49" borderId="39" xfId="0" applyNumberFormat="1" applyFont="1" applyFill="1" applyBorder="1" applyAlignment="1">
      <alignment horizontal="center"/>
    </xf>
    <xf numFmtId="0" fontId="66" fillId="27" borderId="61" xfId="0" applyFont="1" applyFill="1" applyBorder="1"/>
    <xf numFmtId="1" fontId="66" fillId="27" borderId="41" xfId="0" applyNumberFormat="1" applyFont="1" applyFill="1" applyBorder="1" applyAlignment="1">
      <alignment horizontal="center"/>
    </xf>
    <xf numFmtId="1" fontId="66" fillId="27" borderId="86" xfId="0" applyNumberFormat="1" applyFont="1" applyFill="1" applyBorder="1" applyAlignment="1">
      <alignment horizontal="center"/>
    </xf>
    <xf numFmtId="1" fontId="66" fillId="27" borderId="47" xfId="0" applyNumberFormat="1" applyFont="1" applyFill="1" applyBorder="1" applyAlignment="1">
      <alignment horizontal="center"/>
    </xf>
    <xf numFmtId="1" fontId="66" fillId="49" borderId="41" xfId="0" applyNumberFormat="1" applyFont="1" applyFill="1" applyBorder="1" applyAlignment="1">
      <alignment horizontal="center"/>
    </xf>
    <xf numFmtId="164" fontId="66" fillId="0" borderId="63" xfId="0" applyNumberFormat="1" applyFont="1" applyBorder="1" applyAlignment="1">
      <alignment horizontal="center"/>
    </xf>
    <xf numFmtId="1" fontId="66" fillId="49" borderId="42" xfId="0" applyNumberFormat="1" applyFont="1" applyFill="1" applyBorder="1" applyAlignment="1">
      <alignment horizontal="center"/>
    </xf>
    <xf numFmtId="0" fontId="64" fillId="27" borderId="23" xfId="0" applyFont="1" applyFill="1" applyBorder="1"/>
    <xf numFmtId="164" fontId="64" fillId="27" borderId="0" xfId="0" applyNumberFormat="1" applyFont="1" applyFill="1" applyAlignment="1">
      <alignment horizontal="center"/>
    </xf>
    <xf numFmtId="0" fontId="1" fillId="49" borderId="24" xfId="0" applyFont="1" applyFill="1" applyBorder="1"/>
    <xf numFmtId="0" fontId="1" fillId="27" borderId="31" xfId="0" applyFont="1" applyFill="1" applyBorder="1"/>
    <xf numFmtId="0" fontId="64" fillId="27" borderId="39" xfId="0" applyFont="1" applyFill="1" applyBorder="1"/>
    <xf numFmtId="0" fontId="1" fillId="27" borderId="39" xfId="0" applyFont="1" applyFill="1" applyBorder="1" applyAlignment="1">
      <alignment wrapText="1"/>
    </xf>
    <xf numFmtId="0" fontId="108" fillId="27" borderId="39" xfId="0" applyFont="1" applyFill="1" applyBorder="1"/>
    <xf numFmtId="0" fontId="1" fillId="27" borderId="24" xfId="0" applyFont="1" applyFill="1" applyBorder="1"/>
    <xf numFmtId="0" fontId="1" fillId="27" borderId="39" xfId="0" applyFont="1" applyFill="1" applyBorder="1"/>
    <xf numFmtId="0" fontId="64" fillId="0" borderId="23" xfId="0" applyFont="1" applyBorder="1"/>
    <xf numFmtId="0" fontId="64" fillId="0" borderId="0" xfId="0" applyFont="1"/>
    <xf numFmtId="0" fontId="1" fillId="49" borderId="23" xfId="0" applyFont="1" applyFill="1" applyBorder="1" applyAlignment="1">
      <alignment vertical="top" wrapText="1"/>
    </xf>
    <xf numFmtId="0" fontId="79" fillId="49" borderId="24" xfId="0" applyFont="1" applyFill="1" applyBorder="1" applyAlignment="1">
      <alignment vertical="top" wrapText="1"/>
    </xf>
    <xf numFmtId="0" fontId="64" fillId="27" borderId="32" xfId="0" applyFont="1" applyFill="1" applyBorder="1" applyAlignment="1">
      <alignment vertical="top"/>
    </xf>
    <xf numFmtId="0" fontId="64" fillId="27" borderId="28" xfId="0" applyFont="1" applyFill="1" applyBorder="1" applyAlignment="1">
      <alignment vertical="center"/>
    </xf>
    <xf numFmtId="0" fontId="1" fillId="27" borderId="28" xfId="0" applyFont="1" applyFill="1" applyBorder="1"/>
    <xf numFmtId="0" fontId="1" fillId="27" borderId="33" xfId="0" applyFont="1" applyFill="1" applyBorder="1"/>
    <xf numFmtId="0" fontId="1" fillId="27" borderId="98" xfId="0" applyFont="1" applyFill="1" applyBorder="1"/>
    <xf numFmtId="0" fontId="1" fillId="49" borderId="32" xfId="0" applyFont="1" applyFill="1" applyBorder="1" applyAlignment="1">
      <alignment vertical="top" wrapText="1"/>
    </xf>
    <xf numFmtId="0" fontId="79" fillId="49" borderId="33" xfId="0" applyFont="1" applyFill="1" applyBorder="1" applyAlignment="1">
      <alignment vertical="top" wrapText="1"/>
    </xf>
    <xf numFmtId="0" fontId="66" fillId="48" borderId="27" xfId="0" applyFont="1" applyFill="1" applyBorder="1" applyAlignment="1">
      <alignment vertical="center" wrapText="1"/>
    </xf>
    <xf numFmtId="164" fontId="66" fillId="49" borderId="44" xfId="0" applyNumberFormat="1" applyFont="1" applyFill="1" applyBorder="1" applyAlignment="1">
      <alignment horizontal="center"/>
    </xf>
    <xf numFmtId="164" fontId="66" fillId="27" borderId="85"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109" fillId="47" borderId="0" xfId="198" applyNumberFormat="1" applyFont="1" applyFill="1"/>
    <xf numFmtId="183" fontId="38" fillId="47" borderId="0" xfId="0" applyNumberFormat="1" applyFont="1" applyFill="1"/>
    <xf numFmtId="0" fontId="66" fillId="27" borderId="26" xfId="0" applyFont="1" applyFill="1" applyBorder="1"/>
    <xf numFmtId="164" fontId="66" fillId="27" borderId="50" xfId="0" applyNumberFormat="1" applyFont="1" applyFill="1" applyBorder="1" applyAlignment="1">
      <alignment horizontal="center"/>
    </xf>
    <xf numFmtId="0" fontId="64" fillId="27" borderId="84" xfId="0" applyFont="1" applyFill="1" applyBorder="1"/>
    <xf numFmtId="0" fontId="64" fillId="27" borderId="29" xfId="0" applyFont="1" applyFill="1" applyBorder="1"/>
    <xf numFmtId="1" fontId="64" fillId="27" borderId="87" xfId="0" applyNumberFormat="1" applyFont="1" applyFill="1" applyBorder="1"/>
    <xf numFmtId="0" fontId="64" fillId="27" borderId="32" xfId="0" applyFont="1" applyFill="1" applyBorder="1"/>
    <xf numFmtId="0" fontId="64" fillId="47" borderId="28" xfId="0" applyFont="1" applyFill="1" applyBorder="1"/>
    <xf numFmtId="0" fontId="64" fillId="47" borderId="33" xfId="0" applyFont="1" applyFill="1" applyBorder="1"/>
    <xf numFmtId="0" fontId="38" fillId="27" borderId="0" xfId="0" applyFont="1" applyFill="1"/>
    <xf numFmtId="0" fontId="81" fillId="50" borderId="49" xfId="0" applyFont="1" applyFill="1" applyBorder="1" applyAlignment="1">
      <alignment vertical="center" wrapText="1"/>
    </xf>
    <xf numFmtId="0" fontId="82" fillId="50" borderId="37" xfId="0" applyFont="1" applyFill="1" applyBorder="1" applyAlignment="1">
      <alignment vertical="center" wrapText="1"/>
    </xf>
    <xf numFmtId="0" fontId="82" fillId="50" borderId="53" xfId="0" applyFont="1" applyFill="1" applyBorder="1" applyAlignment="1">
      <alignment vertical="center" wrapText="1"/>
    </xf>
    <xf numFmtId="1" fontId="78" fillId="49" borderId="0" xfId="0" applyNumberFormat="1" applyFont="1" applyFill="1" applyAlignment="1">
      <alignment horizontal="center"/>
    </xf>
    <xf numFmtId="179" fontId="66" fillId="49" borderId="39" xfId="0" applyNumberFormat="1" applyFont="1" applyFill="1" applyBorder="1" applyAlignment="1">
      <alignment horizontal="center"/>
    </xf>
    <xf numFmtId="0" fontId="78" fillId="49" borderId="48" xfId="0" applyFont="1" applyFill="1" applyBorder="1" applyAlignment="1">
      <alignment horizontal="left"/>
    </xf>
    <xf numFmtId="3" fontId="66" fillId="27" borderId="44" xfId="0" applyNumberFormat="1" applyFont="1" applyFill="1" applyBorder="1" applyAlignment="1">
      <alignment horizontal="center"/>
    </xf>
    <xf numFmtId="164" fontId="66" fillId="27" borderId="44" xfId="0" applyNumberFormat="1" applyFont="1" applyFill="1" applyBorder="1" applyAlignment="1">
      <alignment horizontal="center"/>
    </xf>
    <xf numFmtId="179" fontId="66" fillId="27" borderId="45" xfId="0" applyNumberFormat="1" applyFont="1" applyFill="1" applyBorder="1" applyAlignment="1">
      <alignment horizontal="center"/>
    </xf>
    <xf numFmtId="3" fontId="66" fillId="27" borderId="0" xfId="0" applyNumberFormat="1" applyFont="1" applyFill="1" applyAlignment="1">
      <alignment horizontal="center"/>
    </xf>
    <xf numFmtId="179" fontId="66" fillId="27" borderId="39" xfId="0" applyNumberFormat="1" applyFont="1" applyFill="1" applyBorder="1" applyAlignment="1">
      <alignment horizontal="center"/>
    </xf>
    <xf numFmtId="0" fontId="64" fillId="47" borderId="22" xfId="0" applyFont="1" applyFill="1" applyBorder="1"/>
    <xf numFmtId="0" fontId="66" fillId="48" borderId="23" xfId="0" applyFont="1" applyFill="1" applyBorder="1" applyAlignment="1">
      <alignment wrapText="1"/>
    </xf>
    <xf numFmtId="0" fontId="71" fillId="48" borderId="0" xfId="0" applyFont="1" applyFill="1" applyAlignment="1">
      <alignment horizontal="center" vertical="top" wrapText="1"/>
    </xf>
    <xf numFmtId="0" fontId="71" fillId="48" borderId="0" xfId="0" applyFont="1" applyFill="1" applyAlignment="1">
      <alignment horizontal="center" wrapText="1"/>
    </xf>
    <xf numFmtId="0" fontId="86" fillId="48" borderId="0" xfId="0" applyFont="1" applyFill="1" applyAlignment="1">
      <alignment horizontal="center" wrapText="1"/>
    </xf>
    <xf numFmtId="2" fontId="111" fillId="27" borderId="0" xfId="0" applyNumberFormat="1" applyFont="1" applyFill="1" applyAlignment="1">
      <alignment horizontal="center" wrapText="1"/>
    </xf>
    <xf numFmtId="0" fontId="66" fillId="49" borderId="23" xfId="0" applyFont="1" applyFill="1" applyBorder="1" applyProtection="1">
      <protection locked="0"/>
    </xf>
    <xf numFmtId="0" fontId="112" fillId="47" borderId="24" xfId="0" applyFont="1" applyFill="1" applyBorder="1" applyAlignment="1">
      <alignment wrapText="1"/>
    </xf>
    <xf numFmtId="0" fontId="41" fillId="47" borderId="0" xfId="0" applyFont="1" applyFill="1"/>
    <xf numFmtId="0" fontId="71"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0" fontId="66" fillId="49" borderId="62" xfId="0" applyFont="1" applyFill="1" applyBorder="1" applyAlignment="1" applyProtection="1">
      <alignment horizontal="left"/>
      <protection locked="0"/>
    </xf>
    <xf numFmtId="0" fontId="66" fillId="49" borderId="26" xfId="0" applyFont="1" applyFill="1" applyBorder="1" applyAlignment="1" applyProtection="1">
      <alignment horizontal="left"/>
      <protection locked="0"/>
    </xf>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1" fillId="50" borderId="24" xfId="0" applyFont="1" applyFill="1" applyBorder="1" applyAlignment="1">
      <alignment horizontal="center" vertical="center" wrapText="1"/>
    </xf>
    <xf numFmtId="164" fontId="66" fillId="27" borderId="0" xfId="0" applyNumberFormat="1" applyFont="1" applyFill="1" applyAlignment="1" applyProtection="1">
      <alignment horizontal="center"/>
      <protection locked="0"/>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6" fillId="49" borderId="41" xfId="0" applyNumberFormat="1" applyFont="1" applyFill="1" applyBorder="1" applyAlignment="1">
      <alignment horizontal="center"/>
    </xf>
    <xf numFmtId="2" fontId="66" fillId="47" borderId="41" xfId="0" applyNumberFormat="1" applyFont="1" applyFill="1" applyBorder="1" applyAlignment="1">
      <alignment horizontal="center"/>
    </xf>
    <xf numFmtId="1" fontId="66" fillId="47" borderId="86" xfId="0" applyNumberFormat="1" applyFont="1" applyFill="1" applyBorder="1" applyAlignment="1">
      <alignment horizontal="center"/>
    </xf>
    <xf numFmtId="164" fontId="66" fillId="47" borderId="44" xfId="0" applyNumberFormat="1" applyFont="1" applyFill="1" applyBorder="1" applyAlignment="1">
      <alignment horizontal="center"/>
    </xf>
    <xf numFmtId="2" fontId="67" fillId="47" borderId="0" xfId="0" applyNumberFormat="1" applyFont="1" applyFill="1"/>
    <xf numFmtId="0" fontId="67" fillId="47" borderId="39" xfId="0" applyFont="1" applyFill="1" applyBorder="1"/>
    <xf numFmtId="164" fontId="66" fillId="27" borderId="41" xfId="0" applyNumberFormat="1" applyFont="1" applyFill="1" applyBorder="1" applyAlignment="1">
      <alignment horizontal="center"/>
    </xf>
    <xf numFmtId="164" fontId="66" fillId="47" borderId="41" xfId="0" applyNumberFormat="1" applyFont="1" applyFill="1" applyBorder="1" applyAlignment="1">
      <alignment horizontal="center"/>
    </xf>
    <xf numFmtId="0" fontId="66" fillId="27" borderId="48" xfId="0" applyFont="1" applyFill="1" applyBorder="1" applyAlignment="1">
      <alignment horizontal="left"/>
    </xf>
    <xf numFmtId="1" fontId="66" fillId="49" borderId="86" xfId="0" applyNumberFormat="1" applyFont="1" applyFill="1" applyBorder="1" applyAlignment="1">
      <alignment horizontal="center"/>
    </xf>
    <xf numFmtId="0" fontId="87" fillId="49" borderId="0" xfId="80" applyFont="1" applyFill="1" applyBorder="1" applyAlignment="1" applyProtection="1">
      <alignment vertical="center" wrapText="1"/>
    </xf>
    <xf numFmtId="164" fontId="78" fillId="49" borderId="42" xfId="0" applyNumberFormat="1" applyFont="1" applyFill="1" applyBorder="1" applyAlignment="1">
      <alignment horizontal="center"/>
    </xf>
    <xf numFmtId="0" fontId="82" fillId="50" borderId="53"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9" xfId="0" applyNumberFormat="1" applyFont="1" applyFill="1" applyBorder="1" applyAlignment="1">
      <alignment horizontal="center"/>
    </xf>
    <xf numFmtId="0" fontId="78" fillId="49" borderId="47" xfId="0" applyFont="1" applyFill="1" applyBorder="1"/>
    <xf numFmtId="3" fontId="66" fillId="27" borderId="41" xfId="0" applyNumberFormat="1" applyFont="1" applyFill="1" applyBorder="1" applyAlignment="1">
      <alignment horizontal="center"/>
    </xf>
    <xf numFmtId="4" fontId="66" fillId="49" borderId="42" xfId="0" applyNumberFormat="1" applyFont="1" applyFill="1" applyBorder="1" applyAlignment="1">
      <alignment horizontal="center"/>
    </xf>
    <xf numFmtId="179" fontId="66" fillId="49" borderId="0" xfId="0" applyNumberFormat="1" applyFont="1" applyFill="1" applyAlignment="1">
      <alignment horizontal="center"/>
    </xf>
    <xf numFmtId="0" fontId="83" fillId="49" borderId="48" xfId="0" applyFont="1" applyFill="1" applyBorder="1" applyAlignment="1">
      <alignment horizontal="left"/>
    </xf>
    <xf numFmtId="0" fontId="83" fillId="49" borderId="44" xfId="0" applyFont="1" applyFill="1" applyBorder="1" applyAlignment="1">
      <alignment horizontal="left"/>
    </xf>
    <xf numFmtId="164" fontId="64" fillId="27" borderId="44" xfId="0" applyNumberFormat="1" applyFont="1" applyFill="1" applyBorder="1" applyAlignment="1">
      <alignment horizontal="center"/>
    </xf>
    <xf numFmtId="164" fontId="64" fillId="27" borderId="45" xfId="0" applyNumberFormat="1" applyFont="1" applyFill="1" applyBorder="1" applyAlignment="1">
      <alignment horizontal="center"/>
    </xf>
    <xf numFmtId="184" fontId="79" fillId="49" borderId="0" xfId="0" applyNumberFormat="1" applyFont="1" applyFill="1"/>
    <xf numFmtId="3" fontId="79" fillId="49" borderId="0" xfId="0" applyNumberFormat="1" applyFont="1" applyFill="1"/>
    <xf numFmtId="164" fontId="66" fillId="0" borderId="0" xfId="0" applyNumberFormat="1" applyFont="1" applyBorder="1" applyAlignment="1">
      <alignment horizontal="center" wrapText="1"/>
    </xf>
    <xf numFmtId="0" fontId="64" fillId="0" borderId="0" xfId="0" applyFont="1" applyFill="1"/>
    <xf numFmtId="0" fontId="64" fillId="0" borderId="0" xfId="0" applyFont="1" applyFill="1" applyAlignment="1">
      <alignment wrapText="1"/>
    </xf>
    <xf numFmtId="0" fontId="67" fillId="0" borderId="0" xfId="0" applyFont="1" applyFill="1"/>
    <xf numFmtId="0" fontId="100" fillId="0" borderId="0" xfId="0" applyFont="1" applyFill="1"/>
    <xf numFmtId="0" fontId="64" fillId="49" borderId="23" xfId="0" applyFont="1" applyFill="1" applyBorder="1"/>
    <xf numFmtId="0" fontId="64" fillId="49" borderId="0" xfId="0" applyFont="1" applyFill="1"/>
    <xf numFmtId="0" fontId="64" fillId="49" borderId="39" xfId="0" applyFont="1" applyFill="1" applyBorder="1"/>
    <xf numFmtId="0" fontId="64" fillId="49" borderId="23" xfId="0" applyFont="1" applyFill="1" applyBorder="1" applyProtection="1">
      <protection locked="0"/>
    </xf>
    <xf numFmtId="0" fontId="67" fillId="50" borderId="0" xfId="0" applyFont="1" applyFill="1" applyAlignment="1">
      <alignment horizontal="center" vertical="center" wrapText="1"/>
    </xf>
    <xf numFmtId="0" fontId="67" fillId="48" borderId="39" xfId="0" applyFont="1" applyFill="1" applyBorder="1" applyAlignment="1">
      <alignment horizontal="center" vertical="center" wrapText="1"/>
    </xf>
    <xf numFmtId="0" fontId="71" fillId="50" borderId="0" xfId="0" applyFont="1" applyFill="1" applyAlignment="1">
      <alignment horizontal="center" vertical="center" wrapText="1"/>
    </xf>
    <xf numFmtId="0" fontId="64" fillId="49" borderId="24" xfId="0" applyFont="1" applyFill="1" applyBorder="1"/>
    <xf numFmtId="0" fontId="64" fillId="49" borderId="0" xfId="0" applyFont="1" applyFill="1" applyAlignment="1" applyProtection="1">
      <alignment wrapText="1"/>
      <protection locked="0"/>
    </xf>
    <xf numFmtId="0" fontId="64" fillId="0" borderId="23" xfId="0" applyFont="1" applyBorder="1" applyAlignment="1">
      <alignment vertical="center"/>
    </xf>
    <xf numFmtId="0" fontId="64" fillId="0" borderId="0" xfId="0" applyFont="1" applyAlignment="1">
      <alignment vertical="center"/>
    </xf>
    <xf numFmtId="0" fontId="64" fillId="0" borderId="39" xfId="0" applyFont="1" applyBorder="1" applyAlignment="1">
      <alignment vertical="center"/>
    </xf>
    <xf numFmtId="0" fontId="0" fillId="49" borderId="0" xfId="0" applyFill="1"/>
    <xf numFmtId="0" fontId="64" fillId="49" borderId="0" xfId="0" applyFont="1" applyFill="1" applyAlignment="1">
      <alignment horizontal="left" wrapText="1"/>
    </xf>
    <xf numFmtId="0" fontId="64" fillId="49" borderId="0" xfId="0" applyFont="1" applyFill="1" applyAlignment="1" applyProtection="1">
      <alignment horizontal="left" wrapText="1"/>
      <protection locked="0"/>
    </xf>
    <xf numFmtId="0" fontId="81" fillId="50" borderId="57" xfId="0" applyFont="1" applyFill="1" applyBorder="1" applyAlignment="1">
      <alignment horizontal="center"/>
    </xf>
    <xf numFmtId="164" fontId="66" fillId="0" borderId="73" xfId="0" applyNumberFormat="1" applyFont="1" applyBorder="1" applyAlignment="1">
      <alignment horizontal="center" vertical="center"/>
    </xf>
    <xf numFmtId="0" fontId="37" fillId="0" borderId="0" xfId="0" applyFont="1"/>
    <xf numFmtId="185" fontId="0" fillId="49" borderId="0" xfId="0" applyNumberFormat="1" applyFill="1"/>
    <xf numFmtId="164" fontId="66" fillId="47" borderId="15" xfId="0" applyNumberFormat="1" applyFont="1" applyFill="1" applyBorder="1" applyAlignment="1">
      <alignment horizontal="center"/>
    </xf>
    <xf numFmtId="164" fontId="78" fillId="49" borderId="15" xfId="0" applyNumberFormat="1" applyFont="1" applyFill="1" applyBorder="1" applyAlignment="1">
      <alignment horizontal="center"/>
    </xf>
    <xf numFmtId="2" fontId="66" fillId="27" borderId="0" xfId="0" applyNumberFormat="1" applyFont="1" applyFill="1" applyAlignment="1">
      <alignment horizontal="center"/>
    </xf>
    <xf numFmtId="0" fontId="0" fillId="49" borderId="38" xfId="0" applyFill="1" applyBorder="1"/>
    <xf numFmtId="2" fontId="66" fillId="27" borderId="41" xfId="0" applyNumberFormat="1" applyFont="1" applyFill="1" applyBorder="1" applyAlignment="1">
      <alignment horizontal="center"/>
    </xf>
    <xf numFmtId="0" fontId="66" fillId="27" borderId="0" xfId="0" applyFont="1" applyFill="1"/>
    <xf numFmtId="0" fontId="66" fillId="27" borderId="24" xfId="0" applyFont="1" applyFill="1" applyBorder="1"/>
    <xf numFmtId="0" fontId="99" fillId="47" borderId="98" xfId="80" applyFont="1" applyFill="1" applyBorder="1" applyAlignment="1" applyProtection="1">
      <alignment horizontal="left" indent="2"/>
    </xf>
    <xf numFmtId="0" fontId="78" fillId="49" borderId="0" xfId="0" applyFont="1" applyFill="1" applyBorder="1"/>
    <xf numFmtId="0" fontId="82" fillId="50" borderId="0" xfId="0" applyFont="1" applyFill="1" applyBorder="1" applyAlignment="1">
      <alignment horizontal="center" vertical="center"/>
    </xf>
    <xf numFmtId="164" fontId="78" fillId="49" borderId="0" xfId="0" applyNumberFormat="1" applyFont="1" applyFill="1" applyBorder="1"/>
    <xf numFmtId="0" fontId="82" fillId="50" borderId="102" xfId="0" applyFont="1" applyFill="1" applyBorder="1" applyAlignment="1">
      <alignment horizontal="center" vertical="center" wrapText="1"/>
    </xf>
    <xf numFmtId="0" fontId="78" fillId="50" borderId="103" xfId="0" applyFont="1" applyFill="1" applyBorder="1" applyAlignment="1">
      <alignment horizontal="center"/>
    </xf>
    <xf numFmtId="0" fontId="82" fillId="50" borderId="104" xfId="0" applyFont="1" applyFill="1" applyBorder="1" applyAlignment="1">
      <alignment horizontal="center" vertical="center" wrapText="1"/>
    </xf>
    <xf numFmtId="164" fontId="78" fillId="49" borderId="105" xfId="0" applyNumberFormat="1" applyFont="1" applyFill="1" applyBorder="1"/>
    <xf numFmtId="164" fontId="78" fillId="49" borderId="106" xfId="0" applyNumberFormat="1" applyFont="1" applyFill="1" applyBorder="1"/>
    <xf numFmtId="0" fontId="78" fillId="50" borderId="104" xfId="0" applyFont="1" applyFill="1" applyBorder="1" applyAlignment="1">
      <alignment horizontal="center"/>
    </xf>
    <xf numFmtId="164" fontId="78" fillId="49" borderId="107" xfId="0" applyNumberFormat="1" applyFont="1" applyFill="1" applyBorder="1"/>
    <xf numFmtId="0" fontId="82" fillId="50" borderId="105" xfId="0" applyFont="1" applyFill="1" applyBorder="1" applyAlignment="1">
      <alignment horizontal="center" vertical="center" wrapText="1"/>
    </xf>
    <xf numFmtId="0" fontId="39" fillId="47" borderId="0" xfId="0" applyFont="1" applyFill="1" applyBorder="1"/>
    <xf numFmtId="0" fontId="39" fillId="0" borderId="0" xfId="0" applyFont="1" applyBorder="1"/>
    <xf numFmtId="0" fontId="64" fillId="49" borderId="23" xfId="0" applyFont="1" applyFill="1" applyBorder="1"/>
    <xf numFmtId="0" fontId="64" fillId="49" borderId="0" xfId="0" applyFont="1" applyFill="1"/>
    <xf numFmtId="0" fontId="64" fillId="49" borderId="39" xfId="0" applyFont="1" applyFill="1" applyBorder="1"/>
    <xf numFmtId="0" fontId="64" fillId="49" borderId="32" xfId="0" applyFont="1" applyFill="1" applyBorder="1"/>
    <xf numFmtId="0" fontId="64" fillId="49" borderId="28" xfId="0" applyFont="1" applyFill="1" applyBorder="1"/>
    <xf numFmtId="0" fontId="64" fillId="49" borderId="100" xfId="0" applyFont="1" applyFill="1" applyBorder="1"/>
    <xf numFmtId="0" fontId="64" fillId="49" borderId="23" xfId="0" applyFont="1" applyFill="1" applyBorder="1" applyProtection="1">
      <protection locked="0"/>
    </xf>
    <xf numFmtId="0" fontId="64" fillId="49" borderId="0" xfId="0" applyFont="1" applyFill="1" applyProtection="1">
      <protection locked="0"/>
    </xf>
    <xf numFmtId="0" fontId="64" fillId="49" borderId="39" xfId="0" applyFont="1" applyFill="1" applyBorder="1" applyProtection="1">
      <protection locked="0"/>
    </xf>
    <xf numFmtId="0" fontId="67" fillId="50" borderId="0" xfId="0" applyFont="1" applyFill="1" applyAlignment="1">
      <alignment horizontal="center" vertical="center" wrapText="1"/>
    </xf>
    <xf numFmtId="0" fontId="67" fillId="48" borderId="60" xfId="0" applyFont="1" applyFill="1" applyBorder="1" applyAlignment="1">
      <alignment horizontal="center" vertical="center" wrapText="1"/>
    </xf>
    <xf numFmtId="0" fontId="67" fillId="48" borderId="39" xfId="0" applyFont="1" applyFill="1" applyBorder="1" applyAlignment="1">
      <alignment horizontal="center" vertical="center" wrapText="1"/>
    </xf>
    <xf numFmtId="0" fontId="112" fillId="47" borderId="24" xfId="0" applyFont="1" applyFill="1" applyBorder="1" applyAlignment="1">
      <alignment horizontal="center" wrapText="1"/>
    </xf>
    <xf numFmtId="0" fontId="64" fillId="49" borderId="84" xfId="0" applyFont="1" applyFill="1" applyBorder="1" applyProtection="1">
      <protection locked="0"/>
    </xf>
    <xf numFmtId="0" fontId="64" fillId="49" borderId="29" xfId="0" applyFont="1" applyFill="1" applyBorder="1" applyProtection="1">
      <protection locked="0"/>
    </xf>
    <xf numFmtId="0" fontId="64" fillId="49" borderId="85" xfId="0" applyFont="1" applyFill="1" applyBorder="1" applyProtection="1">
      <protection locked="0"/>
    </xf>
    <xf numFmtId="0" fontId="69" fillId="48" borderId="34" xfId="0" applyFont="1" applyFill="1" applyBorder="1" applyAlignment="1">
      <alignment horizontal="center" vertical="center"/>
    </xf>
    <xf numFmtId="0" fontId="69" fillId="48" borderId="35" xfId="0" applyFont="1" applyFill="1" applyBorder="1" applyAlignment="1">
      <alignment horizontal="center" vertical="center"/>
    </xf>
    <xf numFmtId="0" fontId="81" fillId="0" borderId="99" xfId="0" applyFont="1" applyBorder="1" applyAlignment="1">
      <alignment vertical="center"/>
    </xf>
    <xf numFmtId="0" fontId="71" fillId="50" borderId="0" xfId="0" applyFont="1" applyFill="1" applyAlignment="1">
      <alignment horizontal="center" vertical="center" wrapText="1"/>
    </xf>
    <xf numFmtId="0" fontId="64" fillId="49" borderId="33" xfId="0" applyFont="1" applyFill="1" applyBorder="1"/>
    <xf numFmtId="0" fontId="64" fillId="49" borderId="24" xfId="0" applyFont="1" applyFill="1" applyBorder="1"/>
    <xf numFmtId="0" fontId="64" fillId="49" borderId="24" xfId="0" applyFont="1" applyFill="1" applyBorder="1" applyProtection="1">
      <protection locked="0"/>
    </xf>
    <xf numFmtId="0" fontId="69" fillId="48" borderId="34" xfId="0" applyFont="1" applyFill="1" applyBorder="1" applyAlignment="1">
      <alignment horizontal="center"/>
    </xf>
    <xf numFmtId="0" fontId="69" fillId="48" borderId="35" xfId="0" applyFont="1" applyFill="1" applyBorder="1" applyAlignment="1">
      <alignment horizontal="center"/>
    </xf>
    <xf numFmtId="0" fontId="69" fillId="48" borderId="36" xfId="0" applyFont="1" applyFill="1" applyBorder="1"/>
    <xf numFmtId="0" fontId="113" fillId="48" borderId="27" xfId="0" applyFont="1" applyFill="1" applyBorder="1" applyAlignment="1">
      <alignment horizontal="center" vertical="top" wrapText="1"/>
    </xf>
    <xf numFmtId="0" fontId="113" fillId="48" borderId="23" xfId="0" applyFont="1" applyFill="1" applyBorder="1" applyAlignment="1">
      <alignment horizontal="center" vertical="top" wrapText="1"/>
    </xf>
    <xf numFmtId="0" fontId="71" fillId="48" borderId="60" xfId="0" applyFont="1" applyFill="1" applyBorder="1" applyAlignment="1">
      <alignment horizontal="center" vertical="center" wrapText="1"/>
    </xf>
    <xf numFmtId="0" fontId="71" fillId="48" borderId="24" xfId="0" applyFont="1" applyFill="1" applyBorder="1" applyAlignment="1">
      <alignment horizontal="center" vertical="center" wrapText="1"/>
    </xf>
    <xf numFmtId="0" fontId="64" fillId="49" borderId="87" xfId="0" applyFont="1" applyFill="1" applyBorder="1" applyProtection="1">
      <protection locked="0"/>
    </xf>
    <xf numFmtId="0" fontId="64" fillId="49" borderId="55" xfId="0" applyFont="1" applyFill="1" applyBorder="1" applyProtection="1">
      <protection locked="0"/>
    </xf>
    <xf numFmtId="0" fontId="64" fillId="49" borderId="43" xfId="0" applyFont="1" applyFill="1" applyBorder="1" applyProtection="1">
      <protection locked="0"/>
    </xf>
    <xf numFmtId="0" fontId="64" fillId="49" borderId="88" xfId="0" applyFont="1" applyFill="1" applyBorder="1" applyProtection="1">
      <protection locked="0"/>
    </xf>
    <xf numFmtId="0" fontId="69" fillId="48" borderId="36" xfId="0" applyFont="1" applyFill="1" applyBorder="1" applyAlignment="1">
      <alignment horizontal="center"/>
    </xf>
    <xf numFmtId="0" fontId="64" fillId="49" borderId="23" xfId="0" applyFont="1" applyFill="1" applyBorder="1" applyAlignment="1" applyProtection="1">
      <alignment wrapText="1"/>
      <protection locked="0"/>
    </xf>
    <xf numFmtId="0" fontId="64" fillId="49" borderId="0" xfId="0" applyFont="1" applyFill="1" applyAlignment="1" applyProtection="1">
      <alignment wrapText="1"/>
      <protection locked="0"/>
    </xf>
    <xf numFmtId="0" fontId="64" fillId="49" borderId="24" xfId="0" applyFont="1" applyFill="1" applyBorder="1" applyAlignment="1" applyProtection="1">
      <alignment wrapText="1"/>
      <protection locked="0"/>
    </xf>
    <xf numFmtId="0" fontId="81" fillId="50" borderId="56" xfId="0" applyFont="1" applyFill="1" applyBorder="1" applyAlignment="1">
      <alignment horizontal="center" vertical="center" wrapText="1"/>
    </xf>
    <xf numFmtId="0" fontId="81" fillId="50" borderId="57" xfId="0" applyFont="1" applyFill="1" applyBorder="1" applyAlignment="1">
      <alignment horizontal="center" vertical="center" wrapText="1"/>
    </xf>
    <xf numFmtId="0" fontId="82" fillId="50" borderId="48" xfId="0" applyFont="1" applyFill="1" applyBorder="1" applyAlignment="1">
      <alignment horizontal="center"/>
    </xf>
    <xf numFmtId="0" fontId="82" fillId="50" borderId="45" xfId="0" applyFont="1" applyFill="1" applyBorder="1" applyAlignment="1">
      <alignment horizontal="center"/>
    </xf>
    <xf numFmtId="0" fontId="83" fillId="49" borderId="48" xfId="0" applyFont="1" applyFill="1" applyBorder="1"/>
    <xf numFmtId="0" fontId="83" fillId="49" borderId="45" xfId="0" applyFont="1" applyFill="1" applyBorder="1"/>
    <xf numFmtId="0" fontId="83" fillId="49" borderId="58" xfId="0" applyFont="1" applyFill="1" applyBorder="1"/>
    <xf numFmtId="0" fontId="83" fillId="49" borderId="54" xfId="0" applyFont="1" applyFill="1" applyBorder="1"/>
    <xf numFmtId="0" fontId="78" fillId="50" borderId="44" xfId="0" applyFont="1" applyFill="1" applyBorder="1" applyAlignment="1">
      <alignment horizontal="center"/>
    </xf>
    <xf numFmtId="0" fontId="78" fillId="50" borderId="48" xfId="0" applyFont="1" applyFill="1" applyBorder="1" applyAlignment="1">
      <alignment horizontal="center"/>
    </xf>
    <xf numFmtId="0" fontId="81" fillId="50" borderId="56" xfId="0" applyFont="1" applyFill="1" applyBorder="1" applyAlignment="1">
      <alignment horizontal="center"/>
    </xf>
    <xf numFmtId="0" fontId="81" fillId="50" borderId="59" xfId="0" applyFont="1" applyFill="1" applyBorder="1" applyAlignment="1">
      <alignment horizontal="center"/>
    </xf>
    <xf numFmtId="0" fontId="82" fillId="50" borderId="46" xfId="0" applyFont="1" applyFill="1" applyBorder="1" applyAlignment="1">
      <alignment horizontal="center" vertical="center"/>
    </xf>
    <xf numFmtId="0" fontId="81" fillId="50" borderId="57" xfId="0" applyFont="1" applyFill="1" applyBorder="1" applyAlignment="1">
      <alignment horizontal="center"/>
    </xf>
    <xf numFmtId="0" fontId="83" fillId="49" borderId="38" xfId="0" applyFont="1" applyFill="1" applyBorder="1" applyAlignment="1">
      <alignment horizontal="left" vertical="center" wrapText="1"/>
    </xf>
    <xf numFmtId="0" fontId="83" fillId="49" borderId="0" xfId="0" applyFont="1" applyFill="1" applyBorder="1" applyAlignment="1">
      <alignment horizontal="left" vertical="center" wrapText="1"/>
    </xf>
    <xf numFmtId="0" fontId="83" fillId="49" borderId="39" xfId="0" applyFont="1" applyFill="1" applyBorder="1" applyAlignment="1">
      <alignment horizontal="left" vertical="center" wrapText="1"/>
    </xf>
    <xf numFmtId="0" fontId="83" fillId="49" borderId="0" xfId="0" applyFont="1" applyFill="1" applyAlignment="1">
      <alignment horizontal="left" vertical="center" wrapText="1"/>
    </xf>
    <xf numFmtId="0" fontId="83" fillId="49" borderId="47" xfId="0" applyFont="1" applyFill="1" applyBorder="1" applyAlignment="1">
      <alignment horizontal="left" vertical="center" wrapText="1"/>
    </xf>
    <xf numFmtId="0" fontId="83" fillId="49" borderId="41" xfId="0" applyFont="1" applyFill="1" applyBorder="1" applyAlignment="1">
      <alignment horizontal="left" vertical="center" wrapText="1"/>
    </xf>
    <xf numFmtId="0" fontId="83" fillId="49" borderId="42" xfId="0" applyFont="1" applyFill="1" applyBorder="1" applyAlignment="1">
      <alignment horizontal="left" vertical="center" wrapText="1"/>
    </xf>
    <xf numFmtId="0" fontId="83" fillId="49" borderId="69" xfId="0" applyFont="1" applyFill="1" applyBorder="1" applyAlignment="1">
      <alignment horizontal="left" vertical="center" wrapText="1"/>
    </xf>
    <xf numFmtId="0" fontId="83" fillId="49" borderId="70" xfId="0" applyFont="1" applyFill="1" applyBorder="1" applyAlignment="1">
      <alignment horizontal="left" vertical="center" wrapText="1"/>
    </xf>
    <xf numFmtId="0" fontId="83" fillId="49" borderId="71" xfId="0" applyFont="1" applyFill="1" applyBorder="1" applyAlignment="1">
      <alignment horizontal="left" vertical="center" wrapText="1"/>
    </xf>
    <xf numFmtId="0" fontId="69" fillId="48" borderId="56" xfId="0" applyFont="1" applyFill="1" applyBorder="1" applyAlignment="1">
      <alignment horizontal="center"/>
    </xf>
    <xf numFmtId="0" fontId="69" fillId="48" borderId="59" xfId="0" applyFont="1" applyFill="1" applyBorder="1" applyAlignment="1">
      <alignment horizontal="center"/>
    </xf>
    <xf numFmtId="0" fontId="69" fillId="48" borderId="57" xfId="0" applyFont="1" applyFill="1" applyBorder="1" applyAlignment="1">
      <alignment horizontal="center"/>
    </xf>
    <xf numFmtId="0" fontId="64" fillId="49" borderId="48" xfId="0" applyFont="1" applyFill="1" applyBorder="1"/>
    <xf numFmtId="0" fontId="64" fillId="49" borderId="44" xfId="0" applyFont="1" applyFill="1" applyBorder="1"/>
    <xf numFmtId="0" fontId="64" fillId="49" borderId="45" xfId="0" applyFont="1" applyFill="1" applyBorder="1"/>
    <xf numFmtId="0" fontId="64" fillId="49" borderId="32" xfId="0" applyFont="1" applyFill="1" applyBorder="1" applyAlignment="1">
      <alignment horizontal="left"/>
    </xf>
    <xf numFmtId="0" fontId="64" fillId="49" borderId="28" xfId="0" applyFont="1" applyFill="1" applyBorder="1" applyAlignment="1">
      <alignment horizontal="left"/>
    </xf>
    <xf numFmtId="0" fontId="64" fillId="49" borderId="100" xfId="0" applyFont="1" applyFill="1" applyBorder="1" applyAlignment="1">
      <alignment horizontal="left"/>
    </xf>
    <xf numFmtId="0" fontId="64" fillId="0" borderId="23" xfId="0" applyFont="1" applyBorder="1" applyAlignment="1">
      <alignment vertical="center" wrapText="1"/>
    </xf>
    <xf numFmtId="0" fontId="64" fillId="0" borderId="0" xfId="0" applyFont="1" applyAlignment="1">
      <alignment vertical="center" wrapText="1"/>
    </xf>
    <xf numFmtId="0" fontId="64" fillId="0" borderId="39" xfId="0" applyFont="1" applyBorder="1" applyAlignment="1">
      <alignment vertical="center" wrapText="1"/>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9" xfId="0" applyFont="1" applyBorder="1" applyAlignment="1">
      <alignment horizontal="left" vertical="center" wrapText="1"/>
    </xf>
    <xf numFmtId="0" fontId="64" fillId="0" borderId="55" xfId="0" applyFont="1" applyBorder="1" applyAlignment="1">
      <alignment vertical="center" wrapText="1"/>
    </xf>
    <xf numFmtId="0" fontId="64" fillId="0" borderId="43" xfId="0" applyFont="1" applyBorder="1" applyAlignment="1">
      <alignment vertical="center" wrapText="1"/>
    </xf>
    <xf numFmtId="0" fontId="64" fillId="0" borderId="54" xfId="0" applyFont="1" applyBorder="1" applyAlignment="1">
      <alignment vertical="center" wrapText="1"/>
    </xf>
    <xf numFmtId="0" fontId="67" fillId="50" borderId="37" xfId="0" applyFont="1" applyFill="1" applyBorder="1" applyAlignment="1">
      <alignment horizontal="center" vertical="center"/>
    </xf>
    <xf numFmtId="0" fontId="67" fillId="50" borderId="53" xfId="0" applyFont="1" applyFill="1" applyBorder="1" applyAlignment="1">
      <alignment horizontal="center" vertical="center"/>
    </xf>
    <xf numFmtId="0" fontId="64" fillId="0" borderId="84" xfId="0" applyFont="1" applyBorder="1" applyAlignment="1">
      <alignment vertical="center"/>
    </xf>
    <xf numFmtId="0" fontId="64" fillId="0" borderId="29" xfId="0" applyFont="1" applyBorder="1" applyAlignment="1">
      <alignment vertical="center"/>
    </xf>
    <xf numFmtId="0" fontId="64" fillId="0" borderId="85"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horizontal="left" vertical="center"/>
    </xf>
    <xf numFmtId="0" fontId="64" fillId="0" borderId="39" xfId="0" applyFont="1" applyBorder="1" applyAlignment="1">
      <alignment horizontal="left" vertical="center"/>
    </xf>
    <xf numFmtId="0" fontId="64" fillId="0" borderId="23" xfId="0" quotePrefix="1" applyFont="1" applyBorder="1" applyAlignment="1">
      <alignment horizontal="left" vertical="center"/>
    </xf>
    <xf numFmtId="0" fontId="64" fillId="0" borderId="23" xfId="0" applyFont="1" applyBorder="1" applyAlignment="1">
      <alignment vertical="center"/>
    </xf>
    <xf numFmtId="0" fontId="64" fillId="0" borderId="0" xfId="0" applyFont="1" applyAlignment="1">
      <alignment vertical="center"/>
    </xf>
    <xf numFmtId="0" fontId="64" fillId="0" borderId="39" xfId="0" applyFont="1" applyBorder="1" applyAlignment="1">
      <alignment vertical="center"/>
    </xf>
    <xf numFmtId="0" fontId="64" fillId="49" borderId="32" xfId="0" applyFont="1" applyFill="1" applyBorder="1" applyProtection="1">
      <protection locked="0"/>
    </xf>
    <xf numFmtId="0" fontId="64" fillId="49" borderId="28" xfId="0" applyFont="1" applyFill="1" applyBorder="1" applyProtection="1">
      <protection locked="0"/>
    </xf>
    <xf numFmtId="0" fontId="64" fillId="49" borderId="33" xfId="0" applyFont="1" applyFill="1" applyBorder="1" applyProtection="1">
      <protection locked="0"/>
    </xf>
    <xf numFmtId="0" fontId="69" fillId="48" borderId="89" xfId="0" applyFont="1" applyFill="1" applyBorder="1" applyAlignment="1">
      <alignment horizontal="center"/>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24" xfId="0" applyFont="1" applyFill="1" applyBorder="1" applyAlignment="1">
      <alignment horizontal="left" wrapText="1"/>
    </xf>
    <xf numFmtId="0" fontId="64" fillId="47" borderId="32" xfId="0" applyFont="1" applyFill="1" applyBorder="1" applyAlignment="1">
      <alignment horizontal="left"/>
    </xf>
    <xf numFmtId="0" fontId="64" fillId="47" borderId="28" xfId="0" applyFont="1" applyFill="1" applyBorder="1" applyAlignment="1">
      <alignment horizontal="left"/>
    </xf>
    <xf numFmtId="0" fontId="64" fillId="47" borderId="33" xfId="0" applyFont="1" applyFill="1" applyBorder="1" applyAlignment="1">
      <alignment horizontal="left"/>
    </xf>
    <xf numFmtId="0" fontId="64" fillId="49" borderId="0" xfId="0" applyFont="1" applyFill="1" applyAlignment="1">
      <alignment wrapText="1"/>
    </xf>
    <xf numFmtId="0" fontId="0" fillId="49" borderId="0" xfId="0" applyFill="1"/>
    <xf numFmtId="0" fontId="64" fillId="27" borderId="62" xfId="0" applyFont="1" applyFill="1" applyBorder="1" applyAlignment="1">
      <alignment horizontal="left"/>
    </xf>
    <xf numFmtId="0" fontId="64" fillId="27" borderId="44" xfId="0" applyFont="1" applyFill="1" applyBorder="1" applyAlignment="1">
      <alignment horizontal="left"/>
    </xf>
    <xf numFmtId="0" fontId="64" fillId="27" borderId="101" xfId="0" applyFont="1" applyFill="1" applyBorder="1" applyAlignment="1">
      <alignment horizontal="left"/>
    </xf>
    <xf numFmtId="0" fontId="64" fillId="27" borderId="23" xfId="0" applyFont="1" applyFill="1" applyBorder="1" applyAlignment="1">
      <alignment horizontal="left"/>
    </xf>
    <xf numFmtId="0" fontId="64" fillId="27" borderId="0" xfId="0" applyFont="1" applyFill="1" applyAlignment="1">
      <alignment horizontal="left"/>
    </xf>
    <xf numFmtId="0" fontId="64" fillId="27" borderId="24" xfId="0" applyFont="1" applyFill="1" applyBorder="1" applyAlignment="1">
      <alignment horizontal="left"/>
    </xf>
    <xf numFmtId="0" fontId="64" fillId="49" borderId="32" xfId="0" applyFont="1" applyFill="1" applyBorder="1" applyAlignment="1">
      <alignment horizontal="left" wrapText="1"/>
    </xf>
    <xf numFmtId="0" fontId="64" fillId="49" borderId="28" xfId="0" applyFont="1" applyFill="1" applyBorder="1" applyAlignment="1">
      <alignment horizontal="left" wrapText="1"/>
    </xf>
    <xf numFmtId="0" fontId="69" fillId="48" borderId="90" xfId="0" applyFont="1" applyFill="1" applyBorder="1" applyAlignment="1">
      <alignment horizontal="center"/>
    </xf>
    <xf numFmtId="0" fontId="79" fillId="0" borderId="59" xfId="0" applyFont="1" applyBorder="1" applyAlignment="1">
      <alignment horizontal="center"/>
    </xf>
    <xf numFmtId="0" fontId="79" fillId="0" borderId="57" xfId="0" applyFont="1" applyBorder="1" applyAlignment="1">
      <alignment horizontal="center"/>
    </xf>
    <xf numFmtId="0" fontId="67" fillId="48" borderId="46" xfId="0" applyFont="1" applyFill="1" applyBorder="1" applyAlignment="1">
      <alignment horizontal="center"/>
    </xf>
    <xf numFmtId="0" fontId="79" fillId="0" borderId="46" xfId="0" applyFont="1" applyBorder="1" applyAlignment="1">
      <alignment horizontal="center"/>
    </xf>
    <xf numFmtId="0" fontId="79" fillId="0" borderId="52" xfId="0" applyFont="1" applyBorder="1" applyAlignment="1">
      <alignment horizontal="center"/>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1" fillId="27" borderId="28" xfId="0" applyFont="1" applyFill="1" applyBorder="1" applyAlignment="1">
      <alignment vertical="center" wrapText="1"/>
    </xf>
    <xf numFmtId="0" fontId="69" fillId="47" borderId="35" xfId="0" applyFont="1" applyFill="1" applyBorder="1" applyAlignment="1">
      <alignment horizontal="center" vertical="center"/>
    </xf>
    <xf numFmtId="0" fontId="69" fillId="47" borderId="35" xfId="0" applyFont="1" applyFill="1" applyBorder="1" applyAlignment="1">
      <alignment vertical="center"/>
    </xf>
    <xf numFmtId="0" fontId="69" fillId="47" borderId="36" xfId="0" applyFont="1" applyFill="1" applyBorder="1" applyAlignment="1">
      <alignment vertical="center"/>
    </xf>
    <xf numFmtId="0" fontId="69" fillId="48" borderId="95" xfId="0" applyFont="1" applyFill="1" applyBorder="1" applyAlignment="1">
      <alignment horizontal="center" wrapText="1"/>
    </xf>
    <xf numFmtId="0" fontId="69" fillId="48" borderId="96" xfId="0" applyFont="1" applyFill="1" applyBorder="1" applyAlignment="1">
      <alignment horizontal="center" wrapText="1"/>
    </xf>
    <xf numFmtId="0" fontId="69" fillId="48" borderId="94" xfId="0" applyFont="1" applyFill="1" applyBorder="1" applyAlignment="1">
      <alignment horizontal="center" wrapText="1"/>
    </xf>
    <xf numFmtId="0" fontId="64" fillId="49" borderId="23" xfId="0" applyFont="1" applyFill="1" applyBorder="1" applyAlignment="1">
      <alignment wrapText="1"/>
    </xf>
    <xf numFmtId="0" fontId="64" fillId="27" borderId="39" xfId="0" applyFont="1" applyFill="1" applyBorder="1" applyAlignment="1">
      <alignment wrapText="1"/>
    </xf>
    <xf numFmtId="0" fontId="64" fillId="49" borderId="0" xfId="0" applyFont="1" applyFill="1" applyAlignment="1">
      <alignment vertical="top" wrapText="1"/>
    </xf>
    <xf numFmtId="0" fontId="64" fillId="49" borderId="24" xfId="0" applyFont="1" applyFill="1" applyBorder="1" applyAlignment="1">
      <alignment vertical="top" wrapText="1"/>
    </xf>
    <xf numFmtId="0" fontId="64" fillId="49" borderId="23" xfId="0" applyFont="1" applyFill="1" applyBorder="1" applyAlignment="1">
      <alignment vertical="top" wrapText="1"/>
    </xf>
    <xf numFmtId="0" fontId="64" fillId="27" borderId="23"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64" fillId="27" borderId="0" xfId="0" applyFont="1" applyFill="1" applyAlignment="1">
      <alignment vertical="top" wrapText="1"/>
    </xf>
    <xf numFmtId="0" fontId="69" fillId="48" borderId="36" xfId="0" applyFont="1" applyFill="1" applyBorder="1" applyAlignment="1">
      <alignment horizontal="center" vertical="center"/>
    </xf>
    <xf numFmtId="0" fontId="64" fillId="49" borderId="27" xfId="0" applyFont="1" applyFill="1" applyBorder="1" applyAlignment="1">
      <alignment horizontal="left" vertical="center" wrapText="1"/>
    </xf>
    <xf numFmtId="0" fontId="64" fillId="49" borderId="22" xfId="0" applyFont="1" applyFill="1" applyBorder="1" applyAlignment="1">
      <alignment horizontal="left" vertical="center" wrapText="1"/>
    </xf>
    <xf numFmtId="0" fontId="64" fillId="49" borderId="25" xfId="0" applyFont="1" applyFill="1" applyBorder="1" applyAlignment="1">
      <alignment horizontal="left" vertical="center" wrapText="1"/>
    </xf>
    <xf numFmtId="0" fontId="37" fillId="0" borderId="23" xfId="0" applyFont="1" applyBorder="1" applyAlignment="1">
      <alignment wrapText="1"/>
    </xf>
    <xf numFmtId="0" fontId="37" fillId="0" borderId="0" xfId="0" applyFont="1" applyAlignment="1">
      <alignment wrapText="1"/>
    </xf>
    <xf numFmtId="0" fontId="37" fillId="0" borderId="24" xfId="0" applyFont="1" applyBorder="1" applyAlignment="1">
      <alignment wrapText="1"/>
    </xf>
    <xf numFmtId="0" fontId="64" fillId="52" borderId="23" xfId="0" applyFont="1" applyFill="1" applyBorder="1" applyAlignment="1">
      <alignment wrapText="1"/>
    </xf>
    <xf numFmtId="0" fontId="64" fillId="52" borderId="0" xfId="0" applyFont="1" applyFill="1" applyAlignment="1">
      <alignment wrapText="1"/>
    </xf>
    <xf numFmtId="0" fontId="64" fillId="52" borderId="24" xfId="0" applyFont="1" applyFill="1" applyBorder="1" applyAlignment="1">
      <alignment wrapText="1"/>
    </xf>
    <xf numFmtId="0" fontId="64" fillId="52" borderId="32" xfId="0" applyFont="1" applyFill="1" applyBorder="1" applyAlignment="1">
      <alignment wrapText="1"/>
    </xf>
    <xf numFmtId="0" fontId="64" fillId="52" borderId="28" xfId="0" applyFont="1" applyFill="1" applyBorder="1" applyAlignment="1">
      <alignment wrapText="1"/>
    </xf>
    <xf numFmtId="0" fontId="64" fillId="52" borderId="33" xfId="0" applyFont="1" applyFill="1" applyBorder="1" applyAlignment="1">
      <alignment wrapText="1"/>
    </xf>
    <xf numFmtId="0" fontId="64" fillId="47" borderId="0" xfId="0" applyFont="1" applyFill="1" applyAlignment="1">
      <alignment wrapText="1"/>
    </xf>
    <xf numFmtId="0" fontId="64" fillId="47" borderId="24" xfId="0" applyFont="1" applyFill="1" applyBorder="1" applyAlignment="1">
      <alignment wrapText="1"/>
    </xf>
    <xf numFmtId="0" fontId="87" fillId="50" borderId="56" xfId="80" applyFont="1" applyFill="1" applyBorder="1" applyAlignment="1" applyProtection="1">
      <alignment horizontal="center" vertical="center" wrapText="1"/>
    </xf>
    <xf numFmtId="0" fontId="87" fillId="50" borderId="59" xfId="80" applyFont="1" applyFill="1" applyBorder="1" applyAlignment="1" applyProtection="1">
      <alignment horizontal="center" vertical="center" wrapText="1"/>
    </xf>
    <xf numFmtId="0" fontId="87" fillId="50" borderId="57" xfId="80" applyFont="1" applyFill="1" applyBorder="1" applyAlignment="1" applyProtection="1">
      <alignment horizontal="center" vertical="center" wrapText="1"/>
    </xf>
    <xf numFmtId="0" fontId="83" fillId="49" borderId="44" xfId="0" applyFont="1" applyFill="1" applyBorder="1"/>
    <xf numFmtId="0" fontId="83" fillId="49" borderId="43" xfId="0" applyFont="1" applyFill="1" applyBorder="1"/>
    <xf numFmtId="0" fontId="81" fillId="50" borderId="59" xfId="0" applyFont="1" applyFill="1" applyBorder="1" applyAlignment="1">
      <alignment horizontal="center" vertical="center" wrapText="1"/>
    </xf>
    <xf numFmtId="0" fontId="91" fillId="50" borderId="46" xfId="0" applyFont="1" applyFill="1" applyBorder="1" applyAlignment="1">
      <alignment horizontal="center" vertical="center" wrapText="1"/>
    </xf>
    <xf numFmtId="0" fontId="91" fillId="50" borderId="52" xfId="0" applyFont="1" applyFill="1" applyBorder="1" applyAlignment="1">
      <alignment horizontal="center" vertical="center" wrapText="1"/>
    </xf>
    <xf numFmtId="0" fontId="83" fillId="0" borderId="69" xfId="0" applyFont="1" applyBorder="1" applyAlignment="1">
      <alignment horizontal="left" vertical="top" wrapText="1"/>
    </xf>
    <xf numFmtId="0" fontId="83" fillId="0" borderId="70" xfId="0" applyFont="1" applyBorder="1" applyAlignment="1">
      <alignment horizontal="left" vertical="top" wrapText="1"/>
    </xf>
    <xf numFmtId="0" fontId="83" fillId="0" borderId="71" xfId="0" applyFont="1" applyBorder="1" applyAlignment="1">
      <alignment horizontal="left" vertical="top" wrapText="1"/>
    </xf>
    <xf numFmtId="0" fontId="83" fillId="49" borderId="37" xfId="0" applyFont="1" applyFill="1" applyBorder="1" applyAlignment="1">
      <alignment horizontal="left" wrapText="1"/>
    </xf>
    <xf numFmtId="164" fontId="66" fillId="47" borderId="65" xfId="0" applyNumberFormat="1" applyFont="1" applyFill="1" applyBorder="1" applyAlignment="1">
      <alignment horizontal="left" vertical="center" wrapText="1"/>
    </xf>
    <xf numFmtId="164" fontId="66" fillId="47" borderId="66" xfId="0" applyNumberFormat="1" applyFont="1" applyFill="1" applyBorder="1" applyAlignment="1">
      <alignment horizontal="left" vertical="center" wrapText="1"/>
    </xf>
    <xf numFmtId="0" fontId="91" fillId="51" borderId="37" xfId="0" applyFont="1" applyFill="1" applyBorder="1" applyAlignment="1">
      <alignment horizontal="center" vertical="center"/>
    </xf>
    <xf numFmtId="0" fontId="91" fillId="51" borderId="53" xfId="0" applyFont="1" applyFill="1" applyBorder="1" applyAlignment="1">
      <alignment horizontal="center" vertical="center"/>
    </xf>
    <xf numFmtId="0" fontId="91" fillId="51" borderId="67" xfId="0" applyFont="1" applyFill="1" applyBorder="1" applyAlignment="1">
      <alignment horizontal="center" vertical="center"/>
    </xf>
    <xf numFmtId="0" fontId="91" fillId="51" borderId="46" xfId="0" applyFont="1" applyFill="1" applyBorder="1" applyAlignment="1">
      <alignment horizontal="center" vertical="center"/>
    </xf>
    <xf numFmtId="0" fontId="91" fillId="51" borderId="52" xfId="0" applyFont="1" applyFill="1" applyBorder="1" applyAlignment="1">
      <alignment horizontal="center" vertical="center"/>
    </xf>
    <xf numFmtId="0" fontId="83" fillId="49" borderId="58" xfId="0" applyFont="1" applyFill="1" applyBorder="1" applyAlignment="1">
      <alignment horizontal="left" vertical="center" wrapText="1"/>
    </xf>
    <xf numFmtId="0" fontId="83" fillId="49" borderId="43" xfId="0" applyFont="1" applyFill="1" applyBorder="1" applyAlignment="1">
      <alignment horizontal="left" vertical="center" wrapText="1"/>
    </xf>
    <xf numFmtId="0" fontId="83" fillId="49" borderId="54" xfId="0" applyFont="1" applyFill="1" applyBorder="1" applyAlignment="1">
      <alignment horizontal="left" vertical="center" wrapText="1"/>
    </xf>
    <xf numFmtId="0" fontId="83" fillId="49" borderId="38" xfId="0" applyFont="1" applyFill="1" applyBorder="1" applyAlignment="1">
      <alignment horizontal="left" vertical="center"/>
    </xf>
    <xf numFmtId="0" fontId="83" fillId="49" borderId="0" xfId="0" applyFont="1" applyFill="1" applyAlignment="1">
      <alignment horizontal="left" vertical="center"/>
    </xf>
    <xf numFmtId="0" fontId="83" fillId="49" borderId="39" xfId="0" applyFont="1" applyFill="1" applyBorder="1" applyAlignment="1">
      <alignment horizontal="left" vertical="center"/>
    </xf>
    <xf numFmtId="0" fontId="82" fillId="50" borderId="59" xfId="0" applyFont="1" applyFill="1" applyBorder="1" applyAlignment="1">
      <alignment horizontal="center"/>
    </xf>
    <xf numFmtId="0" fontId="82" fillId="50" borderId="57" xfId="0" applyFont="1" applyFill="1" applyBorder="1" applyAlignment="1">
      <alignment horizontal="center"/>
    </xf>
    <xf numFmtId="0" fontId="83" fillId="49" borderId="49" xfId="0" applyFont="1" applyFill="1" applyBorder="1" applyAlignment="1">
      <alignment horizontal="left" vertical="center"/>
    </xf>
    <xf numFmtId="0" fontId="83" fillId="49" borderId="37" xfId="0" applyFont="1" applyFill="1" applyBorder="1" applyAlignment="1">
      <alignment horizontal="left" vertical="center"/>
    </xf>
    <xf numFmtId="0" fontId="83" fillId="49" borderId="53" xfId="0" applyFont="1" applyFill="1" applyBorder="1" applyAlignment="1">
      <alignment horizontal="left" vertical="center"/>
    </xf>
    <xf numFmtId="0" fontId="83" fillId="0" borderId="58" xfId="0" applyFont="1" applyBorder="1" applyAlignment="1">
      <alignment vertical="center" wrapText="1"/>
    </xf>
    <xf numFmtId="0" fontId="110" fillId="0" borderId="43" xfId="0" applyFont="1" applyBorder="1"/>
    <xf numFmtId="0" fontId="110" fillId="0" borderId="54" xfId="0" applyFont="1" applyBorder="1"/>
    <xf numFmtId="0" fontId="69" fillId="48" borderId="56" xfId="0" applyFont="1" applyFill="1" applyBorder="1" applyAlignment="1">
      <alignment horizontal="center" vertical="center"/>
    </xf>
    <xf numFmtId="0" fontId="69" fillId="48" borderId="59" xfId="0" applyFont="1" applyFill="1" applyBorder="1" applyAlignment="1">
      <alignment horizontal="center" vertical="center"/>
    </xf>
    <xf numFmtId="0" fontId="69" fillId="48" borderId="57" xfId="0" applyFont="1" applyFill="1" applyBorder="1" applyAlignment="1">
      <alignment horizontal="center" vertical="center"/>
    </xf>
    <xf numFmtId="0" fontId="64" fillId="49" borderId="48" xfId="0" applyFont="1" applyFill="1" applyBorder="1" applyAlignment="1">
      <alignment horizontal="left" vertical="center" wrapText="1"/>
    </xf>
    <xf numFmtId="0" fontId="64" fillId="49" borderId="44" xfId="0" applyFont="1" applyFill="1" applyBorder="1" applyAlignment="1">
      <alignment horizontal="left" vertical="center" wrapText="1"/>
    </xf>
    <xf numFmtId="0" fontId="64" fillId="49" borderId="45" xfId="0" applyFont="1" applyFill="1" applyBorder="1" applyAlignment="1">
      <alignment horizontal="left" vertical="center" wrapText="1"/>
    </xf>
    <xf numFmtId="0" fontId="64" fillId="49" borderId="38" xfId="0" applyFont="1" applyFill="1" applyBorder="1" applyAlignment="1">
      <alignment wrapText="1"/>
    </xf>
    <xf numFmtId="0" fontId="64" fillId="49" borderId="39" xfId="0" applyFont="1" applyFill="1" applyBorder="1" applyAlignment="1">
      <alignment wrapText="1"/>
    </xf>
    <xf numFmtId="0" fontId="64" fillId="49" borderId="58" xfId="0" quotePrefix="1" applyFont="1" applyFill="1" applyBorder="1" applyAlignment="1">
      <alignment wrapText="1"/>
    </xf>
    <xf numFmtId="0" fontId="64" fillId="49" borderId="43" xfId="0" applyFont="1" applyFill="1" applyBorder="1" applyAlignment="1">
      <alignment wrapText="1"/>
    </xf>
    <xf numFmtId="0" fontId="64" fillId="49" borderId="54" xfId="0" applyFont="1" applyFill="1" applyBorder="1" applyAlignment="1">
      <alignment wrapText="1"/>
    </xf>
  </cellXfs>
  <cellStyles count="320">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3" xfId="311" xr:uid="{00000000-0005-0000-0000-00002B000000}"/>
    <cellStyle name="Comma 3" xfId="44" xr:uid="{00000000-0005-0000-0000-00002C000000}"/>
    <cellStyle name="Comma 3 2" xfId="45" xr:uid="{00000000-0005-0000-0000-00002D000000}"/>
    <cellStyle name="Comma 3 2 2" xfId="46" xr:uid="{00000000-0005-0000-0000-00002E000000}"/>
    <cellStyle name="Comma 3 2 3" xfId="313" xr:uid="{00000000-0005-0000-0000-00002F000000}"/>
    <cellStyle name="Comma 3 3" xfId="47" xr:uid="{00000000-0005-0000-0000-000030000000}"/>
    <cellStyle name="Comma 3 4" xfId="312" xr:uid="{00000000-0005-0000-0000-000031000000}"/>
    <cellStyle name="Comma 4" xfId="48" xr:uid="{00000000-0005-0000-0000-000032000000}"/>
    <cellStyle name="Comma 4 2" xfId="49" xr:uid="{00000000-0005-0000-0000-000033000000}"/>
    <cellStyle name="Comma 4 3" xfId="314" xr:uid="{00000000-0005-0000-0000-000034000000}"/>
    <cellStyle name="Comma 5" xfId="50" xr:uid="{00000000-0005-0000-0000-000035000000}"/>
    <cellStyle name="Currency 2" xfId="51" xr:uid="{00000000-0005-0000-0000-000036000000}"/>
    <cellStyle name="Currency 2 2" xfId="52" xr:uid="{00000000-0005-0000-0000-000037000000}"/>
    <cellStyle name="Currency 2 3" xfId="315" xr:uid="{00000000-0005-0000-0000-000038000000}"/>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7A4B10C7-0AB8-4002-BD5D-3E71C3542340}"/>
    <cellStyle name="Normal_Linked Economy Supplementary Tables AS11" xfId="318" xr:uid="{E4AAE324-1E24-4DF4-B824-29980204E7DB}"/>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2"/>
  <sheetViews>
    <sheetView tabSelected="1" zoomScaleNormal="100" zoomScaleSheetLayoutView="100" workbookViewId="0"/>
  </sheetViews>
  <sheetFormatPr defaultColWidth="8.88671875" defaultRowHeight="15" x14ac:dyDescent="0.25"/>
  <cols>
    <col min="1" max="1" width="9.33203125" style="1" customWidth="1"/>
    <col min="2" max="2" width="105.33203125" style="1" customWidth="1"/>
    <col min="3" max="16384" width="8.88671875" style="1"/>
  </cols>
  <sheetData>
    <row r="1" spans="1:14" ht="33.75" customHeight="1" thickBot="1" x14ac:dyDescent="0.3">
      <c r="A1" s="10"/>
      <c r="B1" s="12"/>
      <c r="C1" s="6"/>
      <c r="D1" s="6"/>
      <c r="E1" s="6"/>
      <c r="F1" s="6"/>
      <c r="G1" s="6"/>
      <c r="H1" s="6"/>
      <c r="I1" s="6"/>
      <c r="J1" s="6"/>
      <c r="K1" s="6"/>
      <c r="L1" s="6"/>
      <c r="M1" s="6"/>
      <c r="N1" s="6"/>
    </row>
    <row r="2" spans="1:14" ht="33" customHeight="1" x14ac:dyDescent="0.25">
      <c r="A2" s="6"/>
      <c r="B2" s="13" t="s">
        <v>641</v>
      </c>
      <c r="C2" s="6"/>
      <c r="D2" s="6"/>
      <c r="E2" s="6"/>
      <c r="F2" s="6"/>
      <c r="G2" s="6"/>
      <c r="H2" s="6"/>
      <c r="I2" s="6"/>
      <c r="J2" s="6"/>
      <c r="K2" s="6"/>
      <c r="L2" s="6"/>
      <c r="M2" s="6"/>
      <c r="N2" s="6"/>
    </row>
    <row r="3" spans="1:14" ht="15.75" customHeight="1" x14ac:dyDescent="0.25">
      <c r="A3" s="6"/>
      <c r="B3" s="23"/>
      <c r="C3" s="6"/>
      <c r="D3" s="6"/>
      <c r="E3" s="6"/>
      <c r="F3" s="6"/>
      <c r="G3" s="6"/>
      <c r="H3" s="6"/>
      <c r="I3" s="6"/>
      <c r="J3" s="6"/>
      <c r="K3" s="6"/>
      <c r="L3" s="6"/>
      <c r="M3" s="6"/>
      <c r="N3" s="6"/>
    </row>
    <row r="4" spans="1:14" ht="15.75" customHeight="1" x14ac:dyDescent="0.25">
      <c r="A4" s="14"/>
      <c r="B4" s="15" t="s">
        <v>37</v>
      </c>
      <c r="C4" s="6"/>
      <c r="E4" s="6"/>
      <c r="F4" s="6"/>
      <c r="G4" s="6"/>
      <c r="H4" s="6"/>
      <c r="I4" s="6"/>
      <c r="J4" s="6"/>
      <c r="K4" s="6"/>
      <c r="L4" s="6"/>
      <c r="M4" s="6"/>
      <c r="N4" s="6"/>
    </row>
    <row r="5" spans="1:14" ht="15.75" customHeight="1" x14ac:dyDescent="0.25">
      <c r="A5" s="14"/>
      <c r="B5" s="15" t="s">
        <v>36</v>
      </c>
      <c r="C5" s="6"/>
      <c r="D5" s="6"/>
      <c r="E5" s="6"/>
      <c r="F5" s="6"/>
      <c r="G5" s="6"/>
      <c r="H5" s="6"/>
      <c r="I5" s="6"/>
      <c r="J5" s="6"/>
      <c r="K5" s="6"/>
      <c r="L5" s="6"/>
      <c r="M5" s="6"/>
      <c r="N5" s="6"/>
    </row>
    <row r="6" spans="1:14" ht="15.75" customHeight="1" x14ac:dyDescent="0.25">
      <c r="A6" s="14"/>
      <c r="B6" s="15" t="s">
        <v>35</v>
      </c>
      <c r="C6" s="6"/>
      <c r="D6" s="6"/>
      <c r="E6" s="6"/>
      <c r="F6" s="6"/>
      <c r="G6" s="6"/>
      <c r="H6" s="6"/>
      <c r="I6" s="6"/>
      <c r="J6" s="6"/>
      <c r="K6" s="6"/>
      <c r="L6" s="6"/>
      <c r="M6" s="6"/>
      <c r="N6" s="6"/>
    </row>
    <row r="7" spans="1:14" ht="15.75" customHeight="1" x14ac:dyDescent="0.25">
      <c r="A7" s="14"/>
      <c r="B7" s="15" t="s">
        <v>47</v>
      </c>
      <c r="C7" s="6"/>
      <c r="D7" s="6"/>
      <c r="E7" s="6"/>
      <c r="F7" s="6"/>
      <c r="G7" s="6"/>
      <c r="H7" s="6"/>
      <c r="I7" s="6"/>
      <c r="J7" s="6"/>
      <c r="K7" s="6"/>
      <c r="L7" s="6"/>
      <c r="M7" s="6"/>
      <c r="N7" s="6"/>
    </row>
    <row r="8" spans="1:14" ht="15.75" customHeight="1" x14ac:dyDescent="0.25">
      <c r="A8" s="14"/>
      <c r="B8" s="15" t="s">
        <v>639</v>
      </c>
      <c r="C8" s="6"/>
      <c r="D8" s="6"/>
      <c r="E8" s="6"/>
      <c r="F8" s="6"/>
      <c r="G8" s="6"/>
      <c r="H8" s="6"/>
      <c r="I8" s="6"/>
      <c r="J8" s="6"/>
      <c r="K8" s="6"/>
      <c r="L8" s="6"/>
      <c r="M8" s="6"/>
      <c r="N8" s="6"/>
    </row>
    <row r="9" spans="1:14" ht="15.75" customHeight="1" x14ac:dyDescent="0.25">
      <c r="A9" s="14"/>
      <c r="B9" s="15" t="s">
        <v>48</v>
      </c>
      <c r="C9" s="6"/>
      <c r="D9" s="6"/>
      <c r="E9" s="6"/>
      <c r="F9" s="6"/>
      <c r="G9" s="6"/>
      <c r="H9" s="6"/>
      <c r="I9" s="6"/>
      <c r="J9" s="6"/>
      <c r="K9" s="6"/>
      <c r="L9" s="6"/>
      <c r="M9" s="6"/>
      <c r="N9" s="6"/>
    </row>
    <row r="10" spans="1:14" ht="15.75" customHeight="1" x14ac:dyDescent="0.25">
      <c r="A10" s="14"/>
      <c r="B10" s="15" t="s">
        <v>49</v>
      </c>
      <c r="C10" s="6"/>
      <c r="D10" s="6"/>
      <c r="E10" s="6"/>
      <c r="F10" s="6"/>
      <c r="G10" s="6"/>
      <c r="H10" s="6"/>
      <c r="I10" s="6"/>
      <c r="J10" s="6"/>
      <c r="K10" s="6"/>
      <c r="L10" s="6"/>
      <c r="M10" s="6"/>
      <c r="N10" s="6"/>
    </row>
    <row r="11" spans="1:14" ht="15.75" customHeight="1" x14ac:dyDescent="0.25">
      <c r="A11" s="14"/>
      <c r="B11" s="15" t="s">
        <v>50</v>
      </c>
      <c r="C11" s="6"/>
      <c r="D11" s="6"/>
      <c r="E11" s="6"/>
      <c r="F11" s="6"/>
      <c r="G11" s="6"/>
      <c r="H11" s="6"/>
      <c r="I11" s="6"/>
      <c r="J11" s="6"/>
      <c r="K11" s="6"/>
      <c r="L11" s="6"/>
      <c r="M11" s="6"/>
      <c r="N11" s="6"/>
    </row>
    <row r="12" spans="1:14" ht="15.75" customHeight="1" x14ac:dyDescent="0.25">
      <c r="A12" s="14"/>
      <c r="B12" s="15" t="s">
        <v>75</v>
      </c>
      <c r="C12" s="6"/>
      <c r="D12" s="6"/>
      <c r="E12" s="6"/>
      <c r="F12" s="6"/>
      <c r="G12" s="6"/>
      <c r="H12" s="6"/>
      <c r="I12" s="6"/>
      <c r="J12" s="6"/>
      <c r="K12" s="6"/>
      <c r="L12" s="6"/>
      <c r="M12" s="6"/>
      <c r="N12" s="6"/>
    </row>
    <row r="13" spans="1:14" ht="15.75" customHeight="1" x14ac:dyDescent="0.25">
      <c r="A13" s="16"/>
      <c r="B13" s="15" t="s">
        <v>51</v>
      </c>
      <c r="C13" s="6"/>
      <c r="D13" s="6"/>
      <c r="E13" s="6"/>
      <c r="F13" s="6"/>
      <c r="G13" s="6"/>
      <c r="H13" s="6"/>
      <c r="I13" s="6"/>
      <c r="J13" s="6"/>
      <c r="K13" s="6"/>
      <c r="L13" s="6"/>
      <c r="M13" s="6"/>
      <c r="N13" s="6"/>
    </row>
    <row r="14" spans="1:14" ht="15.75" customHeight="1" x14ac:dyDescent="0.25">
      <c r="A14" s="14"/>
      <c r="B14" s="15" t="s">
        <v>52</v>
      </c>
      <c r="C14" s="6"/>
      <c r="D14" s="6"/>
      <c r="E14" s="6"/>
      <c r="F14" s="6"/>
      <c r="G14" s="6"/>
      <c r="H14" s="6"/>
      <c r="I14" s="6"/>
      <c r="J14" s="6"/>
      <c r="K14" s="6"/>
      <c r="L14" s="6"/>
      <c r="M14" s="6"/>
      <c r="N14" s="6"/>
    </row>
    <row r="15" spans="1:14" ht="15.75" customHeight="1" x14ac:dyDescent="0.25">
      <c r="A15" s="17"/>
      <c r="B15" s="15" t="s">
        <v>53</v>
      </c>
      <c r="C15" s="6"/>
      <c r="D15" s="6"/>
      <c r="E15" s="6"/>
      <c r="F15" s="6"/>
      <c r="G15" s="6"/>
      <c r="H15" s="6"/>
      <c r="I15" s="6"/>
      <c r="J15" s="6"/>
      <c r="K15" s="6"/>
      <c r="L15" s="6"/>
      <c r="M15" s="6"/>
      <c r="N15" s="6"/>
    </row>
    <row r="16" spans="1:14" ht="15.75" customHeight="1" x14ac:dyDescent="0.25">
      <c r="A16" s="17"/>
      <c r="B16" s="15" t="s">
        <v>54</v>
      </c>
      <c r="C16" s="6"/>
      <c r="D16" s="6"/>
      <c r="E16" s="6"/>
      <c r="F16" s="6"/>
      <c r="G16" s="6"/>
      <c r="H16" s="6"/>
      <c r="I16" s="6"/>
      <c r="J16" s="6"/>
      <c r="K16" s="6"/>
      <c r="L16" s="6"/>
      <c r="M16" s="6"/>
      <c r="N16" s="6"/>
    </row>
    <row r="17" spans="1:14" ht="15.75" customHeight="1" x14ac:dyDescent="0.25">
      <c r="A17" s="18"/>
      <c r="B17" s="15" t="s">
        <v>624</v>
      </c>
      <c r="C17" s="6"/>
      <c r="D17" s="6"/>
      <c r="E17" s="6"/>
      <c r="F17" s="6"/>
      <c r="G17" s="6"/>
      <c r="H17" s="6"/>
      <c r="I17" s="6"/>
      <c r="J17" s="6"/>
      <c r="K17" s="6"/>
      <c r="L17" s="6"/>
      <c r="M17" s="6"/>
      <c r="N17" s="6"/>
    </row>
    <row r="18" spans="1:14" ht="15.75" customHeight="1" x14ac:dyDescent="0.25">
      <c r="A18" s="18"/>
      <c r="B18" s="15" t="s">
        <v>625</v>
      </c>
      <c r="C18" s="6"/>
      <c r="E18" s="6"/>
      <c r="F18" s="6"/>
      <c r="G18" s="6"/>
      <c r="H18" s="6"/>
      <c r="I18" s="6"/>
      <c r="J18" s="6"/>
      <c r="K18" s="6"/>
      <c r="L18" s="6"/>
      <c r="M18" s="6"/>
      <c r="N18" s="6"/>
    </row>
    <row r="19" spans="1:14" ht="15.75" customHeight="1" x14ac:dyDescent="0.25">
      <c r="A19" s="18"/>
      <c r="B19" s="102" t="s">
        <v>628</v>
      </c>
      <c r="C19" s="6"/>
      <c r="D19" s="100"/>
      <c r="E19" s="6"/>
      <c r="F19" s="6"/>
      <c r="G19" s="6"/>
      <c r="H19" s="6"/>
      <c r="I19" s="6"/>
      <c r="J19" s="6"/>
      <c r="K19" s="6"/>
      <c r="L19" s="6"/>
      <c r="M19" s="6"/>
      <c r="N19" s="6"/>
    </row>
    <row r="20" spans="1:14" ht="15.75" customHeight="1" x14ac:dyDescent="0.25">
      <c r="A20" s="18"/>
      <c r="B20" s="102" t="s">
        <v>630</v>
      </c>
      <c r="C20" s="6"/>
      <c r="D20" s="100"/>
      <c r="E20" s="6"/>
      <c r="F20" s="6"/>
      <c r="G20" s="6"/>
      <c r="H20" s="6"/>
      <c r="I20" s="6"/>
      <c r="J20" s="6"/>
      <c r="K20" s="6"/>
      <c r="L20" s="6"/>
      <c r="M20" s="6"/>
      <c r="N20" s="6"/>
    </row>
    <row r="21" spans="1:14" ht="15.75" customHeight="1" x14ac:dyDescent="0.25">
      <c r="A21" s="18"/>
      <c r="B21" s="102" t="s">
        <v>632</v>
      </c>
      <c r="C21" s="99"/>
      <c r="D21" s="100"/>
      <c r="E21" s="6"/>
      <c r="F21" s="6"/>
      <c r="G21" s="6"/>
      <c r="H21" s="6"/>
      <c r="I21" s="6"/>
      <c r="J21" s="6"/>
      <c r="K21" s="6"/>
      <c r="L21" s="6"/>
      <c r="M21" s="6"/>
      <c r="N21" s="6"/>
    </row>
    <row r="22" spans="1:14" ht="15.75" customHeight="1" x14ac:dyDescent="0.25">
      <c r="A22" s="6"/>
      <c r="B22" s="15" t="s">
        <v>634</v>
      </c>
      <c r="C22" s="6"/>
      <c r="D22" s="100"/>
      <c r="E22" s="6"/>
      <c r="F22" s="6"/>
      <c r="G22" s="6"/>
      <c r="H22" s="6"/>
      <c r="I22" s="6"/>
      <c r="J22" s="6"/>
      <c r="K22" s="6"/>
      <c r="L22" s="6"/>
      <c r="M22" s="6"/>
      <c r="N22" s="6"/>
    </row>
    <row r="23" spans="1:14" x14ac:dyDescent="0.25">
      <c r="A23" s="6"/>
      <c r="B23" s="102" t="s">
        <v>636</v>
      </c>
      <c r="C23" s="6"/>
      <c r="D23" s="101"/>
      <c r="E23" s="6"/>
      <c r="F23" s="6"/>
      <c r="G23" s="6"/>
      <c r="H23" s="6"/>
      <c r="I23" s="6"/>
      <c r="J23" s="6"/>
      <c r="K23" s="6"/>
      <c r="L23" s="6"/>
      <c r="M23" s="6"/>
      <c r="N23" s="6"/>
    </row>
    <row r="24" spans="1:14" ht="15.75" thickBot="1" x14ac:dyDescent="0.3">
      <c r="A24" s="6"/>
      <c r="B24" s="485"/>
      <c r="C24" s="6"/>
      <c r="D24" s="101"/>
      <c r="E24" s="6"/>
      <c r="F24" s="6"/>
      <c r="G24" s="6"/>
      <c r="H24" s="6"/>
      <c r="I24" s="6"/>
      <c r="J24" s="6"/>
      <c r="K24" s="6"/>
      <c r="L24" s="6"/>
      <c r="M24" s="6"/>
      <c r="N24" s="6"/>
    </row>
    <row r="25" spans="1:14" x14ac:dyDescent="0.25">
      <c r="A25" s="6"/>
      <c r="B25" s="6"/>
      <c r="C25" s="6"/>
      <c r="D25" s="101"/>
      <c r="E25" s="6"/>
      <c r="F25" s="6"/>
      <c r="G25" s="6"/>
      <c r="H25" s="6"/>
      <c r="I25" s="6"/>
      <c r="J25" s="6"/>
      <c r="K25" s="6"/>
      <c r="L25" s="6"/>
      <c r="M25" s="6"/>
      <c r="N25" s="6"/>
    </row>
    <row r="26" spans="1:14" x14ac:dyDescent="0.25">
      <c r="A26" s="6"/>
      <c r="B26" s="6"/>
      <c r="C26" s="6"/>
      <c r="D26" s="6"/>
      <c r="E26" s="6"/>
      <c r="F26" s="6"/>
      <c r="G26" s="6"/>
      <c r="H26" s="6"/>
      <c r="I26" s="6"/>
      <c r="J26" s="6"/>
      <c r="K26" s="6"/>
      <c r="L26" s="6"/>
      <c r="M26" s="6"/>
      <c r="N26" s="6"/>
    </row>
    <row r="27" spans="1:14" x14ac:dyDescent="0.25">
      <c r="A27" s="6"/>
      <c r="B27" s="6"/>
      <c r="C27" s="6"/>
      <c r="D27" s="6"/>
      <c r="E27" s="6"/>
      <c r="F27" s="6"/>
      <c r="G27" s="6"/>
      <c r="H27" s="6"/>
      <c r="I27" s="6"/>
      <c r="J27" s="6"/>
      <c r="K27" s="6"/>
      <c r="L27" s="6"/>
      <c r="M27" s="6"/>
      <c r="N27" s="6"/>
    </row>
    <row r="28" spans="1:14" x14ac:dyDescent="0.25">
      <c r="A28" s="6"/>
      <c r="B28" s="6"/>
      <c r="C28" s="6"/>
      <c r="D28" s="6"/>
      <c r="E28" s="6"/>
      <c r="F28" s="6"/>
      <c r="G28" s="6"/>
      <c r="H28" s="6"/>
      <c r="I28" s="6"/>
      <c r="J28" s="6"/>
      <c r="K28" s="6"/>
      <c r="L28" s="6"/>
      <c r="M28" s="6"/>
      <c r="N28" s="6"/>
    </row>
    <row r="29" spans="1:14" x14ac:dyDescent="0.25">
      <c r="A29" s="6"/>
      <c r="B29" s="6"/>
      <c r="C29" s="6"/>
      <c r="D29" s="6"/>
      <c r="E29" s="6"/>
      <c r="F29" s="6"/>
      <c r="G29" s="6"/>
      <c r="H29" s="6"/>
      <c r="I29" s="6"/>
      <c r="J29" s="6"/>
      <c r="K29" s="6"/>
      <c r="L29" s="6"/>
      <c r="M29" s="6"/>
      <c r="N29" s="6"/>
    </row>
    <row r="30" spans="1:14" x14ac:dyDescent="0.25">
      <c r="A30" s="6"/>
      <c r="B30" s="6"/>
      <c r="C30" s="6"/>
      <c r="D30" s="6"/>
      <c r="E30" s="6"/>
      <c r="F30" s="6"/>
      <c r="G30" s="6"/>
      <c r="H30" s="6"/>
      <c r="I30" s="6"/>
      <c r="J30" s="6"/>
      <c r="K30" s="6"/>
      <c r="L30" s="6"/>
      <c r="M30" s="6"/>
      <c r="N30" s="6"/>
    </row>
    <row r="31" spans="1:14" x14ac:dyDescent="0.25">
      <c r="A31" s="6"/>
      <c r="C31" s="6"/>
      <c r="D31" s="6"/>
      <c r="E31" s="6"/>
      <c r="F31" s="6"/>
      <c r="G31" s="6"/>
      <c r="H31" s="6"/>
      <c r="I31" s="6"/>
      <c r="J31" s="6"/>
      <c r="K31" s="6"/>
      <c r="L31" s="6"/>
      <c r="M31" s="6"/>
      <c r="N31" s="6"/>
    </row>
    <row r="32" spans="1:14" x14ac:dyDescent="0.25">
      <c r="A32" s="6"/>
      <c r="C32" s="6"/>
      <c r="D32" s="6"/>
      <c r="E32" s="6"/>
      <c r="F32" s="6"/>
      <c r="G32" s="6"/>
      <c r="H32" s="6"/>
      <c r="I32" s="6"/>
      <c r="J32" s="6"/>
      <c r="K32" s="6"/>
      <c r="L32" s="6"/>
      <c r="M32" s="6"/>
      <c r="N32" s="6"/>
    </row>
  </sheetData>
  <phoneticPr fontId="37" type="noConversion"/>
  <hyperlinks>
    <hyperlink ref="B4" location="1.1!A1" display="1.1!A1" xr:uid="{00000000-0004-0000-0000-000000000000}"/>
    <hyperlink ref="B5" location="1.2!A1" display="1.2!A1" xr:uid="{00000000-0004-0000-0000-000001000000}"/>
    <hyperlink ref="B6" location="1.3!A1" display="1.3!A1" xr:uid="{00000000-0004-0000-0000-000002000000}"/>
    <hyperlink ref="B9" location="1.6!A1" display="1.6!A1" xr:uid="{00000000-0004-0000-0000-000003000000}"/>
    <hyperlink ref="B10" location="1.7!A1" display="1.7!A1" xr:uid="{00000000-0004-0000-0000-000004000000}"/>
    <hyperlink ref="B11" location="1.8!A1" display="1.8!A1" xr:uid="{00000000-0004-0000-0000-000005000000}"/>
    <hyperlink ref="B12" location="1.9!A1" display="1.9!A1" xr:uid="{00000000-0004-0000-0000-000006000000}"/>
    <hyperlink ref="B13" location="1.10!A1" display="1.10!A1" xr:uid="{00000000-0004-0000-0000-000007000000}"/>
    <hyperlink ref="B14" location="1.11!A1" display="1.11!A1" xr:uid="{00000000-0004-0000-0000-000008000000}"/>
    <hyperlink ref="B15" location="1.12!A1" display="1.12!A1" xr:uid="{00000000-0004-0000-0000-000009000000}"/>
    <hyperlink ref="B16" location="1.13!A1" display="1.13!A1" xr:uid="{00000000-0004-0000-0000-00000A000000}"/>
    <hyperlink ref="B17" location="1.14!A1" display="1.14!A1" xr:uid="{00000000-0004-0000-0000-00000B000000}"/>
    <hyperlink ref="B7" location="1.4!A1" display="1.4!A1" xr:uid="{00000000-0004-0000-0000-00000C000000}"/>
    <hyperlink ref="B8" location="'1.5 '!A1" display="Table 1.5: Per capita (age +16)" xr:uid="{00000000-0004-0000-0000-00000D000000}"/>
    <hyperlink ref="B18" location="1.15!A1" display="1.15!A1" xr:uid="{00000000-0004-0000-0000-00000E000000}"/>
    <hyperlink ref="B19" location="'1.16'!A1" display="Table 1.16: Output gap model estimates" xr:uid="{00000000-0004-0000-0000-00000F000000}"/>
    <hyperlink ref="B20" location="'1.17'!A1" display="Table 1.17: National Minimum Wage and National Living Wage" xr:uid="{00000000-0004-0000-0000-000010000000}"/>
    <hyperlink ref="B22" location="'1.19'!Print_Area" display="Table 1.19: Cumulative potential output growth from 2020 Q3" xr:uid="{00000000-0004-0000-0000-000011000000}"/>
    <hyperlink ref="B23" location="'1.20'!A1" display="Table 1.20: Potential output forecast" xr:uid="{00000000-0004-0000-0000-000012000000}"/>
    <hyperlink ref="B21" location="'1.18'!A1" display="Table 1.18: OBR central estimate of the output gap" xr:uid="{00000000-0004-0000-0000-000015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tabColor theme="6"/>
  </sheetPr>
  <dimension ref="A1:S130"/>
  <sheetViews>
    <sheetView zoomScaleNormal="100" zoomScaleSheetLayoutView="100" workbookViewId="0"/>
  </sheetViews>
  <sheetFormatPr defaultColWidth="8.88671875" defaultRowHeight="15.75" x14ac:dyDescent="0.25"/>
  <cols>
    <col min="1" max="1" width="9.33203125" style="8" customWidth="1"/>
    <col min="2" max="2" width="14.33203125" style="8" customWidth="1"/>
    <col min="3" max="11" width="16.77734375" style="8" customWidth="1"/>
    <col min="12" max="16384" width="8.88671875" style="8"/>
  </cols>
  <sheetData>
    <row r="1" spans="1:19" ht="33.75" customHeight="1" thickBot="1" x14ac:dyDescent="0.3">
      <c r="A1" s="10" t="s">
        <v>42</v>
      </c>
      <c r="B1" s="29"/>
      <c r="C1" s="29"/>
      <c r="D1" s="29"/>
      <c r="E1" s="29"/>
      <c r="F1" s="29"/>
      <c r="G1" s="29"/>
    </row>
    <row r="2" spans="1:19" s="286" customFormat="1" ht="19.5" thickBot="1" x14ac:dyDescent="0.35">
      <c r="B2" s="522" t="s">
        <v>579</v>
      </c>
      <c r="C2" s="523"/>
      <c r="D2" s="523"/>
      <c r="E2" s="523"/>
      <c r="F2" s="523"/>
      <c r="G2" s="523"/>
      <c r="H2" s="523"/>
      <c r="I2" s="523"/>
      <c r="J2" s="523"/>
      <c r="K2" s="533"/>
      <c r="L2" s="8"/>
      <c r="M2" s="291"/>
    </row>
    <row r="3" spans="1:19" s="286" customFormat="1" ht="33.75" customHeight="1" x14ac:dyDescent="0.25">
      <c r="B3" s="269"/>
      <c r="C3" s="421" t="s">
        <v>425</v>
      </c>
      <c r="D3" s="270" t="s">
        <v>580</v>
      </c>
      <c r="E3" s="463" t="s">
        <v>581</v>
      </c>
      <c r="F3" s="270" t="s">
        <v>582</v>
      </c>
      <c r="G3" s="270" t="s">
        <v>583</v>
      </c>
      <c r="H3" s="270" t="s">
        <v>584</v>
      </c>
      <c r="I3" s="465" t="s">
        <v>585</v>
      </c>
      <c r="J3" s="465" t="s">
        <v>620</v>
      </c>
      <c r="K3" s="422" t="s">
        <v>586</v>
      </c>
      <c r="L3" s="8"/>
      <c r="M3" s="8"/>
      <c r="N3" s="8"/>
      <c r="O3" s="8"/>
      <c r="P3" s="8"/>
      <c r="Q3" s="8"/>
      <c r="R3" s="8"/>
      <c r="S3" s="8"/>
    </row>
    <row r="4" spans="1:19" ht="15.75" customHeight="1" x14ac:dyDescent="0.25">
      <c r="A4" s="30"/>
      <c r="B4" s="248" t="s">
        <v>55</v>
      </c>
      <c r="C4" s="423">
        <v>5.3548</v>
      </c>
      <c r="D4" s="238">
        <v>4.5370999999999997</v>
      </c>
      <c r="E4" s="238">
        <v>5.8566666666666665</v>
      </c>
      <c r="F4" s="238">
        <v>95.872399999999999</v>
      </c>
      <c r="G4" s="424">
        <v>1.9789000000000001</v>
      </c>
      <c r="H4" s="424">
        <v>1.3211999999999999</v>
      </c>
      <c r="I4" s="425">
        <v>96.65</v>
      </c>
      <c r="J4" s="424">
        <v>0.51019999999999999</v>
      </c>
      <c r="K4" s="426">
        <v>2927.05</v>
      </c>
    </row>
    <row r="5" spans="1:19" ht="15.75" customHeight="1" x14ac:dyDescent="0.25">
      <c r="A5" s="30"/>
      <c r="B5" s="248" t="s">
        <v>56</v>
      </c>
      <c r="C5" s="423">
        <v>5.0278</v>
      </c>
      <c r="D5" s="238">
        <v>4.8685999999999998</v>
      </c>
      <c r="E5" s="238">
        <v>5.7633333333333328</v>
      </c>
      <c r="F5" s="238">
        <v>93.050399999999996</v>
      </c>
      <c r="G5" s="424">
        <v>1.9704999999999999</v>
      </c>
      <c r="H5" s="424">
        <v>1.2615000000000001</v>
      </c>
      <c r="I5" s="425">
        <v>122.24</v>
      </c>
      <c r="J5" s="424">
        <v>0.60606666666666664</v>
      </c>
      <c r="K5" s="426">
        <v>2855.69</v>
      </c>
    </row>
    <row r="6" spans="1:19" ht="15.75" customHeight="1" x14ac:dyDescent="0.25">
      <c r="A6" s="30"/>
      <c r="B6" s="248" t="s">
        <v>57</v>
      </c>
      <c r="C6" s="423">
        <v>5</v>
      </c>
      <c r="D6" s="238">
        <v>4.7851999999999988</v>
      </c>
      <c r="E6" s="238">
        <v>5.796666666666666</v>
      </c>
      <c r="F6" s="238">
        <v>91.651700000000005</v>
      </c>
      <c r="G6" s="424">
        <v>1.8917999999999999</v>
      </c>
      <c r="H6" s="424">
        <v>1.2585999999999999</v>
      </c>
      <c r="I6" s="425">
        <v>115.6</v>
      </c>
      <c r="J6" s="424">
        <v>0.69563333333333333</v>
      </c>
      <c r="K6" s="426">
        <v>2483.67</v>
      </c>
    </row>
    <row r="7" spans="1:19" ht="15.75" customHeight="1" x14ac:dyDescent="0.25">
      <c r="A7" s="30"/>
      <c r="B7" s="248" t="s">
        <v>62</v>
      </c>
      <c r="C7" s="423">
        <v>3.3672</v>
      </c>
      <c r="D7" s="238">
        <v>4.5358999999999998</v>
      </c>
      <c r="E7" s="238">
        <v>5.3866666666666676</v>
      </c>
      <c r="F7" s="238">
        <v>83.968699999999998</v>
      </c>
      <c r="G7" s="424">
        <v>1.5699000000000001</v>
      </c>
      <c r="H7" s="424">
        <v>1.1957</v>
      </c>
      <c r="I7" s="425">
        <v>55.78</v>
      </c>
      <c r="J7" s="424">
        <v>0.71933333333333338</v>
      </c>
      <c r="K7" s="426">
        <v>2209.29</v>
      </c>
    </row>
    <row r="8" spans="1:19" ht="15.75" customHeight="1" x14ac:dyDescent="0.25">
      <c r="A8" s="30"/>
      <c r="B8" s="248" t="s">
        <v>0</v>
      </c>
      <c r="C8" s="423">
        <v>1.0713999999999999</v>
      </c>
      <c r="D8" s="238">
        <v>4.2020999999999997</v>
      </c>
      <c r="E8" s="238">
        <v>4.083333333333333</v>
      </c>
      <c r="F8" s="238">
        <v>77.896500000000003</v>
      </c>
      <c r="G8" s="424">
        <v>1.4346000000000001</v>
      </c>
      <c r="H8" s="424">
        <v>1.101</v>
      </c>
      <c r="I8" s="425">
        <v>44.93</v>
      </c>
      <c r="J8" s="424">
        <v>0.5117666666666667</v>
      </c>
      <c r="K8" s="426">
        <v>1984.2</v>
      </c>
    </row>
    <row r="9" spans="1:19" ht="15.75" customHeight="1" x14ac:dyDescent="0.25">
      <c r="A9" s="30"/>
      <c r="B9" s="248" t="s">
        <v>1</v>
      </c>
      <c r="C9" s="423">
        <v>0.5</v>
      </c>
      <c r="D9" s="238">
        <v>4.3659999999999988</v>
      </c>
      <c r="E9" s="238">
        <v>3.6</v>
      </c>
      <c r="F9" s="238">
        <v>81.321200000000005</v>
      </c>
      <c r="G9" s="424">
        <v>1.5503</v>
      </c>
      <c r="H9" s="424">
        <v>1.1389</v>
      </c>
      <c r="I9" s="425">
        <v>59.18</v>
      </c>
      <c r="J9" s="424">
        <v>0.29520000000000002</v>
      </c>
      <c r="K9" s="426">
        <v>2172.1</v>
      </c>
    </row>
    <row r="10" spans="1:19" ht="15.75" customHeight="1" x14ac:dyDescent="0.25">
      <c r="A10" s="30"/>
      <c r="B10" s="248" t="s">
        <v>2</v>
      </c>
      <c r="C10" s="423">
        <v>0.5</v>
      </c>
      <c r="D10" s="238">
        <v>4.2522000000000002</v>
      </c>
      <c r="E10" s="238">
        <v>3.5766666666666667</v>
      </c>
      <c r="F10" s="238">
        <v>82.926900000000003</v>
      </c>
      <c r="G10" s="424">
        <v>1.6411</v>
      </c>
      <c r="H10" s="424">
        <v>1.1475</v>
      </c>
      <c r="I10" s="425">
        <v>68.37</v>
      </c>
      <c r="J10" s="424">
        <v>0.24463333333333334</v>
      </c>
      <c r="K10" s="426">
        <v>2634.8</v>
      </c>
    </row>
    <row r="11" spans="1:19" ht="15.75" customHeight="1" x14ac:dyDescent="0.25">
      <c r="A11" s="30"/>
      <c r="B11" s="248" t="s">
        <v>3</v>
      </c>
      <c r="C11" s="423">
        <v>0.5</v>
      </c>
      <c r="D11" s="238">
        <v>4.1970999999999998</v>
      </c>
      <c r="E11" s="238">
        <v>3.5733333333333324</v>
      </c>
      <c r="F11" s="238">
        <v>80.388599999999997</v>
      </c>
      <c r="G11" s="424">
        <v>1.6345000000000001</v>
      </c>
      <c r="H11" s="424">
        <v>1.1057999999999999</v>
      </c>
      <c r="I11" s="425">
        <v>74.98</v>
      </c>
      <c r="J11" s="424">
        <v>0.32166666666666666</v>
      </c>
      <c r="K11" s="426">
        <v>2760.8</v>
      </c>
    </row>
    <row r="12" spans="1:19" ht="15.75" customHeight="1" x14ac:dyDescent="0.25">
      <c r="A12" s="30"/>
      <c r="B12" s="248" t="s">
        <v>4</v>
      </c>
      <c r="C12" s="423">
        <v>0.5</v>
      </c>
      <c r="D12" s="238">
        <v>4.5056000000000003</v>
      </c>
      <c r="E12" s="238">
        <v>3.6666666666666665</v>
      </c>
      <c r="F12" s="238">
        <v>79.619399999999999</v>
      </c>
      <c r="G12" s="424">
        <v>1.5609999999999999</v>
      </c>
      <c r="H12" s="424">
        <v>1.1269</v>
      </c>
      <c r="I12" s="425">
        <v>76.67</v>
      </c>
      <c r="J12" s="424">
        <v>0.33629999999999993</v>
      </c>
      <c r="K12" s="426">
        <v>2910.2</v>
      </c>
    </row>
    <row r="13" spans="1:19" ht="15.75" customHeight="1" x14ac:dyDescent="0.25">
      <c r="A13" s="30"/>
      <c r="B13" s="248" t="s">
        <v>5</v>
      </c>
      <c r="C13" s="423">
        <v>0.5</v>
      </c>
      <c r="D13" s="238">
        <v>4.3617999999999988</v>
      </c>
      <c r="E13" s="238">
        <v>3.66</v>
      </c>
      <c r="F13" s="238">
        <v>79.898099999999999</v>
      </c>
      <c r="G13" s="424">
        <v>1.4908999999999999</v>
      </c>
      <c r="H13" s="424">
        <v>1.1747000000000001</v>
      </c>
      <c r="I13" s="425">
        <v>78.67</v>
      </c>
      <c r="J13" s="424">
        <v>0.3306</v>
      </c>
      <c r="K13" s="426">
        <v>2543.5</v>
      </c>
    </row>
    <row r="14" spans="1:19" ht="15.75" customHeight="1" x14ac:dyDescent="0.25">
      <c r="A14" s="30"/>
      <c r="B14" s="248" t="s">
        <v>6</v>
      </c>
      <c r="C14" s="423">
        <v>0.5</v>
      </c>
      <c r="D14" s="238">
        <v>4.0317999999999996</v>
      </c>
      <c r="E14" s="238">
        <v>3.57</v>
      </c>
      <c r="F14" s="238">
        <v>81.763800000000003</v>
      </c>
      <c r="G14" s="424">
        <v>1.5511999999999999</v>
      </c>
      <c r="H14" s="424">
        <v>1.1995</v>
      </c>
      <c r="I14" s="425">
        <v>76.41</v>
      </c>
      <c r="J14" s="424">
        <v>0.43490000000000001</v>
      </c>
      <c r="K14" s="426">
        <v>2867.6</v>
      </c>
    </row>
    <row r="15" spans="1:19" ht="15.75" customHeight="1" x14ac:dyDescent="0.25">
      <c r="A15" s="30"/>
      <c r="B15" s="248" t="s">
        <v>7</v>
      </c>
      <c r="C15" s="423">
        <v>0.5</v>
      </c>
      <c r="D15" s="238">
        <v>4.0978000000000012</v>
      </c>
      <c r="E15" s="238">
        <v>3.5066666666666664</v>
      </c>
      <c r="F15" s="238">
        <v>80.296499999999995</v>
      </c>
      <c r="G15" s="424">
        <v>1.5809</v>
      </c>
      <c r="H15" s="424">
        <v>1.1638999999999999</v>
      </c>
      <c r="I15" s="425">
        <v>86.79000000000002</v>
      </c>
      <c r="J15" s="424">
        <v>0.50016666666666676</v>
      </c>
      <c r="K15" s="426">
        <v>3062.9</v>
      </c>
    </row>
    <row r="16" spans="1:19" ht="15.75" customHeight="1" x14ac:dyDescent="0.25">
      <c r="A16" s="30"/>
      <c r="B16" s="248" t="s">
        <v>8</v>
      </c>
      <c r="C16" s="423">
        <v>0.5</v>
      </c>
      <c r="D16" s="238">
        <v>4.3441000000000001</v>
      </c>
      <c r="E16" s="238">
        <v>3.4966666666666666</v>
      </c>
      <c r="F16" s="238">
        <v>80.819199999999995</v>
      </c>
      <c r="G16" s="424">
        <v>1.6028</v>
      </c>
      <c r="H16" s="424">
        <v>1.171</v>
      </c>
      <c r="I16" s="425">
        <v>104.9</v>
      </c>
      <c r="J16" s="424">
        <v>0.56399999999999995</v>
      </c>
      <c r="K16" s="426">
        <v>3067.7</v>
      </c>
    </row>
    <row r="17" spans="1:11" ht="15.75" customHeight="1" x14ac:dyDescent="0.25">
      <c r="A17" s="30"/>
      <c r="B17" s="248" t="s">
        <v>9</v>
      </c>
      <c r="C17" s="423">
        <v>0.5</v>
      </c>
      <c r="D17" s="238">
        <v>4.181</v>
      </c>
      <c r="E17" s="238">
        <v>3.47</v>
      </c>
      <c r="F17" s="238">
        <v>79.436400000000006</v>
      </c>
      <c r="G17" s="424">
        <v>1.629</v>
      </c>
      <c r="H17" s="424">
        <v>1.1329</v>
      </c>
      <c r="I17" s="425">
        <v>117.12</v>
      </c>
      <c r="J17" s="424">
        <v>0.59806666666666664</v>
      </c>
      <c r="K17" s="426">
        <v>3096.72</v>
      </c>
    </row>
    <row r="18" spans="1:11" ht="15.75" customHeight="1" x14ac:dyDescent="0.25">
      <c r="A18" s="30"/>
      <c r="B18" s="248" t="s">
        <v>10</v>
      </c>
      <c r="C18" s="423">
        <v>0.5</v>
      </c>
      <c r="D18" s="238">
        <v>3.7444999999999999</v>
      </c>
      <c r="E18" s="238">
        <v>3.4</v>
      </c>
      <c r="F18" s="238">
        <v>79.217200000000005</v>
      </c>
      <c r="G18" s="424">
        <v>1.6092</v>
      </c>
      <c r="H18" s="424">
        <v>1.1402000000000001</v>
      </c>
      <c r="I18" s="425">
        <v>113</v>
      </c>
      <c r="J18" s="424">
        <v>0.57853333333333334</v>
      </c>
      <c r="K18" s="426">
        <v>2654.38</v>
      </c>
    </row>
    <row r="19" spans="1:11" ht="15.75" customHeight="1" x14ac:dyDescent="0.25">
      <c r="A19" s="30"/>
      <c r="B19" s="248" t="s">
        <v>11</v>
      </c>
      <c r="C19" s="423">
        <v>0.5</v>
      </c>
      <c r="D19" s="238">
        <v>3.0827</v>
      </c>
      <c r="E19" s="238">
        <v>3.3666666666666667</v>
      </c>
      <c r="F19" s="238">
        <v>80.302999999999997</v>
      </c>
      <c r="G19" s="424">
        <v>1.5716000000000001</v>
      </c>
      <c r="H19" s="424">
        <v>1.1659999999999999</v>
      </c>
      <c r="I19" s="425">
        <v>109.31</v>
      </c>
      <c r="J19" s="424">
        <v>0.63626666666666665</v>
      </c>
      <c r="K19" s="426">
        <v>2857.88</v>
      </c>
    </row>
    <row r="20" spans="1:11" ht="15.75" customHeight="1" x14ac:dyDescent="0.25">
      <c r="A20" s="30"/>
      <c r="B20" s="248" t="s">
        <v>12</v>
      </c>
      <c r="C20" s="423">
        <v>0.5</v>
      </c>
      <c r="D20" s="238">
        <v>3.0634999999999999</v>
      </c>
      <c r="E20" s="238">
        <v>3.3666666666666667</v>
      </c>
      <c r="F20" s="238">
        <v>81.172899999999998</v>
      </c>
      <c r="G20" s="424">
        <v>1.5712999999999999</v>
      </c>
      <c r="H20" s="424">
        <v>1.1984999999999999</v>
      </c>
      <c r="I20" s="425">
        <v>118.54</v>
      </c>
      <c r="J20" s="424">
        <v>0.56596666666666662</v>
      </c>
      <c r="K20" s="426">
        <v>3002.78</v>
      </c>
    </row>
    <row r="21" spans="1:11" ht="15.75" customHeight="1" x14ac:dyDescent="0.25">
      <c r="A21" s="30"/>
      <c r="B21" s="248" t="s">
        <v>13</v>
      </c>
      <c r="C21" s="423">
        <v>0.5</v>
      </c>
      <c r="D21" s="238">
        <v>2.9333999999999998</v>
      </c>
      <c r="E21" s="238">
        <v>3.3800000000000008</v>
      </c>
      <c r="F21" s="238">
        <v>83.154600000000002</v>
      </c>
      <c r="G21" s="424">
        <v>1.5833999999999999</v>
      </c>
      <c r="H21" s="424">
        <v>1.2343999999999999</v>
      </c>
      <c r="I21" s="425">
        <v>108.90000000000002</v>
      </c>
      <c r="J21" s="424">
        <v>0.57509999999999994</v>
      </c>
      <c r="K21" s="426">
        <v>2891.45</v>
      </c>
    </row>
    <row r="22" spans="1:11" ht="15.75" customHeight="1" x14ac:dyDescent="0.25">
      <c r="A22" s="30"/>
      <c r="B22" s="248" t="s">
        <v>14</v>
      </c>
      <c r="C22" s="423">
        <v>0.5</v>
      </c>
      <c r="D22" s="238">
        <v>2.6823999999999999</v>
      </c>
      <c r="E22" s="238">
        <v>3.3733333333333335</v>
      </c>
      <c r="F22" s="238">
        <v>84.080799999999996</v>
      </c>
      <c r="G22" s="424">
        <v>1.5798000000000001</v>
      </c>
      <c r="H22" s="424">
        <v>1.2633000000000001</v>
      </c>
      <c r="I22" s="425">
        <v>109.95333333333332</v>
      </c>
      <c r="J22" s="424">
        <v>0.56943333333333324</v>
      </c>
      <c r="K22" s="426">
        <v>2998.86</v>
      </c>
    </row>
    <row r="23" spans="1:11" ht="15.75" customHeight="1" x14ac:dyDescent="0.25">
      <c r="A23" s="30"/>
      <c r="B23" s="248" t="s">
        <v>15</v>
      </c>
      <c r="C23" s="423">
        <v>0.5</v>
      </c>
      <c r="D23" s="238">
        <v>2.8077000000000001</v>
      </c>
      <c r="E23" s="238">
        <v>3.3800000000000008</v>
      </c>
      <c r="F23" s="238">
        <v>83.626800000000003</v>
      </c>
      <c r="G23" s="424">
        <v>1.6057999999999999</v>
      </c>
      <c r="H23" s="424">
        <v>1.2383999999999999</v>
      </c>
      <c r="I23" s="425">
        <v>110.44</v>
      </c>
      <c r="J23" s="424">
        <v>0.65653333333333319</v>
      </c>
      <c r="K23" s="426">
        <v>3093.41</v>
      </c>
    </row>
    <row r="24" spans="1:11" ht="15.75" customHeight="1" x14ac:dyDescent="0.25">
      <c r="A24" s="30"/>
      <c r="B24" s="248" t="s">
        <v>16</v>
      </c>
      <c r="C24" s="423">
        <v>0.5</v>
      </c>
      <c r="D24" s="238">
        <v>3.1360999999999999</v>
      </c>
      <c r="E24" s="238">
        <v>3.3666666666666667</v>
      </c>
      <c r="F24" s="238">
        <v>80.322900000000004</v>
      </c>
      <c r="G24" s="424">
        <v>1.5519000000000001</v>
      </c>
      <c r="H24" s="424">
        <v>1.1751</v>
      </c>
      <c r="I24" s="425">
        <v>112.87666666666668</v>
      </c>
      <c r="J24" s="424">
        <v>0.66010000000000002</v>
      </c>
      <c r="K24" s="426">
        <v>3280.64</v>
      </c>
    </row>
    <row r="25" spans="1:11" ht="15.75" customHeight="1" x14ac:dyDescent="0.25">
      <c r="A25" s="30"/>
      <c r="B25" s="248" t="s">
        <v>17</v>
      </c>
      <c r="C25" s="423">
        <v>0.5</v>
      </c>
      <c r="D25" s="238">
        <v>2.9567000000000001</v>
      </c>
      <c r="E25" s="238">
        <v>3.3433333333333337</v>
      </c>
      <c r="F25" s="238">
        <v>80.518100000000004</v>
      </c>
      <c r="G25" s="424">
        <v>1.5358000000000001</v>
      </c>
      <c r="H25" s="424">
        <v>1.1756</v>
      </c>
      <c r="I25" s="425">
        <v>103.00666666666666</v>
      </c>
      <c r="J25" s="424">
        <v>0.65113333333333334</v>
      </c>
      <c r="K25" s="426">
        <v>3289.71</v>
      </c>
    </row>
    <row r="26" spans="1:11" ht="15.75" customHeight="1" x14ac:dyDescent="0.25">
      <c r="A26" s="30"/>
      <c r="B26" s="248" t="s">
        <v>18</v>
      </c>
      <c r="C26" s="423">
        <v>0.5</v>
      </c>
      <c r="D26" s="238">
        <v>3.4946000000000002</v>
      </c>
      <c r="E26" s="238">
        <v>3.3166666666666664</v>
      </c>
      <c r="F26" s="238">
        <v>81.232799999999997</v>
      </c>
      <c r="G26" s="424">
        <v>1.5504</v>
      </c>
      <c r="H26" s="424">
        <v>1.1708000000000001</v>
      </c>
      <c r="I26" s="425">
        <v>110.10333333333334</v>
      </c>
      <c r="J26" s="424">
        <v>0.65533333333333343</v>
      </c>
      <c r="K26" s="426">
        <v>3443.85</v>
      </c>
    </row>
    <row r="27" spans="1:11" ht="15.75" customHeight="1" x14ac:dyDescent="0.25">
      <c r="A27" s="30"/>
      <c r="B27" s="248" t="s">
        <v>19</v>
      </c>
      <c r="C27" s="423">
        <v>0.5</v>
      </c>
      <c r="D27" s="238">
        <v>3.4674999999999998</v>
      </c>
      <c r="E27" s="238">
        <v>3.28</v>
      </c>
      <c r="F27" s="238">
        <v>83.549899999999994</v>
      </c>
      <c r="G27" s="424">
        <v>1.6185</v>
      </c>
      <c r="H27" s="424">
        <v>1.1890000000000001</v>
      </c>
      <c r="I27" s="425">
        <v>109.39666666666666</v>
      </c>
      <c r="J27" s="424">
        <v>0.69946666666666657</v>
      </c>
      <c r="K27" s="426">
        <v>3609.63</v>
      </c>
    </row>
    <row r="28" spans="1:11" ht="15.75" customHeight="1" x14ac:dyDescent="0.25">
      <c r="A28" s="30"/>
      <c r="B28" s="248" t="s">
        <v>20</v>
      </c>
      <c r="C28" s="423">
        <v>0.5</v>
      </c>
      <c r="D28" s="238">
        <v>3.5133999999999999</v>
      </c>
      <c r="E28" s="238">
        <v>3.25</v>
      </c>
      <c r="F28" s="238">
        <v>85.562299999999979</v>
      </c>
      <c r="G28" s="424">
        <v>1.6551</v>
      </c>
      <c r="H28" s="424">
        <v>1.2079</v>
      </c>
      <c r="I28" s="425">
        <v>107.93</v>
      </c>
      <c r="J28" s="424">
        <v>0.63693333333333324</v>
      </c>
      <c r="K28" s="426">
        <v>3555.59</v>
      </c>
    </row>
    <row r="29" spans="1:11" ht="15.75" customHeight="1" x14ac:dyDescent="0.25">
      <c r="A29" s="30"/>
      <c r="B29" s="248" t="s">
        <v>21</v>
      </c>
      <c r="C29" s="423">
        <v>0.5</v>
      </c>
      <c r="D29" s="238">
        <v>3.3633999999999999</v>
      </c>
      <c r="E29" s="238">
        <v>3.2333333333333334</v>
      </c>
      <c r="F29" s="238">
        <v>86.896900000000002</v>
      </c>
      <c r="G29" s="424">
        <v>1.6832</v>
      </c>
      <c r="H29" s="424">
        <v>1.2278</v>
      </c>
      <c r="I29" s="425">
        <v>109.81</v>
      </c>
      <c r="J29" s="424">
        <v>0.46383333333333326</v>
      </c>
      <c r="K29" s="426">
        <v>3600.19</v>
      </c>
    </row>
    <row r="30" spans="1:11" ht="15.75" customHeight="1" x14ac:dyDescent="0.25">
      <c r="A30" s="30"/>
      <c r="B30" s="248" t="s">
        <v>22</v>
      </c>
      <c r="C30" s="423">
        <v>0.5</v>
      </c>
      <c r="D30" s="238">
        <v>3.1278999999999999</v>
      </c>
      <c r="E30" s="238">
        <v>3.2133333333333338</v>
      </c>
      <c r="F30" s="238">
        <v>88.002399999999994</v>
      </c>
      <c r="G30" s="424">
        <v>1.67</v>
      </c>
      <c r="H30" s="424">
        <v>1.2599</v>
      </c>
      <c r="I30" s="425">
        <v>102.08</v>
      </c>
      <c r="J30" s="424">
        <v>0.44134999999999996</v>
      </c>
      <c r="K30" s="426">
        <v>3533.93</v>
      </c>
    </row>
    <row r="31" spans="1:11" ht="15.75" customHeight="1" x14ac:dyDescent="0.25">
      <c r="A31" s="30"/>
      <c r="B31" s="248" t="s">
        <v>23</v>
      </c>
      <c r="C31" s="423">
        <v>0.5</v>
      </c>
      <c r="D31" s="238">
        <v>2.6732999999999998</v>
      </c>
      <c r="E31" s="238">
        <v>3.186666666666667</v>
      </c>
      <c r="F31" s="238">
        <v>87.28</v>
      </c>
      <c r="G31" s="424">
        <v>1.5838000000000001</v>
      </c>
      <c r="H31" s="424">
        <v>1.2670999999999999</v>
      </c>
      <c r="I31" s="425">
        <v>75.956666666666649</v>
      </c>
      <c r="J31" s="424">
        <v>0.56430000000000002</v>
      </c>
      <c r="K31" s="426">
        <v>3521.22</v>
      </c>
    </row>
    <row r="32" spans="1:11" ht="15.75" customHeight="1" x14ac:dyDescent="0.25">
      <c r="A32" s="30"/>
      <c r="B32" s="248" t="s">
        <v>24</v>
      </c>
      <c r="C32" s="423">
        <v>0.5</v>
      </c>
      <c r="D32" s="238">
        <v>2.2162000000000006</v>
      </c>
      <c r="E32" s="238">
        <v>3.1533333333333338</v>
      </c>
      <c r="F32" s="238">
        <v>89.435900000000004</v>
      </c>
      <c r="G32" s="424">
        <v>1.5139</v>
      </c>
      <c r="H32" s="424">
        <v>1.3463000000000001</v>
      </c>
      <c r="I32" s="425">
        <v>54.046666666666667</v>
      </c>
      <c r="J32" s="424">
        <v>0.48159999999999992</v>
      </c>
      <c r="K32" s="426">
        <v>3663.58</v>
      </c>
    </row>
    <row r="33" spans="1:11" ht="15.75" customHeight="1" x14ac:dyDescent="0.25">
      <c r="A33" s="30"/>
      <c r="B33" s="248" t="s">
        <v>25</v>
      </c>
      <c r="C33" s="423">
        <v>0.5</v>
      </c>
      <c r="D33" s="238">
        <v>2.4468999999999999</v>
      </c>
      <c r="E33" s="238">
        <v>3.1066666666666669</v>
      </c>
      <c r="F33" s="238">
        <v>91.240499999999997</v>
      </c>
      <c r="G33" s="424">
        <v>1.534</v>
      </c>
      <c r="H33" s="424">
        <v>1.3863000000000003</v>
      </c>
      <c r="I33" s="425">
        <v>62.1</v>
      </c>
      <c r="J33" s="424">
        <v>0.4346666666666667</v>
      </c>
      <c r="K33" s="426">
        <v>3570.58</v>
      </c>
    </row>
    <row r="34" spans="1:11" ht="15.75" customHeight="1" x14ac:dyDescent="0.25">
      <c r="A34" s="30"/>
      <c r="B34" s="248" t="s">
        <v>26</v>
      </c>
      <c r="C34" s="423">
        <v>0.5</v>
      </c>
      <c r="D34" s="238">
        <v>2.4849999999999999</v>
      </c>
      <c r="E34" s="238">
        <v>3.0566666666666662</v>
      </c>
      <c r="F34" s="238">
        <v>92.903099999999995</v>
      </c>
      <c r="G34" s="424">
        <v>1.5488</v>
      </c>
      <c r="H34" s="424">
        <v>1.3936999999999999</v>
      </c>
      <c r="I34" s="425">
        <v>50.03</v>
      </c>
      <c r="J34" s="424">
        <v>0.41850000000000004</v>
      </c>
      <c r="K34" s="426">
        <v>3335.92</v>
      </c>
    </row>
    <row r="35" spans="1:11" ht="15.75" customHeight="1" x14ac:dyDescent="0.25">
      <c r="A35" s="30"/>
      <c r="B35" s="248" t="s">
        <v>27</v>
      </c>
      <c r="C35" s="423">
        <v>0.5</v>
      </c>
      <c r="D35" s="238">
        <v>2.4842</v>
      </c>
      <c r="E35" s="238">
        <v>3.01</v>
      </c>
      <c r="F35" s="238">
        <v>92.207599999999999</v>
      </c>
      <c r="G35" s="424">
        <v>1.5173000000000001</v>
      </c>
      <c r="H35" s="424">
        <v>1.3862000000000001</v>
      </c>
      <c r="I35" s="425">
        <v>43.419999999999995</v>
      </c>
      <c r="J35" s="424">
        <v>0.39840000000000009</v>
      </c>
      <c r="K35" s="426">
        <v>3444.26</v>
      </c>
    </row>
    <row r="36" spans="1:11" ht="15.75" customHeight="1" x14ac:dyDescent="0.25">
      <c r="A36" s="30"/>
      <c r="B36" s="248" t="s">
        <v>28</v>
      </c>
      <c r="C36" s="423">
        <v>0.5</v>
      </c>
      <c r="D36" s="238">
        <v>2.2665000000000002</v>
      </c>
      <c r="E36" s="238">
        <v>2.95</v>
      </c>
      <c r="F36" s="238">
        <v>87.021500000000003</v>
      </c>
      <c r="G36" s="424">
        <v>1.4307000000000001</v>
      </c>
      <c r="H36" s="424">
        <v>1.2981</v>
      </c>
      <c r="I36" s="425">
        <v>34.356666666666662</v>
      </c>
      <c r="J36" s="424">
        <v>0.30583333333333335</v>
      </c>
      <c r="K36" s="426">
        <v>3291.6256451612894</v>
      </c>
    </row>
    <row r="37" spans="1:11" ht="15.75" customHeight="1" x14ac:dyDescent="0.25">
      <c r="A37" s="30"/>
      <c r="B37" s="248" t="s">
        <v>31</v>
      </c>
      <c r="C37" s="423">
        <v>0.5</v>
      </c>
      <c r="D37" s="238">
        <v>2.1267999999999998</v>
      </c>
      <c r="E37" s="238">
        <v>2.9033333333333338</v>
      </c>
      <c r="F37" s="238">
        <v>85.540300000000002</v>
      </c>
      <c r="G37" s="424">
        <v>1.4341999999999999</v>
      </c>
      <c r="H37" s="424">
        <v>1.2702</v>
      </c>
      <c r="I37" s="425">
        <v>45.953333333333326</v>
      </c>
      <c r="J37" s="424">
        <v>0.29553333333333331</v>
      </c>
      <c r="K37" s="426">
        <v>3403.7133333333322</v>
      </c>
    </row>
    <row r="38" spans="1:11" ht="15.75" customHeight="1" x14ac:dyDescent="0.25">
      <c r="A38" s="30"/>
      <c r="B38" s="248" t="s">
        <v>32</v>
      </c>
      <c r="C38" s="423">
        <v>0.34229999999999999</v>
      </c>
      <c r="D38" s="238">
        <v>1.3861000000000001</v>
      </c>
      <c r="E38" s="238">
        <v>2.82</v>
      </c>
      <c r="F38" s="238">
        <v>78.844399999999979</v>
      </c>
      <c r="G38" s="424">
        <v>1.3127</v>
      </c>
      <c r="H38" s="424">
        <v>1.1762999999999999</v>
      </c>
      <c r="I38" s="425">
        <v>45.8</v>
      </c>
      <c r="J38" s="424">
        <v>0.3415999999999999</v>
      </c>
      <c r="K38" s="426">
        <v>3677.4599999999991</v>
      </c>
    </row>
    <row r="39" spans="1:11" ht="15.75" customHeight="1" x14ac:dyDescent="0.25">
      <c r="A39" s="30"/>
      <c r="B39" s="248" t="s">
        <v>33</v>
      </c>
      <c r="C39" s="423">
        <v>0.25</v>
      </c>
      <c r="D39" s="238">
        <v>1.8673</v>
      </c>
      <c r="E39" s="238">
        <v>2.686666666666667</v>
      </c>
      <c r="F39" s="238">
        <v>76.603899999999996</v>
      </c>
      <c r="G39" s="424">
        <v>1.2415</v>
      </c>
      <c r="H39" s="424">
        <v>1.1515</v>
      </c>
      <c r="I39" s="425">
        <v>50.079999999999991</v>
      </c>
      <c r="J39" s="424">
        <v>0.47906666666666675</v>
      </c>
      <c r="K39" s="426">
        <v>3760.9374603174601</v>
      </c>
    </row>
    <row r="40" spans="1:11" ht="15.75" customHeight="1" x14ac:dyDescent="0.25">
      <c r="A40" s="30"/>
      <c r="B40" s="248" t="s">
        <v>34</v>
      </c>
      <c r="C40" s="423">
        <v>0.25</v>
      </c>
      <c r="D40" s="238">
        <v>1.9011</v>
      </c>
      <c r="E40" s="238">
        <v>2.6266666666666665</v>
      </c>
      <c r="F40" s="238">
        <v>77.113399999999999</v>
      </c>
      <c r="G40" s="424">
        <v>1.2393000000000001</v>
      </c>
      <c r="H40" s="424">
        <v>1.1627000000000001</v>
      </c>
      <c r="I40" s="425">
        <v>54.116666666666674</v>
      </c>
      <c r="J40" s="424">
        <v>0.51609999999999989</v>
      </c>
      <c r="K40" s="426">
        <v>3953.26953</v>
      </c>
    </row>
    <row r="41" spans="1:11" ht="15.75" customHeight="1" x14ac:dyDescent="0.25">
      <c r="A41" s="30"/>
      <c r="B41" s="248" t="s">
        <v>38</v>
      </c>
      <c r="C41" s="423">
        <v>0.25</v>
      </c>
      <c r="D41" s="238">
        <v>1.7194</v>
      </c>
      <c r="E41" s="238">
        <v>2.5866666666666664</v>
      </c>
      <c r="F41" s="238">
        <v>77.986999999999995</v>
      </c>
      <c r="G41" s="424">
        <v>1.2806999999999999</v>
      </c>
      <c r="H41" s="424">
        <v>1.1620999999999999</v>
      </c>
      <c r="I41" s="425">
        <v>50.273333333333326</v>
      </c>
      <c r="J41" s="424">
        <v>0.38286666666666669</v>
      </c>
      <c r="K41" s="426">
        <v>4046.2496700000002</v>
      </c>
    </row>
    <row r="42" spans="1:11" ht="15.75" customHeight="1" x14ac:dyDescent="0.25">
      <c r="A42" s="30"/>
      <c r="B42" s="248" t="s">
        <v>39</v>
      </c>
      <c r="C42" s="423">
        <v>0.25</v>
      </c>
      <c r="D42" s="238">
        <v>1.8158000000000001</v>
      </c>
      <c r="E42" s="238">
        <v>2.5333333333333332</v>
      </c>
      <c r="F42" s="238">
        <v>76.506900000000002</v>
      </c>
      <c r="G42" s="424">
        <v>1.3089</v>
      </c>
      <c r="H42" s="424">
        <v>1.1144000000000001</v>
      </c>
      <c r="I42" s="425">
        <v>51.74</v>
      </c>
      <c r="J42" s="424">
        <v>0.40266666666666673</v>
      </c>
      <c r="K42" s="426">
        <v>4043.95766</v>
      </c>
    </row>
    <row r="43" spans="1:11" ht="15.75" customHeight="1" x14ac:dyDescent="0.25">
      <c r="A43" s="30"/>
      <c r="B43" s="248" t="s">
        <v>40</v>
      </c>
      <c r="C43" s="423">
        <v>0.40870000000000001</v>
      </c>
      <c r="D43" s="238">
        <v>1.8541000000000001</v>
      </c>
      <c r="E43" s="238">
        <v>2.5166666666666666</v>
      </c>
      <c r="F43" s="238">
        <v>77.681200000000004</v>
      </c>
      <c r="G43" s="424">
        <v>1.3267</v>
      </c>
      <c r="H43" s="424">
        <v>1.1269</v>
      </c>
      <c r="I43" s="425">
        <v>61.469999999999985</v>
      </c>
      <c r="J43" s="424">
        <v>0.52580000000000005</v>
      </c>
      <c r="K43" s="426">
        <v>4106.1685699999998</v>
      </c>
    </row>
    <row r="44" spans="1:11" ht="15.75" customHeight="1" x14ac:dyDescent="0.25">
      <c r="A44" s="30"/>
      <c r="B44" s="248" t="s">
        <v>41</v>
      </c>
      <c r="C44" s="423">
        <v>0.5</v>
      </c>
      <c r="D44" s="238">
        <v>1.8807</v>
      </c>
      <c r="E44" s="238">
        <v>2.52</v>
      </c>
      <c r="F44" s="238">
        <v>78.957800000000006</v>
      </c>
      <c r="G44" s="424">
        <v>1.3918999999999997</v>
      </c>
      <c r="H44" s="424">
        <v>1.1324000000000001</v>
      </c>
      <c r="I44" s="425">
        <v>66.953333333333333</v>
      </c>
      <c r="J44" s="424">
        <v>0.51229999999999987</v>
      </c>
      <c r="K44" s="426">
        <v>4048.65317</v>
      </c>
    </row>
    <row r="45" spans="1:11" ht="15.75" customHeight="1" x14ac:dyDescent="0.25">
      <c r="A45" s="30"/>
      <c r="B45" s="248" t="s">
        <v>43</v>
      </c>
      <c r="C45" s="423">
        <v>0.5</v>
      </c>
      <c r="D45" s="238">
        <v>1.8263</v>
      </c>
      <c r="E45" s="238">
        <v>2.4833333333333334</v>
      </c>
      <c r="F45" s="238">
        <v>79.132999999999996</v>
      </c>
      <c r="G45" s="424">
        <v>1.3602000000000001</v>
      </c>
      <c r="H45" s="424">
        <v>1.1416999999999999</v>
      </c>
      <c r="I45" s="425">
        <v>74.489999999999995</v>
      </c>
      <c r="J45" s="424">
        <v>0.51346666666666663</v>
      </c>
      <c r="K45" s="426">
        <v>4155.3656499999997</v>
      </c>
    </row>
    <row r="46" spans="1:11" ht="15.75" customHeight="1" x14ac:dyDescent="0.25">
      <c r="A46" s="30"/>
      <c r="B46" s="248" t="s">
        <v>44</v>
      </c>
      <c r="C46" s="423">
        <v>0.66020000000000001</v>
      </c>
      <c r="D46" s="238">
        <v>1.7793000000000001</v>
      </c>
      <c r="E46" s="238">
        <v>2.48</v>
      </c>
      <c r="F46" s="238">
        <v>77.882499999999979</v>
      </c>
      <c r="G46" s="424">
        <v>1.3036000000000001</v>
      </c>
      <c r="H46" s="424">
        <v>1.1207</v>
      </c>
      <c r="I46" s="425">
        <v>75.476666666666674</v>
      </c>
      <c r="J46" s="424">
        <v>0.61329999999999996</v>
      </c>
      <c r="K46" s="426">
        <v>4157.5206200000002</v>
      </c>
    </row>
    <row r="47" spans="1:11" ht="15.75" customHeight="1" x14ac:dyDescent="0.25">
      <c r="A47" s="30"/>
      <c r="B47" s="248" t="s">
        <v>45</v>
      </c>
      <c r="C47" s="423">
        <v>0.75</v>
      </c>
      <c r="D47" s="238">
        <v>1.8591</v>
      </c>
      <c r="E47" s="238">
        <v>2.4933333333333336</v>
      </c>
      <c r="F47" s="238">
        <v>77.889899999999997</v>
      </c>
      <c r="G47" s="424">
        <v>1.2866</v>
      </c>
      <c r="H47" s="424">
        <v>1.1274999999999999</v>
      </c>
      <c r="I47" s="425">
        <v>67.36666666666666</v>
      </c>
      <c r="J47" s="424">
        <v>0.6987000000000001</v>
      </c>
      <c r="K47" s="426">
        <v>3837.4020300000002</v>
      </c>
    </row>
    <row r="48" spans="1:11" ht="15.75" customHeight="1" x14ac:dyDescent="0.25">
      <c r="A48" s="30"/>
      <c r="B48" s="248" t="s">
        <v>46</v>
      </c>
      <c r="C48" s="423">
        <v>0.75</v>
      </c>
      <c r="D48" s="238">
        <v>1.6561999999999999</v>
      </c>
      <c r="E48" s="238">
        <v>2.4633333333333338</v>
      </c>
      <c r="F48" s="238">
        <v>78.868799999999979</v>
      </c>
      <c r="G48" s="424">
        <v>1.3026</v>
      </c>
      <c r="H48" s="424">
        <v>1.1472</v>
      </c>
      <c r="I48" s="425">
        <v>63.27</v>
      </c>
      <c r="J48" s="424">
        <v>0.51403333333333334</v>
      </c>
      <c r="K48" s="426">
        <v>3874.5506300000002</v>
      </c>
    </row>
    <row r="49" spans="1:11" ht="15.75" customHeight="1" x14ac:dyDescent="0.25">
      <c r="A49" s="30"/>
      <c r="B49" s="248" t="s">
        <v>58</v>
      </c>
      <c r="C49" s="423">
        <v>0.75</v>
      </c>
      <c r="D49" s="238">
        <v>1.4927999999999999</v>
      </c>
      <c r="E49" s="238">
        <v>2.436666666666667</v>
      </c>
      <c r="F49" s="238">
        <v>78.492699999999999</v>
      </c>
      <c r="G49" s="424">
        <v>1.2851999999999999</v>
      </c>
      <c r="H49" s="424">
        <v>1.1435999999999999</v>
      </c>
      <c r="I49" s="425">
        <v>68.343333333333348</v>
      </c>
      <c r="J49" s="424">
        <v>0.30896666666666667</v>
      </c>
      <c r="K49" s="426">
        <v>4024.5591800000002</v>
      </c>
    </row>
    <row r="50" spans="1:11" ht="15.75" customHeight="1" x14ac:dyDescent="0.25">
      <c r="A50" s="30"/>
      <c r="B50" s="248" t="s">
        <v>59</v>
      </c>
      <c r="C50" s="423">
        <v>0.75</v>
      </c>
      <c r="D50" s="238">
        <v>1.0258</v>
      </c>
      <c r="E50" s="238">
        <v>2.4133333333333336</v>
      </c>
      <c r="F50" s="238">
        <v>75.865700000000004</v>
      </c>
      <c r="G50" s="424">
        <v>1.2330000000000001</v>
      </c>
      <c r="H50" s="424">
        <v>1.1089</v>
      </c>
      <c r="I50" s="425">
        <v>61.859999999999985</v>
      </c>
      <c r="J50" s="424">
        <v>0.30170000000000002</v>
      </c>
      <c r="K50" s="426">
        <v>4029.83185</v>
      </c>
    </row>
    <row r="51" spans="1:11" ht="15.75" customHeight="1" x14ac:dyDescent="0.25">
      <c r="A51" s="30"/>
      <c r="B51" s="248" t="s">
        <v>60</v>
      </c>
      <c r="C51" s="423">
        <v>0.75</v>
      </c>
      <c r="D51" s="238">
        <v>1.0774999999999999</v>
      </c>
      <c r="E51" s="238">
        <v>2.3866666666666667</v>
      </c>
      <c r="F51" s="238">
        <v>79.478899999999996</v>
      </c>
      <c r="G51" s="424">
        <v>1.2869999999999997</v>
      </c>
      <c r="H51" s="424">
        <v>1.1624000000000001</v>
      </c>
      <c r="I51" s="425">
        <v>62.653333333333329</v>
      </c>
      <c r="J51" s="424">
        <v>0.42830000000000007</v>
      </c>
      <c r="K51" s="426">
        <v>4044.5443799999998</v>
      </c>
    </row>
    <row r="52" spans="1:11" ht="15.75" customHeight="1" x14ac:dyDescent="0.25">
      <c r="A52" s="30"/>
      <c r="B52" s="248" t="s">
        <v>61</v>
      </c>
      <c r="C52" s="423">
        <v>0.61170000000000002</v>
      </c>
      <c r="D52" s="238">
        <v>0.9083</v>
      </c>
      <c r="E52" s="238">
        <v>2.3566666666666669</v>
      </c>
      <c r="F52" s="238">
        <v>79.329300000000003</v>
      </c>
      <c r="G52" s="424">
        <v>1.2791999999999999</v>
      </c>
      <c r="H52" s="424">
        <v>1.161</v>
      </c>
      <c r="I52" s="425">
        <v>50.526666666666664</v>
      </c>
      <c r="J52" s="424">
        <v>0.25426666666666664</v>
      </c>
      <c r="K52" s="426">
        <v>3806.1140599999999</v>
      </c>
    </row>
    <row r="53" spans="1:11" ht="15.75" customHeight="1" x14ac:dyDescent="0.25">
      <c r="A53" s="30"/>
      <c r="B53" s="248" t="s">
        <v>63</v>
      </c>
      <c r="C53" s="423">
        <v>0.1</v>
      </c>
      <c r="D53" s="238">
        <v>0.6169</v>
      </c>
      <c r="E53" s="238">
        <v>2.1833333333333331</v>
      </c>
      <c r="F53" s="238">
        <v>77.491900000000001</v>
      </c>
      <c r="G53" s="424">
        <v>1.2418</v>
      </c>
      <c r="H53" s="424">
        <v>1.1267</v>
      </c>
      <c r="I53" s="425">
        <v>31.429999999999993</v>
      </c>
      <c r="J53" s="424">
        <v>0.1270333333333333</v>
      </c>
      <c r="K53" s="426">
        <v>3303.38492</v>
      </c>
    </row>
    <row r="54" spans="1:11" ht="15.75" customHeight="1" x14ac:dyDescent="0.25">
      <c r="A54" s="30"/>
      <c r="B54" s="248" t="s">
        <v>64</v>
      </c>
      <c r="C54" s="423">
        <v>0.1</v>
      </c>
      <c r="D54" s="238">
        <v>0.66</v>
      </c>
      <c r="E54" s="238">
        <v>2.1433333333333335</v>
      </c>
      <c r="F54" s="238">
        <v>77.464100000000002</v>
      </c>
      <c r="G54" s="424">
        <v>1.2914000000000001</v>
      </c>
      <c r="H54" s="424">
        <v>1.1049</v>
      </c>
      <c r="I54" s="425">
        <v>42.72</v>
      </c>
      <c r="J54" s="424">
        <v>0.21006666666666668</v>
      </c>
      <c r="K54" s="426">
        <v>3373.1230799999998</v>
      </c>
    </row>
    <row r="55" spans="1:11" ht="15.75" customHeight="1" x14ac:dyDescent="0.25">
      <c r="A55" s="30"/>
      <c r="B55" s="248" t="s">
        <v>65</v>
      </c>
      <c r="C55" s="423">
        <v>0.1</v>
      </c>
      <c r="D55" s="238">
        <v>0.76749999999999996</v>
      </c>
      <c r="E55" s="238">
        <v>2.12</v>
      </c>
      <c r="F55" s="238">
        <v>77.948099999999997</v>
      </c>
      <c r="G55" s="424">
        <v>1.3204</v>
      </c>
      <c r="H55" s="424">
        <v>1.1076999999999999</v>
      </c>
      <c r="I55" s="425">
        <v>44.513333333333328</v>
      </c>
      <c r="J55" s="424">
        <v>0.40490000000000004</v>
      </c>
      <c r="K55" s="426">
        <v>3491.9451600000002</v>
      </c>
    </row>
    <row r="56" spans="1:11" ht="15.75" customHeight="1" x14ac:dyDescent="0.25">
      <c r="A56" s="30"/>
      <c r="B56" s="248" t="s">
        <v>66</v>
      </c>
      <c r="C56" s="423">
        <v>0.1</v>
      </c>
      <c r="D56" s="238">
        <v>1.0591999999999997</v>
      </c>
      <c r="E56" s="238">
        <v>2.09</v>
      </c>
      <c r="F56" s="238">
        <v>80.511200000000002</v>
      </c>
      <c r="G56" s="424">
        <v>1.3791</v>
      </c>
      <c r="H56" s="424">
        <v>1.145</v>
      </c>
      <c r="I56" s="425">
        <v>60.566666666666663</v>
      </c>
      <c r="J56" s="424">
        <v>0.48520000000000008</v>
      </c>
      <c r="K56" s="426">
        <v>3790.13825</v>
      </c>
    </row>
    <row r="57" spans="1:11" ht="15.75" customHeight="1" x14ac:dyDescent="0.25">
      <c r="A57" s="30"/>
      <c r="B57" s="248" t="s">
        <v>67</v>
      </c>
      <c r="C57" s="423">
        <v>0.1</v>
      </c>
      <c r="D57" s="238">
        <v>1.2936852459016397</v>
      </c>
      <c r="E57" s="238">
        <v>2.0733333333333333</v>
      </c>
      <c r="F57" s="238">
        <v>81.788499999999999</v>
      </c>
      <c r="G57" s="424">
        <v>1.3987000000000001</v>
      </c>
      <c r="H57" s="424">
        <v>1.1597999999999999</v>
      </c>
      <c r="I57" s="425">
        <v>68.626666666666665</v>
      </c>
      <c r="J57" s="424">
        <v>0.57073333333333331</v>
      </c>
      <c r="K57" s="426">
        <v>4005.1718000000001</v>
      </c>
    </row>
    <row r="58" spans="1:11" ht="15.75" customHeight="1" x14ac:dyDescent="0.25">
      <c r="A58" s="30"/>
      <c r="B58" s="248" t="s">
        <v>68</v>
      </c>
      <c r="C58" s="423">
        <v>0.1</v>
      </c>
      <c r="D58" s="238">
        <v>1.0638000000000003</v>
      </c>
      <c r="E58" s="238">
        <v>2.0533333333333332</v>
      </c>
      <c r="F58" s="238">
        <v>81.832899999999995</v>
      </c>
      <c r="G58" s="424">
        <v>1.3778999999999999</v>
      </c>
      <c r="H58" s="424">
        <v>1.1691</v>
      </c>
      <c r="I58" s="425">
        <v>73.00333333333333</v>
      </c>
      <c r="J58" s="424">
        <v>1.0823666666666667</v>
      </c>
      <c r="K58" s="426">
        <v>4067.9623099999999</v>
      </c>
    </row>
    <row r="59" spans="1:11" ht="15.75" customHeight="1" x14ac:dyDescent="0.25">
      <c r="A59" s="30"/>
      <c r="B59" s="248" t="s">
        <v>69</v>
      </c>
      <c r="C59" s="423">
        <v>0.1234</v>
      </c>
      <c r="D59" s="238">
        <v>1.1676</v>
      </c>
      <c r="E59" s="238">
        <v>2.02</v>
      </c>
      <c r="F59" s="238">
        <v>81.745000000000005</v>
      </c>
      <c r="G59" s="424">
        <v>1.3481000000000001</v>
      </c>
      <c r="H59" s="424">
        <v>1.1789000000000001</v>
      </c>
      <c r="I59" s="425">
        <v>79.530158730158732</v>
      </c>
      <c r="J59" s="424">
        <v>2.1775333333333338</v>
      </c>
      <c r="K59" s="426">
        <v>4126.0181199999997</v>
      </c>
    </row>
    <row r="60" spans="1:11" ht="15.75" customHeight="1" x14ac:dyDescent="0.25">
      <c r="A60" s="30"/>
      <c r="B60" s="248" t="s">
        <v>70</v>
      </c>
      <c r="C60" s="423">
        <v>0.46119256432008271</v>
      </c>
      <c r="D60" s="238">
        <v>1.6341585945018338</v>
      </c>
      <c r="E60" s="238">
        <v>2.2096582815663468</v>
      </c>
      <c r="F60" s="238">
        <v>82.733585535027913</v>
      </c>
      <c r="G60" s="424">
        <v>1.3478777200000001</v>
      </c>
      <c r="H60" s="424">
        <v>1.1970479199999999</v>
      </c>
      <c r="I60" s="425">
        <v>95.649412698412718</v>
      </c>
      <c r="J60" s="424">
        <v>2.41</v>
      </c>
      <c r="K60" s="426">
        <v>4181.6814599999998</v>
      </c>
    </row>
    <row r="61" spans="1:11" ht="15.75" customHeight="1" x14ac:dyDescent="0.25">
      <c r="A61" s="30"/>
      <c r="B61" s="248" t="s">
        <v>71</v>
      </c>
      <c r="C61" s="423">
        <v>0.96578867517278144</v>
      </c>
      <c r="D61" s="238">
        <v>1.6386984783610312</v>
      </c>
      <c r="E61" s="238">
        <v>2.4053121159629263</v>
      </c>
      <c r="F61" s="238">
        <v>82.400075071366274</v>
      </c>
      <c r="G61" s="424">
        <v>1.3398855000000001</v>
      </c>
      <c r="H61" s="424">
        <v>1.1938500000000001</v>
      </c>
      <c r="I61" s="425">
        <v>99.647999999999996</v>
      </c>
      <c r="J61" s="424">
        <v>2.9208999999999996</v>
      </c>
      <c r="K61" s="426">
        <v>4111.1019999999999</v>
      </c>
    </row>
    <row r="62" spans="1:11" ht="15.75" customHeight="1" x14ac:dyDescent="0.25">
      <c r="A62" s="30"/>
      <c r="B62" s="248" t="s">
        <v>72</v>
      </c>
      <c r="C62" s="423">
        <v>1.3939183713099343</v>
      </c>
      <c r="D62" s="238">
        <v>1.6431163553787276</v>
      </c>
      <c r="E62" s="238">
        <v>2.6035605587706581</v>
      </c>
      <c r="F62" s="238">
        <v>82.400075071366274</v>
      </c>
      <c r="G62" s="424">
        <v>1.3398855000000001</v>
      </c>
      <c r="H62" s="424">
        <v>1.1938500000000001</v>
      </c>
      <c r="I62" s="425">
        <v>92.253333333333316</v>
      </c>
      <c r="J62" s="424">
        <v>2.9049466666666666</v>
      </c>
      <c r="K62" s="426">
        <v>4147.0913700000001</v>
      </c>
    </row>
    <row r="63" spans="1:11" ht="15.75" customHeight="1" x14ac:dyDescent="0.25">
      <c r="A63" s="30"/>
      <c r="B63" s="248" t="s">
        <v>73</v>
      </c>
      <c r="C63" s="423">
        <v>1.6094090985644511</v>
      </c>
      <c r="D63" s="238">
        <v>1.6472589058061733</v>
      </c>
      <c r="E63" s="238">
        <v>2.7708060566478632</v>
      </c>
      <c r="F63" s="238">
        <v>82.400075071366274</v>
      </c>
      <c r="G63" s="424">
        <v>1.3398855000000001</v>
      </c>
      <c r="H63" s="424">
        <v>1.1938500000000001</v>
      </c>
      <c r="I63" s="425">
        <v>88.605999999999995</v>
      </c>
      <c r="J63" s="424">
        <v>2.9556999999999993</v>
      </c>
      <c r="K63" s="426">
        <v>4221.4637899999998</v>
      </c>
    </row>
    <row r="64" spans="1:11" ht="15.75" customHeight="1" x14ac:dyDescent="0.25">
      <c r="A64" s="30"/>
      <c r="B64" s="248" t="s">
        <v>74</v>
      </c>
      <c r="C64" s="423">
        <v>1.7485970821395933</v>
      </c>
      <c r="D64" s="238">
        <v>1.6511833379995433</v>
      </c>
      <c r="E64" s="238">
        <v>2.9202411450602823</v>
      </c>
      <c r="F64" s="238">
        <v>82.400075071366274</v>
      </c>
      <c r="G64" s="424">
        <v>1.3398855000000001</v>
      </c>
      <c r="H64" s="424">
        <v>1.1938500000000001</v>
      </c>
      <c r="I64" s="425">
        <v>86.097999999999999</v>
      </c>
      <c r="J64" s="424">
        <v>2.9023266666666667</v>
      </c>
      <c r="K64" s="426">
        <v>4267.5718500000003</v>
      </c>
    </row>
    <row r="65" spans="1:12" ht="15.75" customHeight="1" x14ac:dyDescent="0.25">
      <c r="A65" s="30"/>
      <c r="B65" s="248" t="s">
        <v>76</v>
      </c>
      <c r="C65" s="423">
        <v>1.8426629068774507</v>
      </c>
      <c r="D65" s="238">
        <v>1.6554756125392582</v>
      </c>
      <c r="E65" s="238">
        <v>3.0416369009881721</v>
      </c>
      <c r="F65" s="238">
        <v>82.400075071366274</v>
      </c>
      <c r="G65" s="424">
        <v>1.3398855000000001</v>
      </c>
      <c r="H65" s="424">
        <v>1.1938500000000001</v>
      </c>
      <c r="I65" s="425">
        <v>84.103999999999999</v>
      </c>
      <c r="J65" s="424">
        <v>1.4432466666666668</v>
      </c>
      <c r="K65" s="426">
        <v>4297.0920900000001</v>
      </c>
    </row>
    <row r="66" spans="1:12" ht="15.75" customHeight="1" x14ac:dyDescent="0.25">
      <c r="A66" s="30"/>
      <c r="B66" s="248" t="s">
        <v>77</v>
      </c>
      <c r="C66" s="423">
        <v>1.8801500790672383</v>
      </c>
      <c r="D66" s="238">
        <v>1.6603613609734584</v>
      </c>
      <c r="E66" s="238">
        <v>3.139581160271339</v>
      </c>
      <c r="F66" s="238">
        <v>82.400075071366274</v>
      </c>
      <c r="G66" s="424">
        <v>1.3398855000000001</v>
      </c>
      <c r="H66" s="424">
        <v>1.1938500000000001</v>
      </c>
      <c r="I66" s="425">
        <v>82.433333333333337</v>
      </c>
      <c r="J66" s="424">
        <v>1.3459266666666667</v>
      </c>
      <c r="K66" s="426">
        <v>4347.8191800000004</v>
      </c>
    </row>
    <row r="67" spans="1:12" ht="15.75" customHeight="1" x14ac:dyDescent="0.25">
      <c r="A67" s="30"/>
      <c r="B67" s="248" t="s">
        <v>78</v>
      </c>
      <c r="C67" s="423">
        <v>1.8630923974789153</v>
      </c>
      <c r="D67" s="238">
        <v>1.6658206964604811</v>
      </c>
      <c r="E67" s="238">
        <v>3.1795509842964642</v>
      </c>
      <c r="F67" s="238">
        <v>82.400075071366274</v>
      </c>
      <c r="G67" s="424">
        <v>1.3398855000000001</v>
      </c>
      <c r="H67" s="424">
        <v>1.1938500000000001</v>
      </c>
      <c r="I67" s="425">
        <v>81.068666666666658</v>
      </c>
      <c r="J67" s="424">
        <v>1.4317133333333332</v>
      </c>
      <c r="K67" s="426">
        <v>4394.8052500000013</v>
      </c>
    </row>
    <row r="68" spans="1:12" ht="15.75" customHeight="1" x14ac:dyDescent="0.25">
      <c r="A68" s="30"/>
      <c r="B68" s="248" t="s">
        <v>79</v>
      </c>
      <c r="C68" s="423">
        <v>1.8090895183995901</v>
      </c>
      <c r="D68" s="238">
        <v>1.6717590325674412</v>
      </c>
      <c r="E68" s="238">
        <v>3.1605444580251967</v>
      </c>
      <c r="F68" s="238">
        <v>82.400075071366274</v>
      </c>
      <c r="G68" s="424">
        <v>1.3398855000000001</v>
      </c>
      <c r="H68" s="424">
        <v>1.1938500000000001</v>
      </c>
      <c r="I68" s="425">
        <v>79.788666666666657</v>
      </c>
      <c r="J68" s="424">
        <v>1.4752933333333331</v>
      </c>
      <c r="K68" s="426">
        <v>4439.0447199999999</v>
      </c>
    </row>
    <row r="69" spans="1:12" ht="15.75" customHeight="1" x14ac:dyDescent="0.25">
      <c r="A69" s="30"/>
      <c r="B69" s="248" t="s">
        <v>354</v>
      </c>
      <c r="C69" s="423">
        <v>1.7402386576288205</v>
      </c>
      <c r="D69" s="238">
        <v>1.6780506689513597</v>
      </c>
      <c r="E69" s="238">
        <v>3.1380804918540823</v>
      </c>
      <c r="F69" s="238">
        <v>82.400075071366274</v>
      </c>
      <c r="G69" s="424">
        <v>1.3398855000000001</v>
      </c>
      <c r="H69" s="424">
        <v>1.1938500000000001</v>
      </c>
      <c r="I69" s="425">
        <v>78.646666666666661</v>
      </c>
      <c r="J69" s="424">
        <v>1.0450333333333333</v>
      </c>
      <c r="K69" s="426">
        <v>4478.5856899999999</v>
      </c>
    </row>
    <row r="70" spans="1:12" ht="15.75" customHeight="1" x14ac:dyDescent="0.25">
      <c r="A70" s="30"/>
      <c r="B70" s="248" t="s">
        <v>355</v>
      </c>
      <c r="C70" s="423">
        <v>1.6669307367319013</v>
      </c>
      <c r="D70" s="238">
        <v>1.6845699261453859</v>
      </c>
      <c r="E70" s="238">
        <v>3.1124238363890875</v>
      </c>
      <c r="F70" s="238">
        <v>82.400075071366274</v>
      </c>
      <c r="G70" s="424">
        <v>1.3398855000000001</v>
      </c>
      <c r="H70" s="424">
        <v>1.1938500000000001</v>
      </c>
      <c r="I70" s="425">
        <v>77.688666666666663</v>
      </c>
      <c r="J70" s="424">
        <v>0.97697333333333347</v>
      </c>
      <c r="K70" s="426">
        <v>4521.8666199999998</v>
      </c>
    </row>
    <row r="71" spans="1:12" ht="15.75" customHeight="1" x14ac:dyDescent="0.25">
      <c r="A71" s="30"/>
      <c r="B71" s="248" t="s">
        <v>356</v>
      </c>
      <c r="C71" s="423">
        <v>1.5937205322865404</v>
      </c>
      <c r="D71" s="238">
        <v>1.6911917213074761</v>
      </c>
      <c r="E71" s="238">
        <v>3.0780528643371481</v>
      </c>
      <c r="F71" s="238">
        <v>82.400075071366274</v>
      </c>
      <c r="G71" s="424">
        <v>1.3398855000000001</v>
      </c>
      <c r="H71" s="424">
        <v>1.1938500000000001</v>
      </c>
      <c r="I71" s="425">
        <v>76.80436362535778</v>
      </c>
      <c r="J71" s="424">
        <v>1.0811266666666668</v>
      </c>
      <c r="K71" s="426">
        <v>4562.9477800000004</v>
      </c>
    </row>
    <row r="72" spans="1:12" ht="15.75" customHeight="1" x14ac:dyDescent="0.25">
      <c r="A72" s="30"/>
      <c r="B72" s="248" t="s">
        <v>357</v>
      </c>
      <c r="C72" s="238">
        <v>1.5249450147633055</v>
      </c>
      <c r="D72" s="238">
        <v>1.6977998084480177</v>
      </c>
      <c r="E72" s="238">
        <v>3.0298345822573665</v>
      </c>
      <c r="F72" s="238">
        <v>82.400075071366274</v>
      </c>
      <c r="G72" s="427">
        <v>1.3398855000000001</v>
      </c>
      <c r="H72" s="424">
        <v>1.1938500000000001</v>
      </c>
      <c r="I72" s="238">
        <v>77.178342775733086</v>
      </c>
      <c r="J72" s="427">
        <v>1.1595598168894563</v>
      </c>
      <c r="K72" s="426">
        <v>4604.3866900000003</v>
      </c>
    </row>
    <row r="73" spans="1:12" ht="15.75" customHeight="1" x14ac:dyDescent="0.25">
      <c r="A73" s="30"/>
      <c r="B73" s="248" t="s">
        <v>361</v>
      </c>
      <c r="C73" s="238">
        <v>1.4641504927038977</v>
      </c>
      <c r="D73" s="238">
        <v>1.704283128109374</v>
      </c>
      <c r="E73" s="238">
        <v>2.9997977748249709</v>
      </c>
      <c r="F73" s="238">
        <v>82.400075071366274</v>
      </c>
      <c r="G73" s="427">
        <v>1.3398855000000001</v>
      </c>
      <c r="H73" s="424">
        <v>1.1938500000000001</v>
      </c>
      <c r="I73" s="238">
        <v>77.711849892488942</v>
      </c>
      <c r="J73" s="427">
        <v>1.1675754517471817</v>
      </c>
      <c r="K73" s="233">
        <v>4646.2088400000002</v>
      </c>
    </row>
    <row r="74" spans="1:12" ht="15.75" customHeight="1" x14ac:dyDescent="0.25">
      <c r="A74" s="30"/>
      <c r="B74" s="248" t="s">
        <v>362</v>
      </c>
      <c r="C74" s="238">
        <v>1.4117656087117505</v>
      </c>
      <c r="D74" s="238">
        <v>1.7105417898983124</v>
      </c>
      <c r="E74" s="238">
        <v>2.9769000950663642</v>
      </c>
      <c r="F74" s="238">
        <v>82.400075071366274</v>
      </c>
      <c r="G74" s="427">
        <v>1.3398855000000001</v>
      </c>
      <c r="H74" s="424">
        <v>1.1938500000000001</v>
      </c>
      <c r="I74" s="238">
        <v>77.68197087982486</v>
      </c>
      <c r="J74" s="427">
        <v>1.1671265369194266</v>
      </c>
      <c r="K74" s="426">
        <v>4688.7705100000003</v>
      </c>
    </row>
    <row r="75" spans="1:12" ht="15.75" customHeight="1" x14ac:dyDescent="0.25">
      <c r="A75" s="30"/>
      <c r="B75" s="248" t="s">
        <v>363</v>
      </c>
      <c r="C75" s="238">
        <v>1.3667759313315004</v>
      </c>
      <c r="D75" s="238">
        <v>1.7164834069596229</v>
      </c>
      <c r="E75" s="238">
        <v>2.9548656671212266</v>
      </c>
      <c r="F75" s="238">
        <v>82.400075071366274</v>
      </c>
      <c r="G75" s="427">
        <v>1.3398855000000001</v>
      </c>
      <c r="H75" s="424">
        <v>1.1938500000000001</v>
      </c>
      <c r="I75" s="238">
        <v>78.369421115066487</v>
      </c>
      <c r="J75" s="427">
        <v>1.177455077805744</v>
      </c>
      <c r="K75" s="426">
        <v>4730.0335299999997</v>
      </c>
    </row>
    <row r="76" spans="1:12" ht="15.75" customHeight="1" x14ac:dyDescent="0.25">
      <c r="A76" s="30"/>
      <c r="B76" s="248" t="s">
        <v>364</v>
      </c>
      <c r="C76" s="238">
        <v>1.3281184352179218</v>
      </c>
      <c r="D76" s="238">
        <v>1.7220273402313917</v>
      </c>
      <c r="E76" s="238">
        <v>2.9257275302913723</v>
      </c>
      <c r="F76" s="238">
        <v>82.400075071366274</v>
      </c>
      <c r="G76" s="427">
        <v>1.3398855000000001</v>
      </c>
      <c r="H76" s="424">
        <v>1.1938500000000001</v>
      </c>
      <c r="I76" s="238">
        <v>78.750713427689092</v>
      </c>
      <c r="J76" s="427">
        <v>1.1831837735551565</v>
      </c>
      <c r="K76" s="426">
        <v>4771.8905299999988</v>
      </c>
    </row>
    <row r="77" spans="1:12" ht="15.75" customHeight="1" x14ac:dyDescent="0.25">
      <c r="A77" s="30"/>
      <c r="B77" s="248" t="s">
        <v>388</v>
      </c>
      <c r="C77" s="238">
        <v>1.2947969746694603</v>
      </c>
      <c r="D77" s="238">
        <v>1.7270986727488311</v>
      </c>
      <c r="E77" s="238">
        <v>2.9032462786785098</v>
      </c>
      <c r="F77" s="238">
        <v>82.400075071366274</v>
      </c>
      <c r="G77" s="427">
        <v>1.3398855000000001</v>
      </c>
      <c r="H77" s="424">
        <v>1.1938500000000001</v>
      </c>
      <c r="I77" s="238">
        <v>79.29561855362104</v>
      </c>
      <c r="J77" s="427">
        <v>1.1913706568869715</v>
      </c>
      <c r="K77" s="426">
        <v>4815.3033299999997</v>
      </c>
    </row>
    <row r="78" spans="1:12" ht="15.75" customHeight="1" x14ac:dyDescent="0.25">
      <c r="A78" s="30"/>
      <c r="B78" s="248" t="s">
        <v>389</v>
      </c>
      <c r="C78" s="238">
        <v>1.2661775261490793</v>
      </c>
      <c r="D78" s="238">
        <v>1.7316331491884307</v>
      </c>
      <c r="E78" s="238">
        <v>2.8843524956095479</v>
      </c>
      <c r="F78" s="238">
        <v>82.400075071366274</v>
      </c>
      <c r="G78" s="427">
        <v>1.3398855000000001</v>
      </c>
      <c r="H78" s="424">
        <v>1.1938500000000001</v>
      </c>
      <c r="I78" s="238">
        <v>79.265293956068774</v>
      </c>
      <c r="J78" s="427">
        <v>1.1909150474048251</v>
      </c>
      <c r="K78" s="426">
        <v>4863.5660099999996</v>
      </c>
    </row>
    <row r="79" spans="1:12" ht="15.75" customHeight="1" x14ac:dyDescent="0.25">
      <c r="A79" s="30"/>
      <c r="B79" s="248" t="s">
        <v>390</v>
      </c>
      <c r="C79" s="238">
        <v>1.2418434789750246</v>
      </c>
      <c r="D79" s="238">
        <v>1.7355713912753716</v>
      </c>
      <c r="E79" s="238">
        <v>2.86135195840304</v>
      </c>
      <c r="F79" s="238">
        <v>82.400075071366274</v>
      </c>
      <c r="G79" s="427">
        <v>1.3398855000000001</v>
      </c>
      <c r="H79" s="424">
        <v>1.1938500000000001</v>
      </c>
      <c r="I79" s="238">
        <v>79.966669498925739</v>
      </c>
      <c r="J79" s="427">
        <v>1.2014528079577993</v>
      </c>
      <c r="K79" s="426">
        <v>4907.18217</v>
      </c>
      <c r="L79" s="432"/>
    </row>
    <row r="80" spans="1:12" ht="15.75" customHeight="1" x14ac:dyDescent="0.25">
      <c r="A80" s="30"/>
      <c r="B80" s="278" t="s">
        <v>391</v>
      </c>
      <c r="C80" s="302">
        <v>1.2151058625390518</v>
      </c>
      <c r="D80" s="238">
        <v>1.7388601241244783</v>
      </c>
      <c r="E80" s="302">
        <v>2.8267828510628621</v>
      </c>
      <c r="F80" s="302">
        <v>82.400075071366274</v>
      </c>
      <c r="G80" s="428">
        <v>1.3398855000000001</v>
      </c>
      <c r="H80" s="429">
        <v>1.1938500000000001</v>
      </c>
      <c r="I80" s="302">
        <v>80.355650919889854</v>
      </c>
      <c r="J80" s="428">
        <v>1.2072970280983797</v>
      </c>
      <c r="K80" s="430">
        <v>4952.2952500000001</v>
      </c>
      <c r="L80" s="432"/>
    </row>
    <row r="81" spans="1:12" ht="15.75" customHeight="1" x14ac:dyDescent="0.25">
      <c r="A81" s="30"/>
      <c r="B81" s="9">
        <v>2008</v>
      </c>
      <c r="C81" s="293">
        <v>4.6874500000000001</v>
      </c>
      <c r="D81" s="431">
        <v>4.6816999999999993</v>
      </c>
      <c r="E81" s="238">
        <v>5.7008333333333328</v>
      </c>
      <c r="F81" s="238">
        <v>91.135800000000003</v>
      </c>
      <c r="G81" s="424">
        <v>1.8527749999999998</v>
      </c>
      <c r="H81" s="424">
        <v>1.25925</v>
      </c>
      <c r="I81" s="425">
        <v>97.567499999999995</v>
      </c>
      <c r="J81" s="424">
        <v>0.63280833333333342</v>
      </c>
      <c r="K81" s="426">
        <v>2618.9250000000002</v>
      </c>
      <c r="L81" s="432"/>
    </row>
    <row r="82" spans="1:12" ht="15.75" customHeight="1" x14ac:dyDescent="0.25">
      <c r="B82" s="9">
        <v>2009</v>
      </c>
      <c r="C82" s="293">
        <v>0.64284999999999992</v>
      </c>
      <c r="D82" s="425">
        <v>4.2543499999999996</v>
      </c>
      <c r="E82" s="238">
        <v>3.708333333333333</v>
      </c>
      <c r="F82" s="238">
        <v>80.633300000000006</v>
      </c>
      <c r="G82" s="424">
        <v>1.5651250000000001</v>
      </c>
      <c r="H82" s="424">
        <v>1.1233</v>
      </c>
      <c r="I82" s="425">
        <v>61.865000000000009</v>
      </c>
      <c r="J82" s="424">
        <v>0.34331666666666671</v>
      </c>
      <c r="K82" s="426">
        <v>2387.9750000000004</v>
      </c>
    </row>
    <row r="83" spans="1:12" ht="15.75" customHeight="1" x14ac:dyDescent="0.25">
      <c r="B83" s="9">
        <v>2010</v>
      </c>
      <c r="C83" s="293">
        <v>0.5</v>
      </c>
      <c r="D83" s="238">
        <v>4.24925</v>
      </c>
      <c r="E83" s="238">
        <v>3.6008333333333331</v>
      </c>
      <c r="F83" s="238">
        <v>80.394449999999992</v>
      </c>
      <c r="G83" s="424">
        <v>1.5459999999999998</v>
      </c>
      <c r="H83" s="424">
        <v>1.16625</v>
      </c>
      <c r="I83" s="425">
        <v>79.635000000000005</v>
      </c>
      <c r="J83" s="424">
        <v>0.40049166666666669</v>
      </c>
      <c r="K83" s="426">
        <v>2846.0499999999997</v>
      </c>
    </row>
    <row r="84" spans="1:12" ht="15.75" customHeight="1" x14ac:dyDescent="0.25">
      <c r="B84" s="9">
        <v>2011</v>
      </c>
      <c r="C84" s="293">
        <v>0.5</v>
      </c>
      <c r="D84" s="238">
        <v>3.8380749999999999</v>
      </c>
      <c r="E84" s="238">
        <v>3.4333333333333336</v>
      </c>
      <c r="F84" s="238">
        <v>79.943950000000001</v>
      </c>
      <c r="G84" s="424">
        <v>1.6031499999999999</v>
      </c>
      <c r="H84" s="424">
        <v>1.152525</v>
      </c>
      <c r="I84" s="425">
        <v>111.0825</v>
      </c>
      <c r="J84" s="424">
        <v>0.59421666666666662</v>
      </c>
      <c r="K84" s="426">
        <v>2919.17</v>
      </c>
    </row>
    <row r="85" spans="1:12" ht="15.75" customHeight="1" x14ac:dyDescent="0.25">
      <c r="B85" s="9">
        <v>2012</v>
      </c>
      <c r="C85" s="293">
        <v>0.5</v>
      </c>
      <c r="D85" s="238">
        <v>2.87175</v>
      </c>
      <c r="E85" s="238">
        <v>3.3750000000000004</v>
      </c>
      <c r="F85" s="238">
        <v>83.008775</v>
      </c>
      <c r="G85" s="424">
        <v>1.5850750000000002</v>
      </c>
      <c r="H85" s="424">
        <v>1.2336499999999999</v>
      </c>
      <c r="I85" s="425">
        <v>111.95833333333333</v>
      </c>
      <c r="J85" s="424">
        <v>0.59175833333333328</v>
      </c>
      <c r="K85" s="426">
        <v>2996.625</v>
      </c>
    </row>
    <row r="86" spans="1:12" ht="15.75" customHeight="1" x14ac:dyDescent="0.25">
      <c r="B86" s="9">
        <v>2013</v>
      </c>
      <c r="C86" s="293">
        <v>0.5</v>
      </c>
      <c r="D86" s="238">
        <v>3.263725</v>
      </c>
      <c r="E86" s="238">
        <v>3.3266666666666667</v>
      </c>
      <c r="F86" s="238">
        <v>81.405924999999996</v>
      </c>
      <c r="G86" s="424">
        <v>1.5641499999999999</v>
      </c>
      <c r="H86" s="424">
        <v>1.1776249999999999</v>
      </c>
      <c r="I86" s="425">
        <v>108.84583333333333</v>
      </c>
      <c r="J86" s="424">
        <v>0.66650833333333337</v>
      </c>
      <c r="K86" s="426">
        <v>3405.9575000000004</v>
      </c>
    </row>
    <row r="87" spans="1:12" ht="15.75" customHeight="1" x14ac:dyDescent="0.25">
      <c r="B87" s="9">
        <v>2014</v>
      </c>
      <c r="C87" s="293">
        <v>0.5</v>
      </c>
      <c r="D87" s="238">
        <v>3.1694999999999998</v>
      </c>
      <c r="E87" s="238">
        <v>3.2208333333333337</v>
      </c>
      <c r="F87" s="238">
        <v>86.935399999999987</v>
      </c>
      <c r="G87" s="424">
        <v>1.6480250000000001</v>
      </c>
      <c r="H87" s="424">
        <v>1.240675</v>
      </c>
      <c r="I87" s="425">
        <v>98.944166666666661</v>
      </c>
      <c r="J87" s="424">
        <v>0.52660416666666654</v>
      </c>
      <c r="K87" s="426">
        <v>3552.7325000000001</v>
      </c>
    </row>
    <row r="88" spans="1:12" ht="15.75" customHeight="1" x14ac:dyDescent="0.25">
      <c r="B88" s="9">
        <v>2015</v>
      </c>
      <c r="C88" s="293">
        <v>0.5</v>
      </c>
      <c r="D88" s="238">
        <v>2.4080749999999997</v>
      </c>
      <c r="E88" s="238">
        <v>3.0816666666666666</v>
      </c>
      <c r="F88" s="238">
        <v>91.446775000000002</v>
      </c>
      <c r="G88" s="424">
        <v>1.5285000000000002</v>
      </c>
      <c r="H88" s="424">
        <v>1.3781250000000003</v>
      </c>
      <c r="I88" s="425">
        <v>52.399166666666666</v>
      </c>
      <c r="J88" s="424">
        <v>0.43329166666666669</v>
      </c>
      <c r="K88" s="426">
        <v>3503.585</v>
      </c>
    </row>
    <row r="89" spans="1:12" ht="15.75" customHeight="1" x14ac:dyDescent="0.25">
      <c r="B89" s="9">
        <v>2016</v>
      </c>
      <c r="C89" s="293">
        <v>0.39807500000000001</v>
      </c>
      <c r="D89" s="238">
        <v>1.911675</v>
      </c>
      <c r="E89" s="238">
        <v>2.8400000000000003</v>
      </c>
      <c r="F89" s="238">
        <v>82.002524999999991</v>
      </c>
      <c r="G89" s="424">
        <v>1.3547750000000001</v>
      </c>
      <c r="H89" s="424">
        <v>1.2240249999999999</v>
      </c>
      <c r="I89" s="425">
        <v>44.047499999999992</v>
      </c>
      <c r="J89" s="424">
        <v>0.35550833333333332</v>
      </c>
      <c r="K89" s="426">
        <v>3533.4341097030201</v>
      </c>
    </row>
    <row r="90" spans="1:12" ht="15.75" customHeight="1" x14ac:dyDescent="0.25">
      <c r="B90" s="9">
        <v>2017</v>
      </c>
      <c r="C90" s="293">
        <v>0.28967500000000002</v>
      </c>
      <c r="D90" s="238">
        <v>1.8226</v>
      </c>
      <c r="E90" s="238">
        <v>2.565833333333333</v>
      </c>
      <c r="F90" s="238">
        <v>77.322125</v>
      </c>
      <c r="G90" s="424">
        <v>1.2888999999999999</v>
      </c>
      <c r="H90" s="424">
        <v>1.1415249999999999</v>
      </c>
      <c r="I90" s="425">
        <v>54.399999999999991</v>
      </c>
      <c r="J90" s="424">
        <v>0.45685833333333331</v>
      </c>
      <c r="K90" s="426">
        <v>4037.4113575000001</v>
      </c>
    </row>
    <row r="91" spans="1:12" ht="15.75" customHeight="1" x14ac:dyDescent="0.25">
      <c r="B91" s="9">
        <v>2018</v>
      </c>
      <c r="C91" s="293">
        <v>0.60255000000000003</v>
      </c>
      <c r="D91" s="238">
        <v>1.8363499999999999</v>
      </c>
      <c r="E91" s="238">
        <v>2.4941666666666671</v>
      </c>
      <c r="F91" s="238">
        <v>78.465800000000002</v>
      </c>
      <c r="G91" s="424">
        <v>1.335575</v>
      </c>
      <c r="H91" s="424">
        <v>1.1305749999999999</v>
      </c>
      <c r="I91" s="425">
        <v>71.071666666666673</v>
      </c>
      <c r="J91" s="424">
        <v>0.58444166666666664</v>
      </c>
      <c r="K91" s="426">
        <v>4049.7353675000004</v>
      </c>
    </row>
    <row r="92" spans="1:12" ht="15.75" customHeight="1" x14ac:dyDescent="0.25">
      <c r="B92" s="9">
        <v>2019</v>
      </c>
      <c r="C92" s="293">
        <v>0.75</v>
      </c>
      <c r="D92" s="238">
        <v>1.313075</v>
      </c>
      <c r="E92" s="238">
        <v>2.4250000000000003</v>
      </c>
      <c r="F92" s="238">
        <v>78.176524999999998</v>
      </c>
      <c r="G92" s="424">
        <v>1.2769499999999998</v>
      </c>
      <c r="H92" s="424">
        <v>1.140525</v>
      </c>
      <c r="I92" s="425">
        <v>64.031666666666666</v>
      </c>
      <c r="J92" s="424">
        <v>0.38825000000000004</v>
      </c>
      <c r="K92" s="426">
        <v>3993.3715099999999</v>
      </c>
    </row>
    <row r="93" spans="1:12" ht="15.75" customHeight="1" x14ac:dyDescent="0.25">
      <c r="B93" s="9">
        <v>2020</v>
      </c>
      <c r="C93" s="293">
        <v>0.22792499999999999</v>
      </c>
      <c r="D93" s="238">
        <v>0.73817500000000003</v>
      </c>
      <c r="E93" s="238">
        <v>2.2008333333333336</v>
      </c>
      <c r="F93" s="238">
        <v>78.058350000000004</v>
      </c>
      <c r="G93" s="424">
        <v>1.2832000000000001</v>
      </c>
      <c r="H93" s="424">
        <v>1.1250749999999998</v>
      </c>
      <c r="I93" s="425">
        <v>42.297499999999992</v>
      </c>
      <c r="J93" s="424">
        <v>0.24906666666666666</v>
      </c>
      <c r="K93" s="426">
        <v>3493.6418050000002</v>
      </c>
    </row>
    <row r="94" spans="1:12" ht="15.75" customHeight="1" x14ac:dyDescent="0.25">
      <c r="B94" s="9">
        <v>2021</v>
      </c>
      <c r="C94" s="293">
        <v>0.10585000000000001</v>
      </c>
      <c r="D94" s="238">
        <v>1.14607131147541</v>
      </c>
      <c r="E94" s="238">
        <v>2.0591666666666666</v>
      </c>
      <c r="F94" s="238">
        <v>81.469400000000007</v>
      </c>
      <c r="G94" s="424">
        <v>1.37595</v>
      </c>
      <c r="H94" s="424">
        <v>1.1632000000000002</v>
      </c>
      <c r="I94" s="425">
        <v>70.431706349206351</v>
      </c>
      <c r="J94" s="424">
        <v>1.0789583333333335</v>
      </c>
      <c r="K94" s="426">
        <v>3997.3226199999999</v>
      </c>
    </row>
    <row r="95" spans="1:12" ht="15.75" customHeight="1" x14ac:dyDescent="0.25">
      <c r="B95" s="78">
        <v>2022</v>
      </c>
      <c r="C95" s="293">
        <v>1.1075771773418124</v>
      </c>
      <c r="D95" s="238">
        <v>1.6408080835119414</v>
      </c>
      <c r="E95" s="425">
        <v>2.4973342532369487</v>
      </c>
      <c r="F95" s="425">
        <v>82.483452687281684</v>
      </c>
      <c r="G95" s="424">
        <v>1.3418835550000001</v>
      </c>
      <c r="H95" s="424">
        <v>1.19464948</v>
      </c>
      <c r="I95" s="425">
        <v>94.039186507936506</v>
      </c>
      <c r="J95" s="424">
        <v>2.7978866666666669</v>
      </c>
      <c r="K95" s="426">
        <v>4165.3346549999997</v>
      </c>
    </row>
    <row r="96" spans="1:12" ht="15.75" customHeight="1" x14ac:dyDescent="0.25">
      <c r="B96" s="9">
        <v>2023</v>
      </c>
      <c r="C96" s="293">
        <v>1.8336256163907996</v>
      </c>
      <c r="D96" s="238">
        <v>1.6582102519931854</v>
      </c>
      <c r="E96" s="425">
        <v>3.0702525476540643</v>
      </c>
      <c r="F96" s="425">
        <v>82.400075071366274</v>
      </c>
      <c r="G96" s="424">
        <v>1.3398855000000001</v>
      </c>
      <c r="H96" s="424">
        <v>1.1938500000000001</v>
      </c>
      <c r="I96" s="425">
        <v>83.426000000000002</v>
      </c>
      <c r="J96" s="424">
        <v>1.7808033333333331</v>
      </c>
      <c r="K96" s="426">
        <v>4326.8220925000005</v>
      </c>
    </row>
    <row r="97" spans="1:12" ht="15.75" customHeight="1" x14ac:dyDescent="0.25">
      <c r="B97" s="9">
        <v>2024</v>
      </c>
      <c r="C97" s="293">
        <v>1.702494861261713</v>
      </c>
      <c r="D97" s="238">
        <v>1.6813928372429157</v>
      </c>
      <c r="E97" s="425">
        <v>3.122275412651379</v>
      </c>
      <c r="F97" s="425">
        <v>82.400075071366274</v>
      </c>
      <c r="G97" s="424">
        <v>1.3398855000000001</v>
      </c>
      <c r="H97" s="424">
        <v>1.1938500000000001</v>
      </c>
      <c r="I97" s="425">
        <v>78.232090906339437</v>
      </c>
      <c r="J97" s="424">
        <v>1.1446066666666668</v>
      </c>
      <c r="K97" s="426">
        <v>4500.6112025000002</v>
      </c>
    </row>
    <row r="98" spans="1:12" ht="15.75" customHeight="1" x14ac:dyDescent="0.25">
      <c r="A98" s="433"/>
      <c r="B98" s="9">
        <v>2025</v>
      </c>
      <c r="C98" s="293">
        <v>1.4419092618776135</v>
      </c>
      <c r="D98" s="238">
        <v>1.7072770333538316</v>
      </c>
      <c r="E98" s="425">
        <v>2.9903495298174816</v>
      </c>
      <c r="F98" s="425">
        <v>82.400075071366274</v>
      </c>
      <c r="G98" s="424">
        <v>1.3398855000000001</v>
      </c>
      <c r="H98" s="424">
        <v>1.1938500000000001</v>
      </c>
      <c r="I98" s="425">
        <v>77.73539616577834</v>
      </c>
      <c r="J98" s="424">
        <v>1.1679292208404521</v>
      </c>
      <c r="K98" s="426">
        <v>4667.3498925000004</v>
      </c>
      <c r="L98" s="432"/>
    </row>
    <row r="99" spans="1:12" ht="15.75" customHeight="1" x14ac:dyDescent="0.25">
      <c r="B99" s="9">
        <v>2026</v>
      </c>
      <c r="C99" s="434">
        <v>1.2827341037528714</v>
      </c>
      <c r="D99" s="302">
        <v>1.7290826383610063</v>
      </c>
      <c r="E99" s="435">
        <v>2.8936695657456175</v>
      </c>
      <c r="F99" s="435">
        <v>82.400075071366274</v>
      </c>
      <c r="G99" s="429">
        <v>1.3398855000000001</v>
      </c>
      <c r="H99" s="429">
        <v>1.1938500000000001</v>
      </c>
      <c r="I99" s="435">
        <v>79.319573859076158</v>
      </c>
      <c r="J99" s="429">
        <v>1.1917305714511881</v>
      </c>
      <c r="K99" s="430">
        <v>4839.4855099999995</v>
      </c>
      <c r="L99" s="432"/>
    </row>
    <row r="100" spans="1:12" ht="15.75" customHeight="1" x14ac:dyDescent="0.25">
      <c r="B100" s="436" t="s">
        <v>333</v>
      </c>
      <c r="C100" s="293">
        <v>3.6166</v>
      </c>
      <c r="D100" s="238">
        <v>4.5979499999999991</v>
      </c>
      <c r="E100" s="425">
        <v>5.2574999999999994</v>
      </c>
      <c r="F100" s="238">
        <v>86.641824999999997</v>
      </c>
      <c r="G100" s="424">
        <v>1.7166999999999999</v>
      </c>
      <c r="H100" s="427">
        <v>1.2042000000000002</v>
      </c>
      <c r="I100" s="238">
        <v>84.637500000000003</v>
      </c>
      <c r="J100" s="427">
        <v>0.63319999999999999</v>
      </c>
      <c r="K100" s="327">
        <v>2383.2125000000001</v>
      </c>
      <c r="L100" s="30"/>
    </row>
    <row r="101" spans="1:12" ht="15.75" customHeight="1" x14ac:dyDescent="0.25">
      <c r="B101" s="78" t="s">
        <v>334</v>
      </c>
      <c r="C101" s="293">
        <v>0.5</v>
      </c>
      <c r="D101" s="238">
        <v>4.3302249999999995</v>
      </c>
      <c r="E101" s="425">
        <v>3.6041666666666665</v>
      </c>
      <c r="F101" s="238">
        <v>81.064025000000001</v>
      </c>
      <c r="G101" s="424">
        <v>1.5967249999999999</v>
      </c>
      <c r="H101" s="427">
        <v>1.129775</v>
      </c>
      <c r="I101" s="238">
        <v>69.800000000000011</v>
      </c>
      <c r="J101" s="427">
        <v>0.29944999999999999</v>
      </c>
      <c r="K101" s="327">
        <v>2619.4749999999999</v>
      </c>
    </row>
    <row r="102" spans="1:12" ht="15.75" customHeight="1" x14ac:dyDescent="0.25">
      <c r="B102" s="78" t="s">
        <v>335</v>
      </c>
      <c r="C102" s="293">
        <v>0.5</v>
      </c>
      <c r="D102" s="238">
        <v>4.2088749999999999</v>
      </c>
      <c r="E102" s="425">
        <v>3.5583333333333331</v>
      </c>
      <c r="F102" s="238">
        <v>80.694400000000002</v>
      </c>
      <c r="G102" s="424">
        <v>1.5564499999999999</v>
      </c>
      <c r="H102" s="427">
        <v>1.1772750000000001</v>
      </c>
      <c r="I102" s="238">
        <v>86.692499999999995</v>
      </c>
      <c r="J102" s="427">
        <v>0.45741666666666669</v>
      </c>
      <c r="K102" s="327">
        <v>2885.4250000000002</v>
      </c>
    </row>
    <row r="103" spans="1:12" ht="15.75" customHeight="1" x14ac:dyDescent="0.25">
      <c r="B103" s="78" t="s">
        <v>82</v>
      </c>
      <c r="C103" s="293">
        <v>0.5</v>
      </c>
      <c r="D103" s="238">
        <v>3.5179249999999995</v>
      </c>
      <c r="E103" s="425">
        <v>3.4008333333333334</v>
      </c>
      <c r="F103" s="238">
        <v>80.032375000000002</v>
      </c>
      <c r="G103" s="424">
        <v>1.595275</v>
      </c>
      <c r="H103" s="427">
        <v>1.1594</v>
      </c>
      <c r="I103" s="238">
        <v>114.49250000000001</v>
      </c>
      <c r="J103" s="427">
        <v>0.59470833333333339</v>
      </c>
      <c r="K103" s="327">
        <v>2902.94</v>
      </c>
    </row>
    <row r="104" spans="1:12" ht="15.75" customHeight="1" x14ac:dyDescent="0.25">
      <c r="B104" s="78" t="s">
        <v>83</v>
      </c>
      <c r="C104" s="293">
        <v>0.5</v>
      </c>
      <c r="D104" s="238">
        <v>2.8898999999999999</v>
      </c>
      <c r="E104" s="425">
        <v>3.3750000000000004</v>
      </c>
      <c r="F104" s="238">
        <v>82.796275000000009</v>
      </c>
      <c r="G104" s="424">
        <v>1.580225</v>
      </c>
      <c r="H104" s="427">
        <v>1.2278</v>
      </c>
      <c r="I104" s="238">
        <v>110.5425</v>
      </c>
      <c r="J104" s="427">
        <v>0.61529166666666657</v>
      </c>
      <c r="K104" s="327">
        <v>3066.0899999999997</v>
      </c>
    </row>
    <row r="105" spans="1:12" ht="15.75" customHeight="1" x14ac:dyDescent="0.25">
      <c r="B105" s="245" t="s">
        <v>84</v>
      </c>
      <c r="C105" s="293">
        <v>0.5</v>
      </c>
      <c r="D105" s="238">
        <v>3.3580499999999995</v>
      </c>
      <c r="E105" s="238">
        <v>3.2974999999999999</v>
      </c>
      <c r="F105" s="238">
        <v>82.715774999999994</v>
      </c>
      <c r="G105" s="424">
        <v>1.58995</v>
      </c>
      <c r="H105" s="427">
        <v>1.1858249999999999</v>
      </c>
      <c r="I105" s="238">
        <v>107.60916666666667</v>
      </c>
      <c r="J105" s="427">
        <v>0.66071666666666662</v>
      </c>
      <c r="K105" s="327">
        <v>3474.6949999999997</v>
      </c>
    </row>
    <row r="106" spans="1:12" ht="15.75" customHeight="1" x14ac:dyDescent="0.25">
      <c r="B106" s="245" t="s">
        <v>85</v>
      </c>
      <c r="C106" s="293">
        <v>0.5</v>
      </c>
      <c r="D106" s="238">
        <v>2.8452000000000002</v>
      </c>
      <c r="E106" s="238">
        <v>3.1966666666666672</v>
      </c>
      <c r="F106" s="238">
        <v>87.903800000000004</v>
      </c>
      <c r="G106" s="424">
        <v>1.6127250000000002</v>
      </c>
      <c r="H106" s="427">
        <v>1.2752750000000002</v>
      </c>
      <c r="I106" s="238">
        <v>85.473333333333329</v>
      </c>
      <c r="J106" s="427">
        <v>0.48777083333333326</v>
      </c>
      <c r="K106" s="327">
        <v>3579.73</v>
      </c>
    </row>
    <row r="107" spans="1:12" ht="15.75" customHeight="1" x14ac:dyDescent="0.25">
      <c r="B107" s="245" t="s">
        <v>86</v>
      </c>
      <c r="C107" s="293">
        <v>0.5</v>
      </c>
      <c r="D107" s="238">
        <v>2.4206500000000002</v>
      </c>
      <c r="E107" s="238">
        <v>3.0308333333333328</v>
      </c>
      <c r="F107" s="238">
        <v>90.843175000000002</v>
      </c>
      <c r="G107" s="424">
        <v>1.5076999999999998</v>
      </c>
      <c r="H107" s="427">
        <v>1.3660749999999999</v>
      </c>
      <c r="I107" s="238">
        <v>47.476666666666659</v>
      </c>
      <c r="J107" s="427">
        <v>0.38935000000000003</v>
      </c>
      <c r="K107" s="327">
        <v>3410.5964112903225</v>
      </c>
    </row>
    <row r="108" spans="1:12" ht="15.75" customHeight="1" x14ac:dyDescent="0.25">
      <c r="B108" s="245" t="s">
        <v>87</v>
      </c>
      <c r="C108" s="293">
        <v>0.33557500000000001</v>
      </c>
      <c r="D108" s="238">
        <v>1.820325</v>
      </c>
      <c r="E108" s="238">
        <v>2.7591666666666668</v>
      </c>
      <c r="F108" s="238">
        <v>79.525499999999994</v>
      </c>
      <c r="G108" s="424">
        <v>1.3069250000000001</v>
      </c>
      <c r="H108" s="427">
        <v>1.190175</v>
      </c>
      <c r="I108" s="238">
        <v>48.987499999999997</v>
      </c>
      <c r="J108" s="427">
        <v>0.40807499999999997</v>
      </c>
      <c r="K108" s="327">
        <v>3698.8450809126975</v>
      </c>
    </row>
    <row r="109" spans="1:12" ht="15.75" customHeight="1" x14ac:dyDescent="0.25">
      <c r="B109" s="245" t="s">
        <v>88</v>
      </c>
      <c r="C109" s="293">
        <v>0.35217500000000002</v>
      </c>
      <c r="D109" s="238">
        <v>1.8175000000000001</v>
      </c>
      <c r="E109" s="238">
        <v>2.5391666666666666</v>
      </c>
      <c r="F109" s="238">
        <v>77.783225000000002</v>
      </c>
      <c r="G109" s="424">
        <v>1.3270499999999998</v>
      </c>
      <c r="H109" s="427">
        <v>1.13395</v>
      </c>
      <c r="I109" s="238">
        <v>57.609166666666653</v>
      </c>
      <c r="J109" s="427">
        <v>0.45590833333333336</v>
      </c>
      <c r="K109" s="327">
        <v>4061.2572674999997</v>
      </c>
    </row>
    <row r="110" spans="1:12" ht="15.75" customHeight="1" x14ac:dyDescent="0.25">
      <c r="B110" s="245" t="s">
        <v>89</v>
      </c>
      <c r="C110" s="293">
        <v>0.66505000000000003</v>
      </c>
      <c r="D110" s="238">
        <v>1.7802249999999999</v>
      </c>
      <c r="E110" s="238">
        <v>2.4800000000000004</v>
      </c>
      <c r="F110" s="238">
        <v>78.443549999999988</v>
      </c>
      <c r="G110" s="424">
        <v>1.31325</v>
      </c>
      <c r="H110" s="427">
        <v>1.1342749999999999</v>
      </c>
      <c r="I110" s="238">
        <v>70.150833333333324</v>
      </c>
      <c r="J110" s="427">
        <v>0.58487500000000003</v>
      </c>
      <c r="K110" s="327">
        <v>4006.2097325</v>
      </c>
    </row>
    <row r="111" spans="1:12" ht="15.75" customHeight="1" x14ac:dyDescent="0.25">
      <c r="B111" s="245" t="s">
        <v>90</v>
      </c>
      <c r="C111" s="293">
        <v>0.71542499999999998</v>
      </c>
      <c r="D111" s="238">
        <v>1.1260999999999999</v>
      </c>
      <c r="E111" s="238">
        <v>2.3983333333333334</v>
      </c>
      <c r="F111" s="238">
        <v>78.291650000000004</v>
      </c>
      <c r="G111" s="424">
        <v>1.2711000000000001</v>
      </c>
      <c r="H111" s="427">
        <v>1.1439750000000002</v>
      </c>
      <c r="I111" s="238">
        <v>60.845833333333331</v>
      </c>
      <c r="J111" s="427">
        <v>0.32330833333333336</v>
      </c>
      <c r="K111" s="327">
        <v>3976.2623675</v>
      </c>
    </row>
    <row r="112" spans="1:12" ht="15.75" customHeight="1" x14ac:dyDescent="0.25">
      <c r="B112" s="245" t="s">
        <v>91</v>
      </c>
      <c r="C112" s="293">
        <v>0.1</v>
      </c>
      <c r="D112" s="238">
        <v>0.77589999999999992</v>
      </c>
      <c r="E112" s="238">
        <v>2.1341666666666663</v>
      </c>
      <c r="F112" s="238">
        <v>78.353825000000001</v>
      </c>
      <c r="G112" s="424">
        <v>1.3081750000000001</v>
      </c>
      <c r="H112" s="427">
        <v>1.121075</v>
      </c>
      <c r="I112" s="238">
        <v>44.807499999999997</v>
      </c>
      <c r="J112" s="427">
        <v>0.30680000000000002</v>
      </c>
      <c r="K112" s="327">
        <v>3489.6478525000002</v>
      </c>
    </row>
    <row r="113" spans="2:12" ht="15.75" customHeight="1" x14ac:dyDescent="0.25">
      <c r="B113" s="245" t="s">
        <v>92</v>
      </c>
      <c r="C113" s="293">
        <v>0.19614814108002068</v>
      </c>
      <c r="D113" s="238">
        <v>1.2898109601008685</v>
      </c>
      <c r="E113" s="238">
        <v>2.0890812370582532</v>
      </c>
      <c r="F113" s="238">
        <v>82.024996383756985</v>
      </c>
      <c r="G113" s="424">
        <v>1.3681444300000001</v>
      </c>
      <c r="H113" s="427">
        <v>1.1762119799999999</v>
      </c>
      <c r="I113" s="238">
        <v>79.202392857142868</v>
      </c>
      <c r="J113" s="427">
        <v>1.5601583333333335</v>
      </c>
      <c r="K113" s="327">
        <v>4095.2084224999999</v>
      </c>
    </row>
    <row r="114" spans="2:12" ht="15.75" customHeight="1" x14ac:dyDescent="0.25">
      <c r="B114" s="245" t="s">
        <v>93</v>
      </c>
      <c r="C114" s="293">
        <v>1.42942830679669</v>
      </c>
      <c r="D114" s="238">
        <v>1.6450642693863688</v>
      </c>
      <c r="E114" s="238">
        <v>2.6749799691104328</v>
      </c>
      <c r="F114" s="238">
        <v>82.400075071366274</v>
      </c>
      <c r="G114" s="424">
        <v>1.3398855000000001</v>
      </c>
      <c r="H114" s="427">
        <v>1.1938500000000001</v>
      </c>
      <c r="I114" s="238">
        <v>91.651333333333326</v>
      </c>
      <c r="J114" s="427">
        <v>2.9209683333333332</v>
      </c>
      <c r="K114" s="327">
        <v>4186.8072525000007</v>
      </c>
    </row>
    <row r="115" spans="2:12" ht="15.75" customHeight="1" x14ac:dyDescent="0.25">
      <c r="B115" s="245" t="s">
        <v>94</v>
      </c>
      <c r="C115" s="293">
        <v>1.8487487254557986</v>
      </c>
      <c r="D115" s="238">
        <v>1.6633541756351597</v>
      </c>
      <c r="E115" s="238">
        <v>3.1303283758952927</v>
      </c>
      <c r="F115" s="238">
        <v>82.400075071366274</v>
      </c>
      <c r="G115" s="424">
        <v>1.3398855000000001</v>
      </c>
      <c r="H115" s="427">
        <v>1.1938500000000001</v>
      </c>
      <c r="I115" s="238">
        <v>81.848666666666659</v>
      </c>
      <c r="J115" s="427">
        <v>1.424045</v>
      </c>
      <c r="K115" s="327">
        <v>4369.69031</v>
      </c>
    </row>
    <row r="116" spans="2:12" ht="15.75" customHeight="1" x14ac:dyDescent="0.25">
      <c r="B116" s="245" t="s">
        <v>358</v>
      </c>
      <c r="C116" s="293">
        <v>1.6314587353526417</v>
      </c>
      <c r="D116" s="238">
        <v>1.6879030312130598</v>
      </c>
      <c r="E116" s="238">
        <v>3.0895979437094212</v>
      </c>
      <c r="F116" s="238">
        <v>82.400075071366274</v>
      </c>
      <c r="G116" s="424">
        <v>1.3398855000000001</v>
      </c>
      <c r="H116" s="427">
        <v>1.1938500000000001</v>
      </c>
      <c r="I116" s="293">
        <v>77.579509933606047</v>
      </c>
      <c r="J116" s="480">
        <v>1.0656732875556976</v>
      </c>
      <c r="K116" s="351">
        <v>4541.9466950000005</v>
      </c>
    </row>
    <row r="117" spans="2:12" ht="15.75" customHeight="1" x14ac:dyDescent="0.25">
      <c r="B117" s="245" t="s">
        <v>365</v>
      </c>
      <c r="C117" s="293">
        <v>1.3927026169912677</v>
      </c>
      <c r="D117" s="238">
        <v>1.7133339162996752</v>
      </c>
      <c r="E117" s="238">
        <v>2.9643227668259833</v>
      </c>
      <c r="F117" s="238">
        <v>82.400075071366274</v>
      </c>
      <c r="G117" s="424">
        <v>1.3398855000000001</v>
      </c>
      <c r="H117" s="427">
        <v>1.1938500000000001</v>
      </c>
      <c r="I117" s="293">
        <v>78.128488828767345</v>
      </c>
      <c r="J117" s="480">
        <v>1.1738352100068772</v>
      </c>
      <c r="K117" s="351">
        <v>4709.2258524999997</v>
      </c>
      <c r="L117" s="481"/>
    </row>
    <row r="118" spans="2:12" ht="15.75" customHeight="1" x14ac:dyDescent="0.25">
      <c r="B118" s="352" t="s">
        <v>392</v>
      </c>
      <c r="C118" s="434">
        <v>1.2544809605831539</v>
      </c>
      <c r="D118" s="302">
        <v>1.7332908343342779</v>
      </c>
      <c r="E118" s="302">
        <v>2.8689333959384902</v>
      </c>
      <c r="F118" s="302">
        <v>82.400075071366274</v>
      </c>
      <c r="G118" s="429">
        <v>1.3398855000000001</v>
      </c>
      <c r="H118" s="429">
        <v>1.1938500000000001</v>
      </c>
      <c r="I118" s="434">
        <v>79.720808232126359</v>
      </c>
      <c r="J118" s="482">
        <v>1.1977588850869938</v>
      </c>
      <c r="K118" s="437">
        <v>4884.5866900000001</v>
      </c>
    </row>
    <row r="119" spans="2:12" x14ac:dyDescent="0.25">
      <c r="B119" s="603" t="s">
        <v>621</v>
      </c>
      <c r="C119" s="604"/>
      <c r="D119" s="604"/>
      <c r="E119" s="604"/>
      <c r="F119" s="604"/>
      <c r="G119" s="604"/>
      <c r="H119" s="604"/>
      <c r="I119" s="604"/>
      <c r="J119" s="604"/>
      <c r="K119" s="605"/>
    </row>
    <row r="120" spans="2:12" ht="15.6" customHeight="1" x14ac:dyDescent="0.25">
      <c r="B120" s="359" t="s">
        <v>622</v>
      </c>
      <c r="C120" s="483"/>
      <c r="D120" s="483"/>
      <c r="E120" s="483"/>
      <c r="F120" s="483"/>
      <c r="G120" s="483"/>
      <c r="H120" s="483"/>
      <c r="I120" s="483"/>
      <c r="J120" s="483"/>
      <c r="K120" s="484"/>
    </row>
    <row r="121" spans="2:12" ht="15.6" customHeight="1" x14ac:dyDescent="0.25">
      <c r="B121" s="606" t="s">
        <v>29</v>
      </c>
      <c r="C121" s="607"/>
      <c r="D121" s="607"/>
      <c r="E121" s="607"/>
      <c r="F121" s="607"/>
      <c r="G121" s="607"/>
      <c r="H121" s="607"/>
      <c r="I121" s="607"/>
      <c r="J121" s="607"/>
      <c r="K121" s="608"/>
    </row>
    <row r="122" spans="2:12" ht="15.75" customHeight="1" x14ac:dyDescent="0.25">
      <c r="B122" s="595" t="s">
        <v>587</v>
      </c>
      <c r="C122" s="596"/>
      <c r="D122" s="596"/>
      <c r="E122" s="596"/>
      <c r="F122" s="596"/>
      <c r="G122" s="596"/>
      <c r="H122" s="596"/>
      <c r="I122" s="596"/>
      <c r="J122" s="596"/>
      <c r="K122" s="597"/>
    </row>
    <row r="123" spans="2:12" ht="15.6" customHeight="1" x14ac:dyDescent="0.25">
      <c r="B123" s="595" t="s">
        <v>428</v>
      </c>
      <c r="C123" s="596"/>
      <c r="D123" s="596"/>
      <c r="E123" s="596"/>
      <c r="F123" s="596"/>
      <c r="G123" s="596"/>
      <c r="H123" s="596"/>
      <c r="I123" s="596"/>
      <c r="J123" s="596"/>
      <c r="K123" s="597"/>
    </row>
    <row r="124" spans="2:12" ht="15.75" customHeight="1" x14ac:dyDescent="0.25">
      <c r="B124" s="595" t="s">
        <v>588</v>
      </c>
      <c r="C124" s="596"/>
      <c r="D124" s="596"/>
      <c r="E124" s="596"/>
      <c r="F124" s="596"/>
      <c r="G124" s="596"/>
      <c r="H124" s="596"/>
      <c r="I124" s="596"/>
      <c r="J124" s="596"/>
      <c r="K124" s="597"/>
    </row>
    <row r="125" spans="2:12" ht="15.6" customHeight="1" x14ac:dyDescent="0.25">
      <c r="B125" s="595" t="s">
        <v>589</v>
      </c>
      <c r="C125" s="596"/>
      <c r="D125" s="596"/>
      <c r="E125" s="596"/>
      <c r="F125" s="596"/>
      <c r="G125" s="596"/>
      <c r="H125" s="596"/>
      <c r="I125" s="596"/>
      <c r="J125" s="596"/>
      <c r="K125" s="597"/>
    </row>
    <row r="126" spans="2:12" x14ac:dyDescent="0.25">
      <c r="B126" s="595" t="s">
        <v>590</v>
      </c>
      <c r="C126" s="596"/>
      <c r="D126" s="596"/>
      <c r="E126" s="596"/>
      <c r="F126" s="596"/>
      <c r="G126" s="596"/>
      <c r="H126" s="596"/>
      <c r="I126" s="596"/>
      <c r="J126" s="596"/>
      <c r="K126" s="597"/>
    </row>
    <row r="127" spans="2:12" x14ac:dyDescent="0.25">
      <c r="B127" s="595" t="s">
        <v>591</v>
      </c>
      <c r="C127" s="596"/>
      <c r="D127" s="596"/>
      <c r="E127" s="596"/>
      <c r="F127" s="596"/>
      <c r="G127" s="596"/>
      <c r="H127" s="596"/>
      <c r="I127" s="596"/>
      <c r="J127" s="596"/>
      <c r="K127" s="597"/>
    </row>
    <row r="128" spans="2:12" ht="16.5" thickBot="1" x14ac:dyDescent="0.3">
      <c r="B128" s="598" t="s">
        <v>592</v>
      </c>
      <c r="C128" s="599"/>
      <c r="D128" s="599"/>
      <c r="E128" s="599"/>
      <c r="F128" s="599"/>
      <c r="G128" s="599"/>
      <c r="H128" s="599"/>
      <c r="I128" s="599"/>
      <c r="J128" s="599"/>
      <c r="K128" s="600"/>
    </row>
    <row r="129" spans="2:11" x14ac:dyDescent="0.25">
      <c r="J129" s="471"/>
      <c r="K129" s="471"/>
    </row>
    <row r="130" spans="2:11" x14ac:dyDescent="0.25">
      <c r="B130" s="601"/>
      <c r="C130" s="601"/>
      <c r="D130" s="601"/>
      <c r="E130" s="601"/>
      <c r="F130" s="601"/>
      <c r="G130" s="601"/>
      <c r="H130" s="602"/>
      <c r="I130" s="602"/>
    </row>
  </sheetData>
  <mergeCells count="11">
    <mergeCell ref="B124:K124"/>
    <mergeCell ref="B2:K2"/>
    <mergeCell ref="B119:K119"/>
    <mergeCell ref="B121:K121"/>
    <mergeCell ref="B122:K122"/>
    <mergeCell ref="B123:K123"/>
    <mergeCell ref="B125:K125"/>
    <mergeCell ref="B126:K126"/>
    <mergeCell ref="B127:K127"/>
    <mergeCell ref="B128:K128"/>
    <mergeCell ref="B130:I130"/>
  </mergeCells>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5C77-5298-4F56-92BC-E96E5232F838}">
  <sheetPr>
    <tabColor theme="6"/>
    <pageSetUpPr fitToPage="1"/>
  </sheetPr>
  <dimension ref="A1:T128"/>
  <sheetViews>
    <sheetView zoomScaleNormal="100" zoomScaleSheetLayoutView="100" workbookViewId="0"/>
  </sheetViews>
  <sheetFormatPr defaultColWidth="8.88671875" defaultRowHeight="15.75" x14ac:dyDescent="0.25"/>
  <cols>
    <col min="1" max="1" width="9.33203125" style="2" customWidth="1"/>
    <col min="2" max="2" width="7.109375" style="2" customWidth="1"/>
    <col min="3" max="7" width="11.44140625" style="2" customWidth="1"/>
    <col min="8" max="8" width="12.33203125" style="2" customWidth="1"/>
    <col min="9" max="9" width="11.109375" style="2" customWidth="1"/>
    <col min="10" max="11" width="11.33203125" style="2" customWidth="1"/>
    <col min="12" max="12" width="12.44140625" style="2" customWidth="1"/>
    <col min="13" max="13" width="14.33203125" style="2" customWidth="1"/>
    <col min="14" max="16" width="8.88671875" style="2"/>
    <col min="17" max="17" width="13.44140625" style="2" customWidth="1"/>
    <col min="18" max="18" width="7.88671875" style="2" customWidth="1"/>
    <col min="19" max="16384" width="8.88671875" style="2"/>
  </cols>
  <sheetData>
    <row r="1" spans="1:20" ht="33.75" customHeight="1" thickBot="1" x14ac:dyDescent="0.3">
      <c r="A1" s="10" t="s">
        <v>42</v>
      </c>
      <c r="B1" s="282"/>
      <c r="C1" s="282"/>
      <c r="D1" s="282"/>
      <c r="E1" s="282"/>
      <c r="F1" s="282"/>
      <c r="G1" s="282"/>
      <c r="H1" s="282"/>
      <c r="I1" s="282"/>
      <c r="J1" s="282"/>
      <c r="K1" s="282"/>
      <c r="L1" s="282"/>
      <c r="M1" s="8"/>
      <c r="N1" s="8"/>
      <c r="O1" s="8"/>
      <c r="P1" s="8"/>
    </row>
    <row r="2" spans="1:20" ht="19.5" thickBot="1" x14ac:dyDescent="0.35">
      <c r="A2" s="8"/>
      <c r="B2" s="611" t="s">
        <v>461</v>
      </c>
      <c r="C2" s="612"/>
      <c r="D2" s="612"/>
      <c r="E2" s="612"/>
      <c r="F2" s="612"/>
      <c r="G2" s="612"/>
      <c r="H2" s="612"/>
      <c r="I2" s="612"/>
      <c r="J2" s="612"/>
      <c r="K2" s="612"/>
      <c r="L2" s="613"/>
      <c r="M2" s="283"/>
      <c r="N2" s="8"/>
      <c r="O2" s="8"/>
      <c r="P2" s="8"/>
    </row>
    <row r="3" spans="1:20" ht="18.75" x14ac:dyDescent="0.3">
      <c r="A3" s="8"/>
      <c r="B3" s="284"/>
      <c r="C3" s="614" t="s">
        <v>462</v>
      </c>
      <c r="D3" s="615"/>
      <c r="E3" s="615"/>
      <c r="F3" s="615"/>
      <c r="G3" s="285"/>
      <c r="H3" s="614" t="s">
        <v>423</v>
      </c>
      <c r="I3" s="615"/>
      <c r="J3" s="615"/>
      <c r="K3" s="615"/>
      <c r="L3" s="616"/>
      <c r="M3" s="283"/>
      <c r="N3" s="8"/>
      <c r="O3" s="8"/>
      <c r="P3" s="8"/>
    </row>
    <row r="4" spans="1:20" s="292" customFormat="1" ht="34.5" customHeight="1" x14ac:dyDescent="0.25">
      <c r="A4" s="286"/>
      <c r="B4" s="287"/>
      <c r="C4" s="104" t="s">
        <v>463</v>
      </c>
      <c r="D4" s="104" t="s">
        <v>464</v>
      </c>
      <c r="E4" s="104" t="s">
        <v>465</v>
      </c>
      <c r="F4" s="104" t="s">
        <v>466</v>
      </c>
      <c r="G4" s="288" t="s">
        <v>467</v>
      </c>
      <c r="H4" s="289" t="s">
        <v>463</v>
      </c>
      <c r="I4" s="289" t="s">
        <v>464</v>
      </c>
      <c r="J4" s="289" t="s">
        <v>465</v>
      </c>
      <c r="K4" s="289" t="s">
        <v>466</v>
      </c>
      <c r="L4" s="290" t="s">
        <v>467</v>
      </c>
      <c r="M4" s="291"/>
      <c r="N4" s="291"/>
      <c r="O4" s="286"/>
      <c r="P4" s="286"/>
    </row>
    <row r="5" spans="1:20" x14ac:dyDescent="0.25">
      <c r="A5" s="8"/>
      <c r="B5" s="248" t="s">
        <v>55</v>
      </c>
      <c r="C5" s="238">
        <v>0.67478633010288502</v>
      </c>
      <c r="D5" s="238">
        <v>-0.55013000584715288</v>
      </c>
      <c r="E5" s="238">
        <v>-3.5132680608601534</v>
      </c>
      <c r="F5" s="293">
        <v>3.3886117366044215</v>
      </c>
      <c r="G5" s="294">
        <f>0-SUM(C5:F5)</f>
        <v>0</v>
      </c>
      <c r="H5" s="107">
        <v>2.7120000000000002</v>
      </c>
      <c r="I5" s="107">
        <v>-2.2109999999999999</v>
      </c>
      <c r="J5" s="107">
        <v>-14.12</v>
      </c>
      <c r="K5" s="107">
        <v>13.619</v>
      </c>
      <c r="L5" s="295">
        <f>0-SUM(H5:K5)</f>
        <v>0</v>
      </c>
      <c r="M5" s="296"/>
      <c r="N5" s="296"/>
      <c r="O5" s="296"/>
      <c r="P5" s="296"/>
      <c r="T5" s="297"/>
    </row>
    <row r="6" spans="1:20" x14ac:dyDescent="0.25">
      <c r="A6" s="8"/>
      <c r="B6" s="248" t="s">
        <v>56</v>
      </c>
      <c r="C6" s="238">
        <v>1.5477715578906441</v>
      </c>
      <c r="D6" s="238">
        <v>-1.2205213074058749</v>
      </c>
      <c r="E6" s="238">
        <v>-4.4852974163929193</v>
      </c>
      <c r="F6" s="293">
        <v>4.158047165908151</v>
      </c>
      <c r="G6" s="294">
        <f t="shared" ref="G6:G65" si="0">0-SUM(C6:F6)</f>
        <v>0</v>
      </c>
      <c r="H6" s="107">
        <v>6.21</v>
      </c>
      <c r="I6" s="107">
        <v>-4.8970000000000002</v>
      </c>
      <c r="J6" s="107">
        <v>-17.995999999999999</v>
      </c>
      <c r="K6" s="107">
        <v>16.683</v>
      </c>
      <c r="L6" s="295">
        <f t="shared" ref="L6:L72" si="1">0-SUM(H6:K6)</f>
        <v>0</v>
      </c>
      <c r="M6" s="296"/>
      <c r="N6" s="296"/>
      <c r="O6" s="296"/>
      <c r="P6" s="296"/>
      <c r="T6" s="297"/>
    </row>
    <row r="7" spans="1:20" x14ac:dyDescent="0.25">
      <c r="A7" s="8"/>
      <c r="B7" s="248" t="s">
        <v>57</v>
      </c>
      <c r="C7" s="238">
        <v>1.3610838621849413</v>
      </c>
      <c r="D7" s="238">
        <v>1.1546315389081299</v>
      </c>
      <c r="E7" s="238">
        <v>-6.0759544353466399</v>
      </c>
      <c r="F7" s="293">
        <v>3.560489279493904</v>
      </c>
      <c r="G7" s="294">
        <f t="shared" si="0"/>
        <v>-2.5024524033501194E-4</v>
      </c>
      <c r="H7" s="107">
        <v>5.4390000000000001</v>
      </c>
      <c r="I7" s="107">
        <v>4.6139999999999999</v>
      </c>
      <c r="J7" s="107">
        <v>-24.28</v>
      </c>
      <c r="K7" s="107">
        <v>14.228</v>
      </c>
      <c r="L7" s="295">
        <f t="shared" si="1"/>
        <v>-9.9999999999944578E-4</v>
      </c>
      <c r="M7" s="296"/>
      <c r="N7" s="296"/>
      <c r="O7" s="296"/>
      <c r="P7" s="296"/>
      <c r="T7" s="297"/>
    </row>
    <row r="8" spans="1:20" x14ac:dyDescent="0.25">
      <c r="A8" s="8"/>
      <c r="B8" s="248" t="s">
        <v>62</v>
      </c>
      <c r="C8" s="238">
        <v>3.3465735056828367</v>
      </c>
      <c r="D8" s="238">
        <v>0.13004492231394105</v>
      </c>
      <c r="E8" s="238">
        <v>-7.8294618665360325</v>
      </c>
      <c r="F8" s="293">
        <v>4.3523384097147346</v>
      </c>
      <c r="G8" s="294">
        <f t="shared" si="0"/>
        <v>5.050288245200818E-4</v>
      </c>
      <c r="H8" s="107">
        <v>13.253</v>
      </c>
      <c r="I8" s="107">
        <v>0.51500000000000001</v>
      </c>
      <c r="J8" s="107">
        <v>-31.006</v>
      </c>
      <c r="K8" s="107">
        <v>17.236000000000001</v>
      </c>
      <c r="L8" s="295">
        <f t="shared" si="1"/>
        <v>1.9999999999988916E-3</v>
      </c>
      <c r="M8" s="296"/>
      <c r="N8" s="296"/>
      <c r="O8" s="296"/>
      <c r="P8" s="296"/>
      <c r="T8" s="297"/>
    </row>
    <row r="9" spans="1:20" x14ac:dyDescent="0.25">
      <c r="A9" s="8"/>
      <c r="B9" s="248" t="s">
        <v>0</v>
      </c>
      <c r="C9" s="238">
        <v>3.9014776798282886</v>
      </c>
      <c r="D9" s="238">
        <v>3.1650915252311056</v>
      </c>
      <c r="E9" s="238">
        <v>-10.970629789674064</v>
      </c>
      <c r="F9" s="293">
        <v>3.9038022941360313</v>
      </c>
      <c r="G9" s="294">
        <f t="shared" si="0"/>
        <v>2.582904786376794E-4</v>
      </c>
      <c r="H9" s="107">
        <v>15.105</v>
      </c>
      <c r="I9" s="107">
        <v>12.254</v>
      </c>
      <c r="J9" s="107">
        <v>-42.473999999999997</v>
      </c>
      <c r="K9" s="107">
        <v>15.114000000000001</v>
      </c>
      <c r="L9" s="295">
        <f t="shared" si="1"/>
        <v>9.9999999999411671E-4</v>
      </c>
      <c r="M9" s="296"/>
      <c r="N9" s="296"/>
      <c r="O9" s="296"/>
      <c r="P9" s="296"/>
      <c r="T9" s="297"/>
    </row>
    <row r="10" spans="1:20" x14ac:dyDescent="0.25">
      <c r="A10" s="8"/>
      <c r="B10" s="248" t="s">
        <v>1</v>
      </c>
      <c r="C10" s="238">
        <v>5.3134177762562835</v>
      </c>
      <c r="D10" s="238">
        <v>0.41672350819933746</v>
      </c>
      <c r="E10" s="238">
        <v>-9.7838648981871632</v>
      </c>
      <c r="F10" s="293">
        <v>4.0539810093511832</v>
      </c>
      <c r="G10" s="294">
        <f t="shared" si="0"/>
        <v>-2.5739561964144286E-4</v>
      </c>
      <c r="H10" s="107">
        <v>20.643000000000001</v>
      </c>
      <c r="I10" s="107">
        <v>1.619</v>
      </c>
      <c r="J10" s="107">
        <v>-38.011000000000003</v>
      </c>
      <c r="K10" s="107">
        <v>15.75</v>
      </c>
      <c r="L10" s="295">
        <f t="shared" si="1"/>
        <v>-9.9999999999766942E-4</v>
      </c>
      <c r="M10" s="296"/>
      <c r="N10" s="296"/>
      <c r="O10" s="296"/>
      <c r="P10" s="296"/>
      <c r="T10" s="297"/>
    </row>
    <row r="11" spans="1:20" x14ac:dyDescent="0.25">
      <c r="A11" s="8"/>
      <c r="B11" s="248" t="s">
        <v>2</v>
      </c>
      <c r="C11" s="238">
        <v>5.3765417442166239</v>
      </c>
      <c r="D11" s="238">
        <v>2.0516591223004319</v>
      </c>
      <c r="E11" s="238">
        <v>-9.5827493151349437</v>
      </c>
      <c r="F11" s="293">
        <v>2.1545484486178874</v>
      </c>
      <c r="G11" s="294">
        <f t="shared" si="0"/>
        <v>0</v>
      </c>
      <c r="H11" s="107">
        <v>21.059000000000001</v>
      </c>
      <c r="I11" s="107">
        <v>8.0359999999999996</v>
      </c>
      <c r="J11" s="107">
        <v>-37.533999999999999</v>
      </c>
      <c r="K11" s="107">
        <v>8.4390000000000001</v>
      </c>
      <c r="L11" s="295">
        <f t="shared" si="1"/>
        <v>0</v>
      </c>
      <c r="M11" s="296"/>
      <c r="N11" s="296"/>
      <c r="O11" s="296"/>
      <c r="P11" s="296"/>
      <c r="T11" s="297"/>
    </row>
    <row r="12" spans="1:20" x14ac:dyDescent="0.25">
      <c r="A12" s="8"/>
      <c r="B12" s="248" t="s">
        <v>3</v>
      </c>
      <c r="C12" s="238">
        <v>5.7528946632492577</v>
      </c>
      <c r="D12" s="238">
        <v>2.7659972958341994</v>
      </c>
      <c r="E12" s="238">
        <v>-11.315163596899701</v>
      </c>
      <c r="F12" s="293">
        <v>2.796015075596058</v>
      </c>
      <c r="G12" s="294">
        <f t="shared" si="0"/>
        <v>2.5656222018533015E-4</v>
      </c>
      <c r="H12" s="107">
        <v>22.422999999999998</v>
      </c>
      <c r="I12" s="107">
        <v>10.781000000000001</v>
      </c>
      <c r="J12" s="107">
        <v>-44.103000000000002</v>
      </c>
      <c r="K12" s="107">
        <v>10.898</v>
      </c>
      <c r="L12" s="295">
        <f t="shared" si="1"/>
        <v>1.0000000000012221E-3</v>
      </c>
      <c r="M12" s="296"/>
      <c r="N12" s="296"/>
      <c r="O12" s="296"/>
      <c r="P12" s="296"/>
      <c r="T12" s="297"/>
    </row>
    <row r="13" spans="1:20" x14ac:dyDescent="0.25">
      <c r="A13" s="8"/>
      <c r="B13" s="248" t="s">
        <v>4</v>
      </c>
      <c r="C13" s="238">
        <v>6.5719759596331846</v>
      </c>
      <c r="D13" s="238">
        <v>0.62120267462963863</v>
      </c>
      <c r="E13" s="238">
        <v>-9.8324696403284477</v>
      </c>
      <c r="F13" s="293">
        <v>2.6400482624751684</v>
      </c>
      <c r="G13" s="294">
        <f t="shared" si="0"/>
        <v>-7.5725640954393825E-4</v>
      </c>
      <c r="H13" s="107">
        <v>26.036000000000001</v>
      </c>
      <c r="I13" s="107">
        <v>2.4609999999999999</v>
      </c>
      <c r="J13" s="107">
        <v>-38.953000000000003</v>
      </c>
      <c r="K13" s="107">
        <v>10.459</v>
      </c>
      <c r="L13" s="295">
        <f t="shared" si="1"/>
        <v>-2.999999999996561E-3</v>
      </c>
      <c r="M13" s="296"/>
      <c r="N13" s="296"/>
      <c r="O13" s="296"/>
      <c r="P13" s="296"/>
      <c r="T13" s="297"/>
    </row>
    <row r="14" spans="1:20" x14ac:dyDescent="0.25">
      <c r="A14" s="8"/>
      <c r="B14" s="248" t="s">
        <v>5</v>
      </c>
      <c r="C14" s="238">
        <v>5.298863128630293</v>
      </c>
      <c r="D14" s="238">
        <v>0.54733654371245577</v>
      </c>
      <c r="E14" s="238">
        <v>-8.2534875639179859</v>
      </c>
      <c r="F14" s="293">
        <v>2.4067914411954523</v>
      </c>
      <c r="G14" s="294">
        <f t="shared" si="0"/>
        <v>4.964503797846298E-4</v>
      </c>
      <c r="H14" s="107">
        <v>21.347000000000001</v>
      </c>
      <c r="I14" s="107">
        <v>2.2050000000000001</v>
      </c>
      <c r="J14" s="107">
        <v>-33.25</v>
      </c>
      <c r="K14" s="107">
        <v>9.6959999999999997</v>
      </c>
      <c r="L14" s="295">
        <f t="shared" si="1"/>
        <v>2.0000000000006679E-3</v>
      </c>
      <c r="M14" s="296"/>
      <c r="N14" s="296"/>
      <c r="O14" s="296"/>
      <c r="P14" s="296"/>
      <c r="T14" s="297"/>
    </row>
    <row r="15" spans="1:20" x14ac:dyDescent="0.25">
      <c r="A15" s="8"/>
      <c r="B15" s="248" t="s">
        <v>6</v>
      </c>
      <c r="C15" s="238">
        <v>4.5568608292065464</v>
      </c>
      <c r="D15" s="238">
        <v>1.4439435549337616</v>
      </c>
      <c r="E15" s="238">
        <v>-9.7907861004394512</v>
      </c>
      <c r="F15" s="293">
        <v>3.7902284599004634</v>
      </c>
      <c r="G15" s="294">
        <f t="shared" si="0"/>
        <v>-2.4674360131982098E-4</v>
      </c>
      <c r="H15" s="107">
        <v>18.468</v>
      </c>
      <c r="I15" s="107">
        <v>5.8520000000000003</v>
      </c>
      <c r="J15" s="107">
        <v>-39.68</v>
      </c>
      <c r="K15" s="107">
        <v>15.361000000000001</v>
      </c>
      <c r="L15" s="295">
        <f t="shared" si="1"/>
        <v>-1.0000000000012221E-3</v>
      </c>
      <c r="M15" s="296"/>
      <c r="N15" s="296"/>
      <c r="O15" s="296"/>
      <c r="P15" s="296"/>
      <c r="T15" s="297"/>
    </row>
    <row r="16" spans="1:20" x14ac:dyDescent="0.25">
      <c r="A16" s="8"/>
      <c r="B16" s="248" t="s">
        <v>7</v>
      </c>
      <c r="C16" s="238">
        <v>4.1817749436734015</v>
      </c>
      <c r="D16" s="238">
        <v>2.1334235539570812</v>
      </c>
      <c r="E16" s="238">
        <v>-9.9664369473067431</v>
      </c>
      <c r="F16" s="293">
        <v>3.6509932849378139</v>
      </c>
      <c r="G16" s="294">
        <f t="shared" si="0"/>
        <v>2.4516473844604647E-4</v>
      </c>
      <c r="H16" s="107">
        <v>17.056999999999999</v>
      </c>
      <c r="I16" s="107">
        <v>8.702</v>
      </c>
      <c r="J16" s="107">
        <v>-40.652000000000001</v>
      </c>
      <c r="K16" s="107">
        <v>14.891999999999999</v>
      </c>
      <c r="L16" s="295">
        <f t="shared" si="1"/>
        <v>1.0000000000012221E-3</v>
      </c>
      <c r="M16" s="296"/>
      <c r="N16" s="296"/>
      <c r="O16" s="296"/>
      <c r="P16" s="296"/>
      <c r="T16" s="297"/>
    </row>
    <row r="17" spans="1:20" x14ac:dyDescent="0.25">
      <c r="A17" s="8"/>
      <c r="B17" s="248" t="s">
        <v>8</v>
      </c>
      <c r="C17" s="238">
        <v>2.8128065937598201</v>
      </c>
      <c r="D17" s="238">
        <v>4.0606506924071493</v>
      </c>
      <c r="E17" s="238">
        <v>-8.1887070348950175</v>
      </c>
      <c r="F17" s="293">
        <v>1.3152497487280481</v>
      </c>
      <c r="G17" s="294">
        <f t="shared" si="0"/>
        <v>0</v>
      </c>
      <c r="H17" s="107">
        <v>11.726000000000001</v>
      </c>
      <c r="I17" s="107">
        <v>16.928000000000001</v>
      </c>
      <c r="J17" s="107">
        <v>-34.137</v>
      </c>
      <c r="K17" s="107">
        <v>5.4829999999999997</v>
      </c>
      <c r="L17" s="295">
        <f t="shared" si="1"/>
        <v>0</v>
      </c>
      <c r="M17" s="296"/>
      <c r="N17" s="296"/>
      <c r="O17" s="296"/>
      <c r="P17" s="296"/>
      <c r="T17" s="297"/>
    </row>
    <row r="18" spans="1:20" x14ac:dyDescent="0.25">
      <c r="A18" s="8"/>
      <c r="B18" s="248" t="s">
        <v>9</v>
      </c>
      <c r="C18" s="238">
        <v>3.9673383302979071</v>
      </c>
      <c r="D18" s="238">
        <v>1.8679359827403972</v>
      </c>
      <c r="E18" s="238">
        <v>-7.2107698372963185</v>
      </c>
      <c r="F18" s="293">
        <v>1.3762211241477225</v>
      </c>
      <c r="G18" s="294">
        <f t="shared" si="0"/>
        <v>-7.2559988970866129E-4</v>
      </c>
      <c r="H18" s="107">
        <v>16.402999999999999</v>
      </c>
      <c r="I18" s="107">
        <v>7.7229999999999999</v>
      </c>
      <c r="J18" s="107">
        <v>-29.812999999999999</v>
      </c>
      <c r="K18" s="107">
        <v>5.69</v>
      </c>
      <c r="L18" s="295">
        <f t="shared" si="1"/>
        <v>-2.9999999999992255E-3</v>
      </c>
      <c r="M18" s="296"/>
      <c r="N18" s="296"/>
      <c r="O18" s="296"/>
      <c r="P18" s="296"/>
      <c r="T18" s="297"/>
    </row>
    <row r="19" spans="1:20" x14ac:dyDescent="0.25">
      <c r="A19" s="8"/>
      <c r="B19" s="248" t="s">
        <v>10</v>
      </c>
      <c r="C19" s="238">
        <v>3.6290815189921934</v>
      </c>
      <c r="D19" s="238">
        <v>1.0585419955397031</v>
      </c>
      <c r="E19" s="238">
        <v>-7.5338774160939588</v>
      </c>
      <c r="F19" s="293">
        <v>2.846493444896649</v>
      </c>
      <c r="G19" s="294">
        <f t="shared" si="0"/>
        <v>-2.3954333458675592E-4</v>
      </c>
      <c r="H19" s="107">
        <v>15.15</v>
      </c>
      <c r="I19" s="107">
        <v>4.4189999999999996</v>
      </c>
      <c r="J19" s="107">
        <v>-31.451000000000001</v>
      </c>
      <c r="K19" s="107">
        <v>11.882999999999999</v>
      </c>
      <c r="L19" s="295">
        <f t="shared" si="1"/>
        <v>-9.9999999999766942E-4</v>
      </c>
      <c r="M19" s="296"/>
      <c r="N19" s="296"/>
      <c r="O19" s="296"/>
      <c r="P19" s="296"/>
      <c r="T19" s="297"/>
    </row>
    <row r="20" spans="1:20" x14ac:dyDescent="0.25">
      <c r="A20" s="8"/>
      <c r="B20" s="248" t="s">
        <v>11</v>
      </c>
      <c r="C20" s="238">
        <v>2.8848661902029318</v>
      </c>
      <c r="D20" s="238">
        <v>2.2899188557282359</v>
      </c>
      <c r="E20" s="238">
        <v>-7.4834367989983832</v>
      </c>
      <c r="F20" s="293">
        <v>2.3086517530672155</v>
      </c>
      <c r="G20" s="294">
        <f t="shared" si="0"/>
        <v>0</v>
      </c>
      <c r="H20" s="107">
        <v>12.166</v>
      </c>
      <c r="I20" s="107">
        <v>9.657</v>
      </c>
      <c r="J20" s="107">
        <v>-31.559000000000001</v>
      </c>
      <c r="K20" s="107">
        <v>9.7360000000000007</v>
      </c>
      <c r="L20" s="295">
        <f t="shared" si="1"/>
        <v>0</v>
      </c>
      <c r="M20" s="296"/>
      <c r="N20" s="296"/>
      <c r="O20" s="296"/>
      <c r="P20" s="296"/>
      <c r="T20" s="297"/>
    </row>
    <row r="21" spans="1:20" x14ac:dyDescent="0.25">
      <c r="A21" s="8"/>
      <c r="B21" s="248" t="s">
        <v>12</v>
      </c>
      <c r="C21" s="238">
        <v>3.817771155351434</v>
      </c>
      <c r="D21" s="238">
        <v>1.9446042419155578</v>
      </c>
      <c r="E21" s="238">
        <v>-8.2709337306789141</v>
      </c>
      <c r="F21" s="293">
        <v>2.5092656336938992</v>
      </c>
      <c r="G21" s="294">
        <f t="shared" si="0"/>
        <v>-7.0730028197640848E-4</v>
      </c>
      <c r="H21" s="107">
        <v>16.193000000000001</v>
      </c>
      <c r="I21" s="107">
        <v>8.2479999999999993</v>
      </c>
      <c r="J21" s="107">
        <v>-35.081000000000003</v>
      </c>
      <c r="K21" s="107">
        <v>10.643000000000001</v>
      </c>
      <c r="L21" s="295">
        <f t="shared" si="1"/>
        <v>-3.0000000000001137E-3</v>
      </c>
      <c r="M21" s="296"/>
      <c r="N21" s="296"/>
      <c r="O21" s="296"/>
      <c r="P21" s="296"/>
      <c r="T21" s="297"/>
    </row>
    <row r="22" spans="1:20" x14ac:dyDescent="0.25">
      <c r="A22" s="8"/>
      <c r="B22" s="248" t="s">
        <v>13</v>
      </c>
      <c r="C22" s="238">
        <v>3.8333169034911068</v>
      </c>
      <c r="D22" s="238">
        <v>1.4326822421570975</v>
      </c>
      <c r="E22" s="238">
        <v>-9.5077149844855349</v>
      </c>
      <c r="F22" s="293">
        <v>4.2417158388373304</v>
      </c>
      <c r="G22" s="294">
        <f t="shared" si="0"/>
        <v>0</v>
      </c>
      <c r="H22" s="107">
        <v>16.332000000000001</v>
      </c>
      <c r="I22" s="107">
        <v>6.1040000000000001</v>
      </c>
      <c r="J22" s="107">
        <v>-40.508000000000003</v>
      </c>
      <c r="K22" s="107">
        <v>18.071999999999999</v>
      </c>
      <c r="L22" s="295">
        <f t="shared" si="1"/>
        <v>0</v>
      </c>
      <c r="M22" s="296"/>
      <c r="N22" s="296"/>
      <c r="O22" s="296"/>
      <c r="P22" s="296"/>
      <c r="T22" s="297"/>
    </row>
    <row r="23" spans="1:20" x14ac:dyDescent="0.25">
      <c r="A23" s="8"/>
      <c r="B23" s="248" t="s">
        <v>14</v>
      </c>
      <c r="C23" s="238">
        <v>3.3127479730895293</v>
      </c>
      <c r="D23" s="238">
        <v>0.42734747858087518</v>
      </c>
      <c r="E23" s="238">
        <v>-6.9127709734920364</v>
      </c>
      <c r="F23" s="293">
        <v>3.1724455177965614</v>
      </c>
      <c r="G23" s="294">
        <f t="shared" si="0"/>
        <v>2.3000402507067363E-4</v>
      </c>
      <c r="H23" s="107">
        <v>14.403</v>
      </c>
      <c r="I23" s="107">
        <v>1.8580000000000001</v>
      </c>
      <c r="J23" s="107">
        <v>-30.055</v>
      </c>
      <c r="K23" s="107">
        <v>13.792999999999999</v>
      </c>
      <c r="L23" s="295">
        <f t="shared" si="1"/>
        <v>1.0000000000012221E-3</v>
      </c>
      <c r="M23" s="296"/>
      <c r="N23" s="296"/>
      <c r="O23" s="296"/>
      <c r="P23" s="296"/>
      <c r="T23" s="297"/>
    </row>
    <row r="24" spans="1:20" x14ac:dyDescent="0.25">
      <c r="A24" s="8"/>
      <c r="B24" s="248" t="s">
        <v>15</v>
      </c>
      <c r="C24" s="238">
        <v>1.4388901365330058</v>
      </c>
      <c r="D24" s="238">
        <v>2.1689911040428251</v>
      </c>
      <c r="E24" s="238">
        <v>-7.7758273790154409</v>
      </c>
      <c r="F24" s="293">
        <v>4.1681752975631214</v>
      </c>
      <c r="G24" s="294">
        <f t="shared" si="0"/>
        <v>-2.2915912351173517E-4</v>
      </c>
      <c r="H24" s="107">
        <v>6.2789999999999999</v>
      </c>
      <c r="I24" s="107">
        <v>9.4649999999999999</v>
      </c>
      <c r="J24" s="107">
        <v>-33.932000000000002</v>
      </c>
      <c r="K24" s="107">
        <v>18.189</v>
      </c>
      <c r="L24" s="295">
        <f t="shared" si="1"/>
        <v>-9.9999999999766942E-4</v>
      </c>
      <c r="M24" s="296"/>
      <c r="N24" s="296"/>
      <c r="O24" s="296"/>
      <c r="P24" s="296"/>
      <c r="T24" s="297"/>
    </row>
    <row r="25" spans="1:20" x14ac:dyDescent="0.25">
      <c r="A25" s="8"/>
      <c r="B25" s="248" t="s">
        <v>16</v>
      </c>
      <c r="C25" s="238">
        <v>1.264886035020607</v>
      </c>
      <c r="D25" s="238">
        <v>-0.66625680260491382</v>
      </c>
      <c r="E25" s="238">
        <v>-5.3193524147824309</v>
      </c>
      <c r="F25" s="293">
        <v>4.7198123733406199</v>
      </c>
      <c r="G25" s="294">
        <f t="shared" si="0"/>
        <v>9.1080902611828662E-4</v>
      </c>
      <c r="H25" s="107">
        <v>5.5549999999999997</v>
      </c>
      <c r="I25" s="107">
        <v>-2.9260000000000002</v>
      </c>
      <c r="J25" s="107">
        <v>-23.361000000000001</v>
      </c>
      <c r="K25" s="107">
        <v>20.728000000000002</v>
      </c>
      <c r="L25" s="295">
        <f t="shared" si="1"/>
        <v>3.9999999999977831E-3</v>
      </c>
      <c r="M25" s="296"/>
      <c r="N25" s="296"/>
      <c r="O25" s="296"/>
      <c r="P25" s="296"/>
      <c r="T25" s="297"/>
    </row>
    <row r="26" spans="1:20" x14ac:dyDescent="0.25">
      <c r="A26" s="8"/>
      <c r="B26" s="248" t="s">
        <v>17</v>
      </c>
      <c r="C26" s="238">
        <v>2.254115451285184</v>
      </c>
      <c r="D26" s="238">
        <v>-2.475920411691646</v>
      </c>
      <c r="E26" s="238">
        <v>-3.7476923493067469</v>
      </c>
      <c r="F26" s="293">
        <v>3.9697227212583375</v>
      </c>
      <c r="G26" s="294">
        <f t="shared" si="0"/>
        <v>-2.254115451285621E-4</v>
      </c>
      <c r="H26" s="107">
        <v>10</v>
      </c>
      <c r="I26" s="107">
        <v>-10.984</v>
      </c>
      <c r="J26" s="107">
        <v>-16.626000000000001</v>
      </c>
      <c r="K26" s="107">
        <v>17.611000000000001</v>
      </c>
      <c r="L26" s="295">
        <f t="shared" si="1"/>
        <v>-1.0000000000012221E-3</v>
      </c>
      <c r="M26" s="296"/>
      <c r="N26" s="296"/>
      <c r="O26" s="296"/>
      <c r="P26" s="296"/>
      <c r="T26" s="297"/>
    </row>
    <row r="27" spans="1:20" x14ac:dyDescent="0.25">
      <c r="A27" s="8"/>
      <c r="B27" s="248" t="s">
        <v>18</v>
      </c>
      <c r="C27" s="238">
        <v>2.5369078027963168</v>
      </c>
      <c r="D27" s="238">
        <v>-0.91488520884065228</v>
      </c>
      <c r="E27" s="238">
        <v>-6.3642364660351074</v>
      </c>
      <c r="F27" s="293">
        <v>4.7422138720794429</v>
      </c>
      <c r="G27" s="294">
        <f t="shared" si="0"/>
        <v>0</v>
      </c>
      <c r="H27" s="107">
        <v>11.491</v>
      </c>
      <c r="I27" s="107">
        <v>-4.1440000000000001</v>
      </c>
      <c r="J27" s="107">
        <v>-28.827000000000002</v>
      </c>
      <c r="K27" s="107">
        <v>21.48</v>
      </c>
      <c r="L27" s="295">
        <f t="shared" si="1"/>
        <v>0</v>
      </c>
      <c r="M27" s="296"/>
      <c r="N27" s="296"/>
      <c r="O27" s="296"/>
      <c r="P27" s="296"/>
      <c r="T27" s="297"/>
    </row>
    <row r="28" spans="1:20" x14ac:dyDescent="0.25">
      <c r="A28" s="8"/>
      <c r="B28" s="248" t="s">
        <v>19</v>
      </c>
      <c r="C28" s="238">
        <v>2.9667751787826382</v>
      </c>
      <c r="D28" s="238">
        <v>-2.4849201681682733</v>
      </c>
      <c r="E28" s="238">
        <v>-6.4151867406793635</v>
      </c>
      <c r="F28" s="293">
        <v>5.9337689850655551</v>
      </c>
      <c r="G28" s="294">
        <f t="shared" si="0"/>
        <v>-4.3725500055646904E-4</v>
      </c>
      <c r="H28" s="107">
        <v>13.57</v>
      </c>
      <c r="I28" s="107">
        <v>-11.366</v>
      </c>
      <c r="J28" s="107">
        <v>-29.343</v>
      </c>
      <c r="K28" s="107">
        <v>27.140999999999998</v>
      </c>
      <c r="L28" s="295">
        <f t="shared" si="1"/>
        <v>-1.9999999999988916E-3</v>
      </c>
      <c r="M28" s="296"/>
      <c r="N28" s="296"/>
      <c r="O28" s="296"/>
      <c r="P28" s="296"/>
      <c r="T28" s="297"/>
    </row>
    <row r="29" spans="1:20" x14ac:dyDescent="0.25">
      <c r="A29" s="8"/>
      <c r="B29" s="248" t="s">
        <v>20</v>
      </c>
      <c r="C29" s="238">
        <v>2.8951265118189382</v>
      </c>
      <c r="D29" s="238">
        <v>-1.2304233633445381</v>
      </c>
      <c r="E29" s="238">
        <v>-6.229072318716832</v>
      </c>
      <c r="F29" s="293">
        <v>4.5645853373828649</v>
      </c>
      <c r="G29" s="294">
        <f t="shared" si="0"/>
        <v>-2.1616714043304341E-4</v>
      </c>
      <c r="H29" s="107">
        <v>13.393000000000001</v>
      </c>
      <c r="I29" s="107">
        <v>-5.6920000000000002</v>
      </c>
      <c r="J29" s="107">
        <v>-28.815999999999999</v>
      </c>
      <c r="K29" s="107">
        <v>21.116</v>
      </c>
      <c r="L29" s="295">
        <f t="shared" si="1"/>
        <v>-1.0000000000012221E-3</v>
      </c>
      <c r="M29" s="296"/>
      <c r="N29" s="296"/>
      <c r="O29" s="296"/>
      <c r="P29" s="296"/>
      <c r="T29" s="297"/>
    </row>
    <row r="30" spans="1:20" x14ac:dyDescent="0.25">
      <c r="A30" s="8"/>
      <c r="B30" s="248" t="s">
        <v>21</v>
      </c>
      <c r="C30" s="238">
        <v>2.5619979941195128</v>
      </c>
      <c r="D30" s="238">
        <v>-1.2761771689654284</v>
      </c>
      <c r="E30" s="238">
        <v>-5.3929468441670885</v>
      </c>
      <c r="F30" s="293">
        <v>4.106697412071286</v>
      </c>
      <c r="G30" s="294">
        <f t="shared" si="0"/>
        <v>4.2860694171764635E-4</v>
      </c>
      <c r="H30" s="107">
        <v>11.955</v>
      </c>
      <c r="I30" s="107">
        <v>-5.9550000000000001</v>
      </c>
      <c r="J30" s="107">
        <v>-25.164999999999999</v>
      </c>
      <c r="K30" s="107">
        <v>19.163</v>
      </c>
      <c r="L30" s="295">
        <f t="shared" si="1"/>
        <v>1.9999999999988916E-3</v>
      </c>
      <c r="M30" s="296"/>
      <c r="N30" s="296"/>
      <c r="O30" s="296"/>
      <c r="P30" s="296"/>
      <c r="T30" s="297"/>
    </row>
    <row r="31" spans="1:20" x14ac:dyDescent="0.25">
      <c r="A31" s="8"/>
      <c r="B31" s="248" t="s">
        <v>22</v>
      </c>
      <c r="C31" s="238">
        <v>1.7715282550087224</v>
      </c>
      <c r="D31" s="238">
        <v>-1.0371623407517048</v>
      </c>
      <c r="E31" s="238">
        <v>-5.9400539197547184</v>
      </c>
      <c r="F31" s="293">
        <v>5.2058994555162021</v>
      </c>
      <c r="G31" s="294">
        <f t="shared" si="0"/>
        <v>-2.114500185017576E-4</v>
      </c>
      <c r="H31" s="107">
        <v>8.3780000000000001</v>
      </c>
      <c r="I31" s="107">
        <v>-4.9050000000000002</v>
      </c>
      <c r="J31" s="107">
        <v>-28.091999999999999</v>
      </c>
      <c r="K31" s="107">
        <v>24.62</v>
      </c>
      <c r="L31" s="295">
        <f t="shared" si="1"/>
        <v>-1.0000000000012221E-3</v>
      </c>
      <c r="M31" s="297"/>
      <c r="N31" s="297"/>
      <c r="O31" s="297"/>
      <c r="P31" s="297"/>
      <c r="T31" s="297"/>
    </row>
    <row r="32" spans="1:20" x14ac:dyDescent="0.25">
      <c r="A32" s="8"/>
      <c r="B32" s="248" t="s">
        <v>23</v>
      </c>
      <c r="C32" s="238">
        <v>1.4345870498983131</v>
      </c>
      <c r="D32" s="238">
        <v>-3.4284520805731598</v>
      </c>
      <c r="E32" s="238">
        <v>-4.9887764660213838</v>
      </c>
      <c r="F32" s="293">
        <v>6.9828524653800388</v>
      </c>
      <c r="G32" s="294">
        <f t="shared" si="0"/>
        <v>-2.1096868380876543E-4</v>
      </c>
      <c r="H32" s="107">
        <v>6.8</v>
      </c>
      <c r="I32" s="107">
        <v>-16.251000000000001</v>
      </c>
      <c r="J32" s="107">
        <v>-23.646999999999998</v>
      </c>
      <c r="K32" s="107">
        <v>33.098999999999997</v>
      </c>
      <c r="L32" s="295">
        <f t="shared" si="1"/>
        <v>-9.9999999999766942E-4</v>
      </c>
      <c r="M32" s="297"/>
      <c r="N32" s="297"/>
      <c r="O32" s="297"/>
      <c r="P32" s="297"/>
      <c r="T32" s="297"/>
    </row>
    <row r="33" spans="1:20" x14ac:dyDescent="0.25">
      <c r="A33" s="8"/>
      <c r="B33" s="248" t="s">
        <v>24</v>
      </c>
      <c r="C33" s="238">
        <v>2.3458637176844772</v>
      </c>
      <c r="D33" s="238">
        <v>-3.6262437095238589</v>
      </c>
      <c r="E33" s="238">
        <v>-4.7262531256212013</v>
      </c>
      <c r="F33" s="293">
        <v>6.0068423640681727</v>
      </c>
      <c r="G33" s="294">
        <f t="shared" si="0"/>
        <v>-2.0924660759025215E-4</v>
      </c>
      <c r="H33" s="107">
        <v>11.211</v>
      </c>
      <c r="I33" s="107">
        <v>-17.329999999999998</v>
      </c>
      <c r="J33" s="107">
        <v>-22.587</v>
      </c>
      <c r="K33" s="107">
        <v>28.707000000000001</v>
      </c>
      <c r="L33" s="295">
        <f t="shared" si="1"/>
        <v>-1.0000000000047748E-3</v>
      </c>
      <c r="M33" s="297"/>
      <c r="N33" s="297"/>
      <c r="O33" s="297"/>
      <c r="P33" s="297"/>
      <c r="T33" s="297"/>
    </row>
    <row r="34" spans="1:20" x14ac:dyDescent="0.25">
      <c r="A34" s="8"/>
      <c r="B34" s="248" t="s">
        <v>25</v>
      </c>
      <c r="C34" s="238">
        <v>2.7868551268844817</v>
      </c>
      <c r="D34" s="238">
        <v>-2.2342320769089441</v>
      </c>
      <c r="E34" s="238">
        <v>-4.2704942229525384</v>
      </c>
      <c r="F34" s="293">
        <v>3.7174583055507959</v>
      </c>
      <c r="G34" s="294">
        <f t="shared" si="0"/>
        <v>4.1286742620494365E-4</v>
      </c>
      <c r="H34" s="107">
        <v>13.5</v>
      </c>
      <c r="I34" s="107">
        <v>-10.823</v>
      </c>
      <c r="J34" s="107">
        <v>-20.687000000000001</v>
      </c>
      <c r="K34" s="107">
        <v>18.007999999999999</v>
      </c>
      <c r="L34" s="295">
        <f t="shared" si="1"/>
        <v>2.0000000000024443E-3</v>
      </c>
      <c r="M34" s="297"/>
      <c r="N34" s="297"/>
      <c r="O34" s="297"/>
      <c r="P34" s="297"/>
      <c r="T34" s="297"/>
    </row>
    <row r="35" spans="1:20" x14ac:dyDescent="0.25">
      <c r="A35" s="8"/>
      <c r="B35" s="248" t="s">
        <v>26</v>
      </c>
      <c r="C35" s="238">
        <v>3.3277986758022848</v>
      </c>
      <c r="D35" s="238">
        <v>-2.837713678294941</v>
      </c>
      <c r="E35" s="238">
        <v>-5.1426994021745847</v>
      </c>
      <c r="F35" s="293">
        <v>4.6526144046672409</v>
      </c>
      <c r="G35" s="294">
        <f t="shared" si="0"/>
        <v>0</v>
      </c>
      <c r="H35" s="107">
        <v>16.154</v>
      </c>
      <c r="I35" s="107">
        <v>-13.775</v>
      </c>
      <c r="J35" s="107">
        <v>-24.963999999999999</v>
      </c>
      <c r="K35" s="107">
        <v>22.585000000000001</v>
      </c>
      <c r="L35" s="295">
        <f t="shared" si="1"/>
        <v>0</v>
      </c>
      <c r="M35" s="297"/>
      <c r="N35" s="297"/>
      <c r="O35" s="297"/>
      <c r="P35" s="297"/>
      <c r="T35" s="297"/>
    </row>
    <row r="36" spans="1:20" x14ac:dyDescent="0.25">
      <c r="A36" s="8"/>
      <c r="B36" s="248" t="s">
        <v>27</v>
      </c>
      <c r="C36" s="238">
        <v>3.2170580801864341</v>
      </c>
      <c r="D36" s="238">
        <v>-5.6389805195870872</v>
      </c>
      <c r="E36" s="238">
        <v>-4.2470828615036185</v>
      </c>
      <c r="F36" s="293">
        <v>6.6690053009042716</v>
      </c>
      <c r="G36" s="294">
        <f t="shared" si="0"/>
        <v>0</v>
      </c>
      <c r="H36" s="107">
        <v>15.682</v>
      </c>
      <c r="I36" s="107">
        <v>-27.488</v>
      </c>
      <c r="J36" s="107">
        <v>-20.702999999999999</v>
      </c>
      <c r="K36" s="107">
        <v>32.509</v>
      </c>
      <c r="L36" s="295">
        <f t="shared" si="1"/>
        <v>0</v>
      </c>
      <c r="M36" s="297"/>
      <c r="N36" s="297"/>
      <c r="O36" s="297"/>
      <c r="P36" s="297"/>
      <c r="T36" s="297"/>
    </row>
    <row r="37" spans="1:20" x14ac:dyDescent="0.25">
      <c r="A37" s="8"/>
      <c r="B37" s="248" t="s">
        <v>28</v>
      </c>
      <c r="C37" s="238">
        <v>2.3882535226082067</v>
      </c>
      <c r="D37" s="238">
        <v>-4.0640967033322681</v>
      </c>
      <c r="E37" s="238">
        <v>-4.0477124791151713</v>
      </c>
      <c r="F37" s="293">
        <v>5.7241624829583841</v>
      </c>
      <c r="G37" s="294">
        <f t="shared" si="0"/>
        <v>-6.0682311915094544E-4</v>
      </c>
      <c r="H37" s="107">
        <v>11.807</v>
      </c>
      <c r="I37" s="107">
        <v>-20.091999999999999</v>
      </c>
      <c r="J37" s="107">
        <v>-20.010999999999999</v>
      </c>
      <c r="K37" s="107">
        <v>28.298999999999999</v>
      </c>
      <c r="L37" s="295">
        <f t="shared" si="1"/>
        <v>-3.0000000000001137E-3</v>
      </c>
      <c r="M37" s="297"/>
      <c r="N37" s="297"/>
      <c r="O37" s="297"/>
      <c r="P37" s="297"/>
      <c r="T37" s="297"/>
    </row>
    <row r="38" spans="1:20" x14ac:dyDescent="0.25">
      <c r="A38" s="8"/>
      <c r="B38" s="248" t="s">
        <v>31</v>
      </c>
      <c r="C38" s="238">
        <v>1.5027355042167378</v>
      </c>
      <c r="D38" s="238">
        <v>-3.6704334599549258</v>
      </c>
      <c r="E38" s="238">
        <v>-3.1097944589116913</v>
      </c>
      <c r="F38" s="293">
        <v>5.277293324095532</v>
      </c>
      <c r="G38" s="294">
        <f t="shared" si="0"/>
        <v>1.9909055434741418E-4</v>
      </c>
      <c r="H38" s="107">
        <v>7.548</v>
      </c>
      <c r="I38" s="107">
        <v>-18.436</v>
      </c>
      <c r="J38" s="107">
        <v>-15.62</v>
      </c>
      <c r="K38" s="107">
        <v>26.507000000000001</v>
      </c>
      <c r="L38" s="295">
        <f t="shared" si="1"/>
        <v>9.9999999999766942E-4</v>
      </c>
      <c r="M38" s="297"/>
      <c r="N38" s="297"/>
      <c r="O38" s="297"/>
      <c r="P38" s="297"/>
      <c r="T38" s="297"/>
    </row>
    <row r="39" spans="1:20" x14ac:dyDescent="0.25">
      <c r="A39" s="8"/>
      <c r="B39" s="248" t="s">
        <v>32</v>
      </c>
      <c r="C39" s="238">
        <v>0.48306699173831075</v>
      </c>
      <c r="D39" s="238">
        <v>-2.9173534956717435</v>
      </c>
      <c r="E39" s="238">
        <v>-3.9358016404931351</v>
      </c>
      <c r="F39" s="293">
        <v>6.3700881444265676</v>
      </c>
      <c r="G39" s="294">
        <f t="shared" si="0"/>
        <v>0</v>
      </c>
      <c r="H39" s="107">
        <v>2.4470000000000001</v>
      </c>
      <c r="I39" s="107">
        <v>-14.778</v>
      </c>
      <c r="J39" s="107">
        <v>-19.937000000000001</v>
      </c>
      <c r="K39" s="107">
        <v>32.268000000000001</v>
      </c>
      <c r="L39" s="295">
        <f t="shared" si="1"/>
        <v>0</v>
      </c>
      <c r="M39" s="297"/>
      <c r="N39" s="297"/>
      <c r="O39" s="297"/>
      <c r="P39" s="297"/>
      <c r="T39" s="297"/>
    </row>
    <row r="40" spans="1:20" x14ac:dyDescent="0.25">
      <c r="A40" s="8"/>
      <c r="B40" s="248" t="s">
        <v>33</v>
      </c>
      <c r="C40" s="238">
        <v>-1.5422041560434809</v>
      </c>
      <c r="D40" s="238">
        <v>-0.29585856441399938</v>
      </c>
      <c r="E40" s="238">
        <v>-2.4350386914442534</v>
      </c>
      <c r="F40" s="293">
        <v>4.2729066399699276</v>
      </c>
      <c r="G40" s="294">
        <f t="shared" si="0"/>
        <v>1.9477193180605923E-4</v>
      </c>
      <c r="H40" s="107">
        <v>-7.9180000000000001</v>
      </c>
      <c r="I40" s="107">
        <v>-1.5189999999999999</v>
      </c>
      <c r="J40" s="107">
        <v>-12.502000000000001</v>
      </c>
      <c r="K40" s="107">
        <v>21.937999999999999</v>
      </c>
      <c r="L40" s="295">
        <f t="shared" si="1"/>
        <v>1.0000000000012221E-3</v>
      </c>
      <c r="M40" s="297"/>
      <c r="N40" s="297"/>
      <c r="O40" s="297"/>
      <c r="P40" s="297"/>
      <c r="T40" s="297"/>
    </row>
    <row r="41" spans="1:20" x14ac:dyDescent="0.25">
      <c r="A41" s="8"/>
      <c r="B41" s="248" t="s">
        <v>34</v>
      </c>
      <c r="C41" s="238">
        <v>-1.429031642016771</v>
      </c>
      <c r="D41" s="238">
        <v>0.49711319404390109</v>
      </c>
      <c r="E41" s="238">
        <v>-2.3405022830169391</v>
      </c>
      <c r="F41" s="293">
        <v>3.2728065386685392</v>
      </c>
      <c r="G41" s="294">
        <f t="shared" si="0"/>
        <v>-3.8580767873019894E-4</v>
      </c>
      <c r="H41" s="107">
        <v>-7.4080000000000004</v>
      </c>
      <c r="I41" s="107">
        <v>2.577</v>
      </c>
      <c r="J41" s="107">
        <v>-12.132999999999999</v>
      </c>
      <c r="K41" s="107">
        <v>16.966000000000001</v>
      </c>
      <c r="L41" s="295">
        <f t="shared" si="1"/>
        <v>-2.0000000000024443E-3</v>
      </c>
      <c r="M41" s="297"/>
      <c r="N41" s="297"/>
      <c r="O41" s="297"/>
      <c r="P41" s="297"/>
      <c r="T41" s="297"/>
    </row>
    <row r="42" spans="1:20" x14ac:dyDescent="0.25">
      <c r="A42" s="8"/>
      <c r="B42" s="248" t="s">
        <v>38</v>
      </c>
      <c r="C42" s="238">
        <v>-0.28345302202758149</v>
      </c>
      <c r="D42" s="238">
        <v>-1.3675600778392321</v>
      </c>
      <c r="E42" s="238">
        <v>-3.0492789891646868</v>
      </c>
      <c r="F42" s="293">
        <v>4.7002920890315005</v>
      </c>
      <c r="G42" s="294">
        <f t="shared" si="0"/>
        <v>0</v>
      </c>
      <c r="H42" s="107">
        <v>-1.4770000000000001</v>
      </c>
      <c r="I42" s="107">
        <v>-7.1260000000000003</v>
      </c>
      <c r="J42" s="107">
        <v>-15.888999999999999</v>
      </c>
      <c r="K42" s="107">
        <v>24.492000000000001</v>
      </c>
      <c r="L42" s="295">
        <f t="shared" si="1"/>
        <v>0</v>
      </c>
      <c r="M42" s="297"/>
      <c r="N42" s="297"/>
      <c r="O42" s="297"/>
      <c r="P42" s="297"/>
      <c r="T42" s="297"/>
    </row>
    <row r="43" spans="1:20" x14ac:dyDescent="0.25">
      <c r="A43" s="8"/>
      <c r="B43" s="248" t="s">
        <v>39</v>
      </c>
      <c r="C43" s="238">
        <v>-0.37236747622466998</v>
      </c>
      <c r="D43" s="238">
        <v>-0.18742178854479552</v>
      </c>
      <c r="E43" s="238">
        <v>-3.1444576291524688</v>
      </c>
      <c r="F43" s="293">
        <v>3.7040564246246328</v>
      </c>
      <c r="G43" s="294">
        <f t="shared" si="0"/>
        <v>1.9046929730137663E-4</v>
      </c>
      <c r="H43" s="107">
        <v>-1.9550000000000001</v>
      </c>
      <c r="I43" s="107">
        <v>-0.98399999999999999</v>
      </c>
      <c r="J43" s="107">
        <v>-16.509</v>
      </c>
      <c r="K43" s="107">
        <v>19.446999999999999</v>
      </c>
      <c r="L43" s="295">
        <f t="shared" si="1"/>
        <v>1.0000000000012221E-3</v>
      </c>
      <c r="M43" s="297"/>
      <c r="N43" s="297"/>
      <c r="O43" s="297"/>
      <c r="P43" s="297"/>
      <c r="T43" s="297"/>
    </row>
    <row r="44" spans="1:20" x14ac:dyDescent="0.25">
      <c r="A44" s="8"/>
      <c r="B44" s="248" t="s">
        <v>40</v>
      </c>
      <c r="C44" s="238">
        <v>-1.2775576027349682</v>
      </c>
      <c r="D44" s="238">
        <v>4.2616543103723425E-2</v>
      </c>
      <c r="E44" s="238">
        <v>-1.9633647919768256</v>
      </c>
      <c r="F44" s="293">
        <v>3.1984935896834172</v>
      </c>
      <c r="G44" s="294">
        <f t="shared" si="0"/>
        <v>-1.8773807534655518E-4</v>
      </c>
      <c r="H44" s="107">
        <v>-6.8049999999999997</v>
      </c>
      <c r="I44" s="107">
        <v>0.22700000000000001</v>
      </c>
      <c r="J44" s="107">
        <v>-10.458</v>
      </c>
      <c r="K44" s="107">
        <v>17.036999999999999</v>
      </c>
      <c r="L44" s="295">
        <f t="shared" si="1"/>
        <v>-9.9999999999766942E-4</v>
      </c>
      <c r="M44" s="297"/>
      <c r="N44" s="297"/>
      <c r="O44" s="297"/>
      <c r="P44" s="297"/>
      <c r="T44" s="297"/>
    </row>
    <row r="45" spans="1:20" x14ac:dyDescent="0.25">
      <c r="A45" s="8"/>
      <c r="B45" s="248" t="s">
        <v>41</v>
      </c>
      <c r="C45" s="238">
        <v>-0.55627710474654968</v>
      </c>
      <c r="D45" s="238">
        <v>2.6871487112882564E-2</v>
      </c>
      <c r="E45" s="238">
        <v>-3.5000111964529639</v>
      </c>
      <c r="F45" s="293">
        <v>4.0297900291854205</v>
      </c>
      <c r="G45" s="294">
        <f t="shared" si="0"/>
        <v>-3.7321509878918135E-4</v>
      </c>
      <c r="H45" s="107">
        <v>-2.9809999999999999</v>
      </c>
      <c r="I45" s="107">
        <v>0.14399999999999999</v>
      </c>
      <c r="J45" s="107">
        <v>-18.756</v>
      </c>
      <c r="K45" s="107">
        <v>21.594999999999999</v>
      </c>
      <c r="L45" s="295">
        <f t="shared" si="1"/>
        <v>-1.9999999999988916E-3</v>
      </c>
      <c r="M45" s="297"/>
      <c r="N45" s="297"/>
      <c r="O45" s="297"/>
      <c r="P45" s="297"/>
      <c r="T45" s="297"/>
    </row>
    <row r="46" spans="1:20" x14ac:dyDescent="0.25">
      <c r="A46" s="8"/>
      <c r="B46" s="248" t="s">
        <v>43</v>
      </c>
      <c r="C46" s="238">
        <v>-0.69975448508422933</v>
      </c>
      <c r="D46" s="238">
        <v>-2.0351115909662343</v>
      </c>
      <c r="E46" s="238">
        <v>-1.1090692618283466</v>
      </c>
      <c r="F46" s="293">
        <v>3.8441202135683965</v>
      </c>
      <c r="G46" s="294">
        <f t="shared" si="0"/>
        <v>-1.848756895861392E-4</v>
      </c>
      <c r="H46" s="107">
        <v>-3.7850000000000001</v>
      </c>
      <c r="I46" s="107">
        <v>-11.007999999999999</v>
      </c>
      <c r="J46" s="107">
        <v>-5.9989999999999997</v>
      </c>
      <c r="K46" s="107">
        <v>20.792999999999999</v>
      </c>
      <c r="L46" s="295">
        <f t="shared" si="1"/>
        <v>-1.0000000000012221E-3</v>
      </c>
      <c r="M46" s="297"/>
      <c r="N46" s="297"/>
      <c r="O46" s="297"/>
      <c r="P46" s="297"/>
      <c r="T46" s="297"/>
    </row>
    <row r="47" spans="1:20" x14ac:dyDescent="0.25">
      <c r="A47" s="8"/>
      <c r="B47" s="248" t="s">
        <v>44</v>
      </c>
      <c r="C47" s="238">
        <v>-0.90672674935351372</v>
      </c>
      <c r="D47" s="238">
        <v>-0.79919239505341966</v>
      </c>
      <c r="E47" s="238">
        <v>-2.0700363202768095</v>
      </c>
      <c r="F47" s="293">
        <v>3.7757725831288109</v>
      </c>
      <c r="G47" s="294">
        <f t="shared" si="0"/>
        <v>1.8288155493184632E-4</v>
      </c>
      <c r="H47" s="107">
        <v>-4.9580000000000002</v>
      </c>
      <c r="I47" s="107">
        <v>-4.37</v>
      </c>
      <c r="J47" s="107">
        <v>-11.319000000000001</v>
      </c>
      <c r="K47" s="107">
        <v>20.646000000000001</v>
      </c>
      <c r="L47" s="295">
        <f t="shared" si="1"/>
        <v>9.9999999999766942E-4</v>
      </c>
      <c r="M47" s="297"/>
      <c r="N47" s="297"/>
      <c r="O47" s="297"/>
      <c r="P47" s="297"/>
      <c r="T47" s="297"/>
    </row>
    <row r="48" spans="1:20" x14ac:dyDescent="0.25">
      <c r="A48" s="8"/>
      <c r="B48" s="248" t="s">
        <v>45</v>
      </c>
      <c r="C48" s="238">
        <v>-0.98712758038453852</v>
      </c>
      <c r="D48" s="238">
        <v>-1.1133099729479474</v>
      </c>
      <c r="E48" s="238">
        <v>-2.2563953593928718</v>
      </c>
      <c r="F48" s="293">
        <v>4.3566513553259867</v>
      </c>
      <c r="G48" s="294">
        <f t="shared" si="0"/>
        <v>1.8155739937064652E-4</v>
      </c>
      <c r="H48" s="107">
        <v>-5.4370000000000003</v>
      </c>
      <c r="I48" s="107">
        <v>-6.1319999999999997</v>
      </c>
      <c r="J48" s="107">
        <v>-12.428000000000001</v>
      </c>
      <c r="K48" s="107">
        <v>23.995999999999999</v>
      </c>
      <c r="L48" s="295">
        <f t="shared" si="1"/>
        <v>1.0000000000012221E-3</v>
      </c>
      <c r="M48" s="297"/>
      <c r="N48" s="297"/>
      <c r="O48" s="297"/>
      <c r="P48" s="297"/>
      <c r="T48" s="297"/>
    </row>
    <row r="49" spans="1:20" x14ac:dyDescent="0.25">
      <c r="A49" s="8"/>
      <c r="B49" s="248" t="s">
        <v>46</v>
      </c>
      <c r="C49" s="238">
        <v>-1.032393059476105</v>
      </c>
      <c r="D49" s="238">
        <v>-2.5651010589521022</v>
      </c>
      <c r="E49" s="238">
        <v>-2.2596720676035309</v>
      </c>
      <c r="F49" s="293">
        <v>5.8569867330403467</v>
      </c>
      <c r="G49" s="294">
        <f t="shared" si="0"/>
        <v>1.7945299139121573E-4</v>
      </c>
      <c r="H49" s="107">
        <v>-5.7530000000000001</v>
      </c>
      <c r="I49" s="107">
        <v>-14.294</v>
      </c>
      <c r="J49" s="107">
        <v>-12.592000000000001</v>
      </c>
      <c r="K49" s="107">
        <v>32.637999999999998</v>
      </c>
      <c r="L49" s="295">
        <f t="shared" si="1"/>
        <v>1.0000000000047748E-3</v>
      </c>
      <c r="M49" s="297"/>
      <c r="N49" s="297"/>
      <c r="O49" s="297"/>
      <c r="P49" s="297"/>
      <c r="T49" s="297"/>
    </row>
    <row r="50" spans="1:20" x14ac:dyDescent="0.25">
      <c r="A50" s="8"/>
      <c r="B50" s="248" t="s">
        <v>58</v>
      </c>
      <c r="C50" s="238">
        <v>-0.74054812672313686</v>
      </c>
      <c r="D50" s="238">
        <v>-0.60821833880700149</v>
      </c>
      <c r="E50" s="238">
        <v>-1.5270465701116342</v>
      </c>
      <c r="F50" s="293">
        <v>2.8756349336391938</v>
      </c>
      <c r="G50" s="294">
        <f t="shared" si="0"/>
        <v>1.7810200257883935E-4</v>
      </c>
      <c r="H50" s="107">
        <v>-4.1580000000000004</v>
      </c>
      <c r="I50" s="107">
        <v>-3.415</v>
      </c>
      <c r="J50" s="107">
        <v>-8.5739999999999998</v>
      </c>
      <c r="K50" s="107">
        <v>16.146000000000001</v>
      </c>
      <c r="L50" s="295">
        <f t="shared" si="1"/>
        <v>9.9999999999766942E-4</v>
      </c>
      <c r="M50" s="297"/>
      <c r="N50" s="297"/>
      <c r="O50" s="297"/>
      <c r="P50" s="297"/>
      <c r="T50" s="297"/>
    </row>
    <row r="51" spans="1:20" x14ac:dyDescent="0.25">
      <c r="A51" s="8"/>
      <c r="B51" s="248" t="s">
        <v>59</v>
      </c>
      <c r="C51" s="238">
        <v>-0.93026692397952992</v>
      </c>
      <c r="D51" s="238">
        <v>0.83526992342186224</v>
      </c>
      <c r="E51" s="238">
        <v>-2.4709775367277755</v>
      </c>
      <c r="F51" s="293">
        <v>2.565974537285443</v>
      </c>
      <c r="G51" s="294">
        <f t="shared" si="0"/>
        <v>0</v>
      </c>
      <c r="H51" s="107">
        <v>-5.2880000000000003</v>
      </c>
      <c r="I51" s="107">
        <v>4.7480000000000002</v>
      </c>
      <c r="J51" s="107">
        <v>-14.045999999999999</v>
      </c>
      <c r="K51" s="107">
        <v>14.586</v>
      </c>
      <c r="L51" s="295">
        <f t="shared" si="1"/>
        <v>0</v>
      </c>
      <c r="M51" s="297"/>
      <c r="N51" s="297"/>
      <c r="O51" s="297"/>
      <c r="P51" s="297"/>
      <c r="T51" s="297"/>
    </row>
    <row r="52" spans="1:20" x14ac:dyDescent="0.25">
      <c r="A52" s="8"/>
      <c r="B52" s="248" t="s">
        <v>60</v>
      </c>
      <c r="C52" s="238">
        <v>-0.36559241989794394</v>
      </c>
      <c r="D52" s="238">
        <v>3.6392023502118396</v>
      </c>
      <c r="E52" s="238">
        <v>-2.9421652857939975</v>
      </c>
      <c r="F52" s="293">
        <v>-0.33144464451989814</v>
      </c>
      <c r="G52" s="294">
        <f t="shared" si="0"/>
        <v>0</v>
      </c>
      <c r="H52" s="107">
        <v>-2.077</v>
      </c>
      <c r="I52" s="107">
        <v>20.675000000000001</v>
      </c>
      <c r="J52" s="107">
        <v>-16.715</v>
      </c>
      <c r="K52" s="107">
        <v>-1.883</v>
      </c>
      <c r="L52" s="295">
        <f t="shared" si="1"/>
        <v>0</v>
      </c>
      <c r="M52" s="297"/>
      <c r="N52" s="297"/>
      <c r="O52" s="297"/>
      <c r="P52" s="297"/>
      <c r="T52" s="297"/>
    </row>
    <row r="53" spans="1:20" x14ac:dyDescent="0.25">
      <c r="A53" s="8"/>
      <c r="B53" s="248" t="s">
        <v>61</v>
      </c>
      <c r="C53" s="238">
        <v>0.50603146822051237</v>
      </c>
      <c r="D53" s="238">
        <v>1.2619659989541425</v>
      </c>
      <c r="E53" s="238">
        <v>-4.117264121746369</v>
      </c>
      <c r="F53" s="293">
        <v>2.6697828956027734</v>
      </c>
      <c r="G53" s="294">
        <f t="shared" si="0"/>
        <v>-0.32051624103105913</v>
      </c>
      <c r="H53" s="107">
        <v>2.8450000000000002</v>
      </c>
      <c r="I53" s="107">
        <v>7.0949999999999998</v>
      </c>
      <c r="J53" s="107">
        <v>-23.148</v>
      </c>
      <c r="K53" s="107">
        <v>15.01</v>
      </c>
      <c r="L53" s="295">
        <f t="shared" si="1"/>
        <v>-1.8019999999999996</v>
      </c>
      <c r="M53" s="297"/>
      <c r="N53" s="297"/>
      <c r="O53" s="297"/>
      <c r="P53" s="297"/>
      <c r="T53" s="297"/>
    </row>
    <row r="54" spans="1:20" x14ac:dyDescent="0.25">
      <c r="A54" s="8"/>
      <c r="B54" s="248" t="s">
        <v>63</v>
      </c>
      <c r="C54" s="238">
        <v>14.887777282012026</v>
      </c>
      <c r="D54" s="238">
        <v>6.5714659975193523</v>
      </c>
      <c r="E54" s="238">
        <v>-24.797679816284678</v>
      </c>
      <c r="F54" s="293">
        <v>1.6058716858173243</v>
      </c>
      <c r="G54" s="294">
        <f t="shared" si="0"/>
        <v>1.732564850935975</v>
      </c>
      <c r="H54" s="107">
        <v>72.739000000000004</v>
      </c>
      <c r="I54" s="107">
        <v>32.106999999999999</v>
      </c>
      <c r="J54" s="107">
        <v>-121.157</v>
      </c>
      <c r="K54" s="107">
        <v>7.8460000000000001</v>
      </c>
      <c r="L54" s="295">
        <f t="shared" si="1"/>
        <v>8.4649999999999928</v>
      </c>
      <c r="M54" s="297"/>
      <c r="N54" s="297"/>
      <c r="O54" s="297"/>
      <c r="P54" s="297"/>
      <c r="T54" s="297"/>
    </row>
    <row r="55" spans="1:20" x14ac:dyDescent="0.25">
      <c r="A55" s="8"/>
      <c r="B55" s="248" t="s">
        <v>64</v>
      </c>
      <c r="C55" s="238">
        <v>5.2755428606979287</v>
      </c>
      <c r="D55" s="238">
        <v>6.2521157248908059</v>
      </c>
      <c r="E55" s="238">
        <v>-13.940271142152925</v>
      </c>
      <c r="F55" s="293">
        <v>1.719295228022536</v>
      </c>
      <c r="G55" s="294">
        <f t="shared" si="0"/>
        <v>0.69331732854165362</v>
      </c>
      <c r="H55" s="107">
        <v>28.831</v>
      </c>
      <c r="I55" s="107">
        <v>34.167999999999999</v>
      </c>
      <c r="J55" s="107">
        <v>-76.183999999999997</v>
      </c>
      <c r="K55" s="107">
        <v>9.3960000000000008</v>
      </c>
      <c r="L55" s="295">
        <f t="shared" si="1"/>
        <v>3.7890000000000015</v>
      </c>
      <c r="M55" s="297"/>
      <c r="N55" s="297"/>
      <c r="O55" s="297"/>
      <c r="P55" s="297"/>
      <c r="T55" s="297"/>
    </row>
    <row r="56" spans="1:20" x14ac:dyDescent="0.25">
      <c r="A56" s="8"/>
      <c r="B56" s="248" t="s">
        <v>65</v>
      </c>
      <c r="C56" s="238">
        <v>5.2275800721355994</v>
      </c>
      <c r="D56" s="238">
        <v>0.13235063735385155</v>
      </c>
      <c r="E56" s="238">
        <v>-10.552937553908125</v>
      </c>
      <c r="F56" s="293">
        <v>4.8670821456289177</v>
      </c>
      <c r="G56" s="294">
        <f t="shared" si="0"/>
        <v>0.32592469878975638</v>
      </c>
      <c r="H56" s="107">
        <v>29.030999999999999</v>
      </c>
      <c r="I56" s="107">
        <v>0.73499999999999999</v>
      </c>
      <c r="J56" s="107">
        <v>-58.604999999999997</v>
      </c>
      <c r="K56" s="107">
        <v>27.029</v>
      </c>
      <c r="L56" s="295">
        <f t="shared" si="1"/>
        <v>1.8099999999999987</v>
      </c>
      <c r="M56" s="297"/>
      <c r="N56" s="297"/>
      <c r="O56" s="297"/>
      <c r="P56" s="297"/>
      <c r="T56" s="297"/>
    </row>
    <row r="57" spans="1:20" x14ac:dyDescent="0.25">
      <c r="A57" s="8"/>
      <c r="B57" s="248" t="s">
        <v>66</v>
      </c>
      <c r="C57" s="238">
        <v>9.2515764421659625</v>
      </c>
      <c r="D57" s="238">
        <v>1.770935942881384</v>
      </c>
      <c r="E57" s="238">
        <v>-13.398500133017926</v>
      </c>
      <c r="F57" s="293">
        <v>2.1302640945074383</v>
      </c>
      <c r="G57" s="294">
        <f t="shared" si="0"/>
        <v>0.24572365346314173</v>
      </c>
      <c r="H57" s="107">
        <v>51.468000000000004</v>
      </c>
      <c r="I57" s="107">
        <v>9.8520000000000003</v>
      </c>
      <c r="J57" s="107">
        <v>-74.537999999999997</v>
      </c>
      <c r="K57" s="107">
        <v>11.851000000000001</v>
      </c>
      <c r="L57" s="295">
        <f t="shared" si="1"/>
        <v>1.3669999999999884</v>
      </c>
      <c r="M57" s="297"/>
      <c r="N57" s="297"/>
      <c r="O57" s="297"/>
      <c r="P57" s="297"/>
      <c r="T57" s="297"/>
    </row>
    <row r="58" spans="1:20" x14ac:dyDescent="0.25">
      <c r="A58" s="8"/>
      <c r="B58" s="248" t="s">
        <v>67</v>
      </c>
      <c r="C58" s="238">
        <v>3.5530090912233399</v>
      </c>
      <c r="D58" s="238">
        <v>2.9969926371461164</v>
      </c>
      <c r="E58" s="238">
        <v>-9.187320681668913</v>
      </c>
      <c r="F58" s="293">
        <v>2.3884337515987419</v>
      </c>
      <c r="G58" s="294">
        <f t="shared" si="0"/>
        <v>0.24888520170071482</v>
      </c>
      <c r="H58" s="107">
        <v>20.556999999999999</v>
      </c>
      <c r="I58" s="107">
        <v>17.34</v>
      </c>
      <c r="J58" s="107">
        <v>-53.155999999999999</v>
      </c>
      <c r="K58" s="107">
        <v>13.819000000000001</v>
      </c>
      <c r="L58" s="295">
        <f t="shared" si="1"/>
        <v>1.4399999999999995</v>
      </c>
      <c r="M58" s="297"/>
      <c r="N58" s="297"/>
      <c r="O58" s="297"/>
      <c r="P58" s="297"/>
      <c r="T58" s="297"/>
    </row>
    <row r="59" spans="1:20" x14ac:dyDescent="0.25">
      <c r="A59" s="8"/>
      <c r="B59" s="248" t="s">
        <v>68</v>
      </c>
      <c r="C59" s="238">
        <v>1.7904364657452088</v>
      </c>
      <c r="D59" s="238">
        <v>1.2855770017175105</v>
      </c>
      <c r="E59" s="238">
        <v>-7.6088438155993563</v>
      </c>
      <c r="F59" s="293">
        <v>4.2816785256672389</v>
      </c>
      <c r="G59" s="294">
        <f t="shared" si="0"/>
        <v>0.2511518224693976</v>
      </c>
      <c r="H59" s="107">
        <v>10.507999999999999</v>
      </c>
      <c r="I59" s="107">
        <v>7.5449999999999999</v>
      </c>
      <c r="J59" s="107">
        <v>-44.655999999999999</v>
      </c>
      <c r="K59" s="107">
        <v>25.129000000000001</v>
      </c>
      <c r="L59" s="295">
        <f t="shared" si="1"/>
        <v>1.4740000000000002</v>
      </c>
      <c r="M59" s="297"/>
      <c r="N59" s="297"/>
      <c r="O59" s="297"/>
      <c r="P59" s="297"/>
      <c r="T59" s="297"/>
    </row>
    <row r="60" spans="1:20" x14ac:dyDescent="0.25">
      <c r="A60" s="8"/>
      <c r="B60" s="248" t="s">
        <v>69</v>
      </c>
      <c r="C60" s="238">
        <v>0.10719460155233898</v>
      </c>
      <c r="D60" s="238">
        <v>1.1681178586112859</v>
      </c>
      <c r="E60" s="238">
        <v>-4.3369643297671496</v>
      </c>
      <c r="F60" s="293">
        <v>3.1771123126494665</v>
      </c>
      <c r="G60" s="294">
        <f t="shared" si="0"/>
        <v>-0.11546044304594183</v>
      </c>
      <c r="H60" s="107">
        <v>0.6387458319999999</v>
      </c>
      <c r="I60" s="107">
        <v>6.9605222900000001</v>
      </c>
      <c r="J60" s="107">
        <v>-25.842886200000002</v>
      </c>
      <c r="K60" s="107">
        <v>18.931617993000007</v>
      </c>
      <c r="L60" s="295">
        <f t="shared" si="1"/>
        <v>-0.68799991500000246</v>
      </c>
      <c r="M60" s="297"/>
      <c r="N60" s="297"/>
      <c r="O60" s="297"/>
      <c r="P60" s="297"/>
      <c r="T60" s="297"/>
    </row>
    <row r="61" spans="1:20" x14ac:dyDescent="0.25">
      <c r="A61" s="8"/>
      <c r="B61" s="9" t="s">
        <v>70</v>
      </c>
      <c r="C61" s="107">
        <v>-0.15110547263311966</v>
      </c>
      <c r="D61" s="107">
        <v>-0.2778835591440636</v>
      </c>
      <c r="E61" s="107">
        <v>-3.7828332553280068</v>
      </c>
      <c r="F61" s="107">
        <v>4.3264620587753351</v>
      </c>
      <c r="G61" s="294">
        <f t="shared" si="0"/>
        <v>-0.11463977167014505</v>
      </c>
      <c r="H61" s="107">
        <v>-0.90913761299999996</v>
      </c>
      <c r="I61" s="107">
        <v>-1.6719076500000001</v>
      </c>
      <c r="J61" s="107">
        <v>-22.759705099999998</v>
      </c>
      <c r="K61" s="107">
        <v>26.030489301999996</v>
      </c>
      <c r="L61" s="295">
        <f t="shared" si="1"/>
        <v>-0.68973893899999794</v>
      </c>
      <c r="M61" s="297"/>
      <c r="N61" s="297"/>
      <c r="O61" s="297"/>
      <c r="P61" s="297"/>
      <c r="T61" s="297"/>
    </row>
    <row r="62" spans="1:20" x14ac:dyDescent="0.25">
      <c r="A62" s="8"/>
      <c r="B62" s="9" t="s">
        <v>71</v>
      </c>
      <c r="C62" s="107">
        <v>-1.3164346886051022</v>
      </c>
      <c r="D62" s="107">
        <v>1.6183084611963574</v>
      </c>
      <c r="E62" s="107">
        <v>-4.5546819726094183</v>
      </c>
      <c r="F62" s="107">
        <v>4.365437497119248</v>
      </c>
      <c r="G62" s="294">
        <f t="shared" si="0"/>
        <v>-0.11262929710108516</v>
      </c>
      <c r="H62" s="107">
        <v>-8.1196073299999991</v>
      </c>
      <c r="I62" s="107">
        <v>9.9815276500000003</v>
      </c>
      <c r="J62" s="107">
        <v>-28.0927185</v>
      </c>
      <c r="K62" s="107">
        <v>26.925481839000003</v>
      </c>
      <c r="L62" s="295">
        <f t="shared" si="1"/>
        <v>-0.69468365900000251</v>
      </c>
      <c r="M62" s="297"/>
      <c r="N62" s="297"/>
      <c r="O62" s="297"/>
      <c r="P62" s="297"/>
      <c r="T62" s="297"/>
    </row>
    <row r="63" spans="1:20" x14ac:dyDescent="0.25">
      <c r="A63" s="8"/>
      <c r="B63" s="9" t="s">
        <v>72</v>
      </c>
      <c r="C63" s="107">
        <v>-1.6887407311173415</v>
      </c>
      <c r="D63" s="107">
        <v>1.5069454178921178</v>
      </c>
      <c r="E63" s="107">
        <v>-4.2581310064400171</v>
      </c>
      <c r="F63" s="107">
        <v>4.5518065680697148</v>
      </c>
      <c r="G63" s="294">
        <f t="shared" si="0"/>
        <v>-0.11188024840447408</v>
      </c>
      <c r="H63" s="107">
        <v>-10.507128399999999</v>
      </c>
      <c r="I63" s="107">
        <v>9.3760212599999999</v>
      </c>
      <c r="J63" s="107">
        <v>-26.493545399999999</v>
      </c>
      <c r="K63" s="107">
        <v>28.320757107000002</v>
      </c>
      <c r="L63" s="295">
        <f t="shared" si="1"/>
        <v>-0.69610456700000256</v>
      </c>
      <c r="M63" s="297"/>
      <c r="N63" s="297"/>
      <c r="O63" s="297"/>
      <c r="P63" s="297"/>
      <c r="T63" s="297"/>
    </row>
    <row r="64" spans="1:20" x14ac:dyDescent="0.25">
      <c r="A64" s="8"/>
      <c r="B64" s="9" t="s">
        <v>73</v>
      </c>
      <c r="C64" s="107">
        <v>-2.356799050873454</v>
      </c>
      <c r="D64" s="107">
        <v>1.3586144461575125</v>
      </c>
      <c r="E64" s="107">
        <v>-3.7507262725062054</v>
      </c>
      <c r="F64" s="107">
        <v>4.8594923630446178</v>
      </c>
      <c r="G64" s="294">
        <f t="shared" si="0"/>
        <v>-0.11058148582247096</v>
      </c>
      <c r="H64" s="107">
        <v>-14.926675100000001</v>
      </c>
      <c r="I64" s="107">
        <v>8.60472021</v>
      </c>
      <c r="J64" s="107">
        <v>-23.755047099999999</v>
      </c>
      <c r="K64" s="107">
        <v>30.777364590000001</v>
      </c>
      <c r="L64" s="295">
        <f t="shared" si="1"/>
        <v>-0.70036260000000183</v>
      </c>
      <c r="M64" s="297"/>
      <c r="N64" s="297"/>
      <c r="O64" s="297"/>
      <c r="P64" s="297"/>
      <c r="T64" s="297"/>
    </row>
    <row r="65" spans="1:20" x14ac:dyDescent="0.25">
      <c r="A65" s="8"/>
      <c r="B65" s="9" t="s">
        <v>74</v>
      </c>
      <c r="C65" s="107">
        <v>-2.4018195758394185</v>
      </c>
      <c r="D65" s="107">
        <v>1.0742848043112194</v>
      </c>
      <c r="E65" s="107">
        <v>-3.2485689006319549</v>
      </c>
      <c r="F65" s="107">
        <v>4.6857804055013705</v>
      </c>
      <c r="G65" s="294">
        <f t="shared" si="0"/>
        <v>-0.10967673334121653</v>
      </c>
      <c r="H65" s="298">
        <v>-15.3779583</v>
      </c>
      <c r="I65" s="107">
        <v>6.878246429999999</v>
      </c>
      <c r="J65" s="107">
        <v>-20.799379600000002</v>
      </c>
      <c r="K65" s="107">
        <v>30.001310841000002</v>
      </c>
      <c r="L65" s="295">
        <f t="shared" si="1"/>
        <v>-0.70221937100000176</v>
      </c>
      <c r="M65" s="297"/>
      <c r="N65" s="297"/>
      <c r="O65" s="297"/>
      <c r="P65" s="297"/>
      <c r="T65" s="297"/>
    </row>
    <row r="66" spans="1:20" x14ac:dyDescent="0.25">
      <c r="A66" s="8"/>
      <c r="B66" s="9" t="s">
        <v>76</v>
      </c>
      <c r="C66" s="107">
        <v>-2.2167453206114272</v>
      </c>
      <c r="D66" s="107">
        <v>0.75732357391588756</v>
      </c>
      <c r="E66" s="107">
        <v>-2.762746607406223</v>
      </c>
      <c r="F66" s="107">
        <v>4.3311395830949344</v>
      </c>
      <c r="G66" s="294">
        <f t="shared" ref="G66:G72" si="2">0-SUM(C66:F66)</f>
        <v>-0.10897122899317147</v>
      </c>
      <c r="H66" s="298">
        <v>-14.291174399999999</v>
      </c>
      <c r="I66" s="107">
        <v>4.8824026700000003</v>
      </c>
      <c r="J66" s="107">
        <v>-17.8111997</v>
      </c>
      <c r="K66" s="107">
        <v>27.922499963</v>
      </c>
      <c r="L66" s="295">
        <f t="shared" si="1"/>
        <v>-0.7025285330000024</v>
      </c>
      <c r="M66" s="297"/>
      <c r="N66" s="297"/>
      <c r="O66" s="297"/>
      <c r="P66" s="297"/>
      <c r="T66" s="297"/>
    </row>
    <row r="67" spans="1:20" x14ac:dyDescent="0.25">
      <c r="A67" s="8"/>
      <c r="B67" s="9" t="s">
        <v>77</v>
      </c>
      <c r="C67" s="107">
        <v>-2.0450197317399748</v>
      </c>
      <c r="D67" s="107">
        <v>0.26921406437651674</v>
      </c>
      <c r="E67" s="107">
        <v>-2.0322157762882256</v>
      </c>
      <c r="F67" s="107">
        <v>3.9159867553562573</v>
      </c>
      <c r="G67" s="294">
        <f t="shared" si="2"/>
        <v>-0.1079653117045738</v>
      </c>
      <c r="H67" s="298">
        <v>-13.339711400000001</v>
      </c>
      <c r="I67" s="107">
        <v>1.7560896199999998</v>
      </c>
      <c r="J67" s="107">
        <v>-13.2561909</v>
      </c>
      <c r="K67" s="107">
        <v>25.544072926000002</v>
      </c>
      <c r="L67" s="295">
        <f t="shared" si="1"/>
        <v>-0.70426024600000048</v>
      </c>
      <c r="M67" s="297"/>
      <c r="N67" s="297"/>
      <c r="O67" s="297"/>
      <c r="P67" s="297"/>
      <c r="T67" s="297"/>
    </row>
    <row r="68" spans="1:20" x14ac:dyDescent="0.25">
      <c r="A68" s="8"/>
      <c r="B68" s="9" t="s">
        <v>78</v>
      </c>
      <c r="C68" s="107">
        <v>-1.8554008421736834</v>
      </c>
      <c r="D68" s="107">
        <v>-5.5572694024735081E-2</v>
      </c>
      <c r="E68" s="107">
        <v>-1.5462763973010274</v>
      </c>
      <c r="F68" s="107">
        <v>3.5642843013717473</v>
      </c>
      <c r="G68" s="294">
        <f t="shared" si="2"/>
        <v>-0.10703436787230158</v>
      </c>
      <c r="H68" s="298">
        <v>-12.2336159</v>
      </c>
      <c r="I68" s="107">
        <v>-0.36641947000000025</v>
      </c>
      <c r="J68" s="107">
        <v>-10.195398800000003</v>
      </c>
      <c r="K68" s="107">
        <v>23.501167031000001</v>
      </c>
      <c r="L68" s="295">
        <f t="shared" si="1"/>
        <v>-0.70573286099999777</v>
      </c>
      <c r="M68" s="297"/>
      <c r="N68" s="297"/>
      <c r="O68" s="297"/>
      <c r="P68" s="297"/>
      <c r="T68" s="297"/>
    </row>
    <row r="69" spans="1:20" x14ac:dyDescent="0.25">
      <c r="A69" s="8"/>
      <c r="B69" s="9" t="s">
        <v>79</v>
      </c>
      <c r="C69" s="107">
        <v>-1.8118459725633858</v>
      </c>
      <c r="D69" s="107">
        <v>-0.11268142495111932</v>
      </c>
      <c r="E69" s="107">
        <v>-1.3411303428970165</v>
      </c>
      <c r="F69" s="107">
        <v>3.3718314005483094</v>
      </c>
      <c r="G69" s="294">
        <f t="shared" si="2"/>
        <v>-0.10617366013678797</v>
      </c>
      <c r="H69" s="298">
        <v>-12.066692699999999</v>
      </c>
      <c r="I69" s="107">
        <v>-0.75044576000000007</v>
      </c>
      <c r="J69" s="107">
        <v>-8.93177895</v>
      </c>
      <c r="K69" s="107">
        <v>22.456022180000001</v>
      </c>
      <c r="L69" s="295">
        <f t="shared" si="1"/>
        <v>-0.70710477000000438</v>
      </c>
      <c r="M69" s="297"/>
      <c r="N69" s="297"/>
      <c r="O69" s="297"/>
      <c r="P69" s="297"/>
      <c r="T69" s="297"/>
    </row>
    <row r="70" spans="1:20" x14ac:dyDescent="0.25">
      <c r="A70" s="8"/>
      <c r="B70" s="9" t="s">
        <v>354</v>
      </c>
      <c r="C70" s="107">
        <v>-1.7835322451991924</v>
      </c>
      <c r="D70" s="107">
        <v>6.7440518121944848E-2</v>
      </c>
      <c r="E70" s="107">
        <v>-1.4147376316903302</v>
      </c>
      <c r="F70" s="107">
        <v>3.2362167202457184</v>
      </c>
      <c r="G70" s="294">
        <f t="shared" si="2"/>
        <v>-0.10538736147814065</v>
      </c>
      <c r="H70" s="298">
        <v>-11.9839313</v>
      </c>
      <c r="I70" s="107">
        <v>0.45314714000000006</v>
      </c>
      <c r="J70" s="107">
        <v>-9.5059220999999994</v>
      </c>
      <c r="K70" s="107">
        <v>21.744826286000006</v>
      </c>
      <c r="L70" s="295">
        <f t="shared" si="1"/>
        <v>-0.70812002600000667</v>
      </c>
      <c r="M70" s="297"/>
      <c r="N70" s="297"/>
      <c r="O70" s="297"/>
      <c r="P70" s="297"/>
      <c r="T70" s="297"/>
    </row>
    <row r="71" spans="1:20" x14ac:dyDescent="0.25">
      <c r="A71" s="8"/>
      <c r="B71" s="9" t="s">
        <v>355</v>
      </c>
      <c r="C71" s="107">
        <v>-1.6787081645354429</v>
      </c>
      <c r="D71" s="107">
        <v>3.5880710538508609E-2</v>
      </c>
      <c r="E71" s="107">
        <v>-1.3298569765073358</v>
      </c>
      <c r="F71" s="107">
        <v>3.0772616170183977</v>
      </c>
      <c r="G71" s="294">
        <f t="shared" si="2"/>
        <v>-0.10457718651412762</v>
      </c>
      <c r="H71" s="298">
        <v>-11.3886018</v>
      </c>
      <c r="I71" s="107">
        <v>0.24341999000000122</v>
      </c>
      <c r="J71" s="107">
        <v>-9.0219442999999995</v>
      </c>
      <c r="K71" s="107">
        <v>20.876593043999996</v>
      </c>
      <c r="L71" s="295">
        <f t="shared" si="1"/>
        <v>-0.70946693399999816</v>
      </c>
      <c r="M71" s="297"/>
      <c r="N71" s="297"/>
      <c r="O71" s="297"/>
      <c r="P71" s="297"/>
      <c r="T71" s="297"/>
    </row>
    <row r="72" spans="1:20" x14ac:dyDescent="0.25">
      <c r="A72" s="8"/>
      <c r="B72" s="9" t="s">
        <v>356</v>
      </c>
      <c r="C72" s="107">
        <v>-1.5816036970441594</v>
      </c>
      <c r="D72" s="107">
        <v>-6.6177787114137354E-2</v>
      </c>
      <c r="E72" s="107">
        <v>-1.2846831391439282</v>
      </c>
      <c r="F72" s="107">
        <v>3.0362808722806394</v>
      </c>
      <c r="G72" s="294">
        <f t="shared" si="2"/>
        <v>-0.10381624897841446</v>
      </c>
      <c r="H72" s="298">
        <v>-10.827311400000001</v>
      </c>
      <c r="I72" s="107">
        <v>-0.45303859000000013</v>
      </c>
      <c r="J72" s="107">
        <v>-8.7946584999999988</v>
      </c>
      <c r="K72" s="107">
        <v>20.785711719999998</v>
      </c>
      <c r="L72" s="295">
        <f t="shared" si="1"/>
        <v>-0.71070322999999647</v>
      </c>
      <c r="M72" s="297"/>
      <c r="N72" s="297"/>
      <c r="O72" s="297"/>
      <c r="P72" s="297"/>
      <c r="T72" s="297"/>
    </row>
    <row r="73" spans="1:20" x14ac:dyDescent="0.25">
      <c r="A73" s="8"/>
      <c r="B73" s="9" t="s">
        <v>357</v>
      </c>
      <c r="C73" s="107">
        <v>-1.5561570473101414</v>
      </c>
      <c r="D73" s="107">
        <v>-5.5867866045569481E-2</v>
      </c>
      <c r="E73" s="107">
        <v>-1.3319098900148825</v>
      </c>
      <c r="F73" s="107">
        <v>3.0470078463121921</v>
      </c>
      <c r="G73" s="299">
        <f>0-SUM(C73:F73)</f>
        <v>-0.10307304294159847</v>
      </c>
      <c r="H73" s="107">
        <v>-10.749856599999998</v>
      </c>
      <c r="I73" s="107">
        <v>-0.38593247999999997</v>
      </c>
      <c r="J73" s="107">
        <v>-9.2007682299999995</v>
      </c>
      <c r="K73" s="107">
        <v>21.048580837999999</v>
      </c>
      <c r="L73" s="295">
        <f>0-SUM(H73:K73)</f>
        <v>-0.71202352800000313</v>
      </c>
      <c r="M73" s="297"/>
      <c r="N73" s="297"/>
      <c r="O73" s="297"/>
      <c r="P73" s="297"/>
      <c r="T73" s="297"/>
    </row>
    <row r="74" spans="1:20" x14ac:dyDescent="0.25">
      <c r="A74" s="8"/>
      <c r="B74" s="9" t="s">
        <v>361</v>
      </c>
      <c r="C74" s="107">
        <v>-1.5622534061036017</v>
      </c>
      <c r="D74" s="107">
        <v>-0.14716460205284565</v>
      </c>
      <c r="E74" s="107">
        <v>-1.2632657866939803</v>
      </c>
      <c r="F74" s="107">
        <v>3.0750397599427313</v>
      </c>
      <c r="G74" s="294">
        <f t="shared" ref="G74:G76" si="3">0-SUM(C74:F74)</f>
        <v>-0.1023559650923036</v>
      </c>
      <c r="H74" s="107">
        <v>-10.8899946</v>
      </c>
      <c r="I74" s="107">
        <v>-1.0258398000000002</v>
      </c>
      <c r="J74" s="107">
        <v>-8.8058426000000001</v>
      </c>
      <c r="K74" s="107">
        <v>21.435169383999998</v>
      </c>
      <c r="L74" s="295">
        <f t="shared" ref="L74:L81" si="4">0-SUM(H74:K74)</f>
        <v>-0.71349238399999848</v>
      </c>
      <c r="M74" s="297"/>
      <c r="N74" s="297"/>
      <c r="O74" s="297"/>
      <c r="P74" s="297"/>
      <c r="T74" s="297"/>
    </row>
    <row r="75" spans="1:20" x14ac:dyDescent="0.25">
      <c r="A75" s="8"/>
      <c r="B75" s="9" t="s">
        <v>362</v>
      </c>
      <c r="C75" s="107">
        <v>-1.4604890472460987</v>
      </c>
      <c r="D75" s="107">
        <v>-0.20259474866929789</v>
      </c>
      <c r="E75" s="107">
        <v>-1.2665765233262913</v>
      </c>
      <c r="F75" s="107">
        <v>3.0312961845076076</v>
      </c>
      <c r="G75" s="294">
        <f t="shared" si="3"/>
        <v>-0.10163586526591972</v>
      </c>
      <c r="H75" s="107">
        <v>-10.2738859</v>
      </c>
      <c r="I75" s="107">
        <v>-1.4251632599999997</v>
      </c>
      <c r="J75" s="107">
        <v>-8.9097981999999991</v>
      </c>
      <c r="K75" s="107">
        <v>21.323810122000005</v>
      </c>
      <c r="L75" s="295">
        <f t="shared" si="4"/>
        <v>-0.71496276200000608</v>
      </c>
      <c r="M75" s="297"/>
      <c r="N75" s="297"/>
      <c r="O75" s="297"/>
      <c r="P75" s="297"/>
      <c r="T75" s="297"/>
    </row>
    <row r="76" spans="1:20" x14ac:dyDescent="0.25">
      <c r="A76" s="8"/>
      <c r="B76" s="9" t="s">
        <v>363</v>
      </c>
      <c r="C76" s="107">
        <v>-1.3792967045612252</v>
      </c>
      <c r="D76" s="107">
        <v>-0.32976450725884243</v>
      </c>
      <c r="E76" s="107">
        <v>-1.2472168213084707</v>
      </c>
      <c r="F76" s="107">
        <v>3.0572191805838251</v>
      </c>
      <c r="G76" s="294">
        <f t="shared" si="3"/>
        <v>-0.10094114745528682</v>
      </c>
      <c r="H76" s="107">
        <v>-9.7881220300000003</v>
      </c>
      <c r="I76" s="107">
        <v>-2.3401601900000002</v>
      </c>
      <c r="J76" s="107">
        <v>-8.850822599999999</v>
      </c>
      <c r="K76" s="107">
        <v>21.695429498999999</v>
      </c>
      <c r="L76" s="295">
        <f t="shared" si="4"/>
        <v>-0.71632467899999952</v>
      </c>
      <c r="M76" s="297"/>
      <c r="N76" s="297"/>
      <c r="O76" s="297"/>
      <c r="P76" s="297"/>
      <c r="T76" s="297"/>
    </row>
    <row r="77" spans="1:20" x14ac:dyDescent="0.25">
      <c r="A77" s="8"/>
      <c r="B77" s="9" t="s">
        <v>364</v>
      </c>
      <c r="C77" s="107">
        <v>-1.3676889645669508</v>
      </c>
      <c r="D77" s="107">
        <v>-0.46556525140394428</v>
      </c>
      <c r="E77" s="107">
        <v>-1.1538281346783574</v>
      </c>
      <c r="F77" s="107">
        <v>3.0873339801965836</v>
      </c>
      <c r="G77" s="294">
        <f t="shared" ref="G77:G81" si="5">0-SUM(C77:F77)</f>
        <v>-0.1002516295473308</v>
      </c>
      <c r="H77" s="107">
        <v>-9.7916362599999971</v>
      </c>
      <c r="I77" s="107">
        <v>-3.3331011035000002</v>
      </c>
      <c r="J77" s="107">
        <v>-8.2605517000000006</v>
      </c>
      <c r="K77" s="107">
        <v>22.103016204999996</v>
      </c>
      <c r="L77" s="295">
        <f t="shared" si="4"/>
        <v>-0.71772714149999928</v>
      </c>
      <c r="M77" s="297"/>
      <c r="N77" s="297"/>
      <c r="O77" s="297"/>
      <c r="P77" s="297"/>
      <c r="T77" s="297"/>
    </row>
    <row r="78" spans="1:20" x14ac:dyDescent="0.25">
      <c r="A78" s="8"/>
      <c r="B78" s="9" t="s">
        <v>388</v>
      </c>
      <c r="C78" s="107">
        <v>-1.3704106888910299</v>
      </c>
      <c r="D78" s="107">
        <v>-0.5747981341325219</v>
      </c>
      <c r="E78" s="107">
        <v>-1.0958017882077591</v>
      </c>
      <c r="F78" s="107">
        <v>3.1405549416766294</v>
      </c>
      <c r="G78" s="294">
        <f t="shared" si="5"/>
        <v>-9.9544330445318518E-2</v>
      </c>
      <c r="H78" s="107">
        <v>-9.9003795500000003</v>
      </c>
      <c r="I78" s="107">
        <v>-4.1525651679999998</v>
      </c>
      <c r="J78" s="107">
        <v>-7.9164981000000001</v>
      </c>
      <c r="K78" s="107">
        <v>22.688589757999999</v>
      </c>
      <c r="L78" s="295">
        <f t="shared" si="4"/>
        <v>-0.71914694000000168</v>
      </c>
      <c r="M78" s="297"/>
      <c r="N78" s="297"/>
      <c r="O78" s="297"/>
      <c r="P78" s="297"/>
      <c r="T78" s="297"/>
    </row>
    <row r="79" spans="1:20" x14ac:dyDescent="0.25">
      <c r="A79" s="8"/>
      <c r="B79" s="9" t="s">
        <v>389</v>
      </c>
      <c r="C79" s="107">
        <v>-1.3501772043921414</v>
      </c>
      <c r="D79" s="107">
        <v>-0.56180556043497953</v>
      </c>
      <c r="E79" s="107">
        <v>-1.0998628928580338</v>
      </c>
      <c r="F79" s="107">
        <v>3.1106328791410429</v>
      </c>
      <c r="G79" s="294">
        <f t="shared" si="5"/>
        <v>-9.8787221455888474E-2</v>
      </c>
      <c r="H79" s="107">
        <v>-9.8519691500000004</v>
      </c>
      <c r="I79" s="107">
        <v>-4.0993812009999999</v>
      </c>
      <c r="J79" s="107">
        <v>-8.0254763999999987</v>
      </c>
      <c r="K79" s="107">
        <v>22.697657064999998</v>
      </c>
      <c r="L79" s="295">
        <f t="shared" si="4"/>
        <v>-0.72083031400000053</v>
      </c>
      <c r="M79" s="297"/>
      <c r="N79" s="297"/>
      <c r="O79" s="297"/>
      <c r="P79" s="297"/>
      <c r="T79" s="297"/>
    </row>
    <row r="80" spans="1:20" x14ac:dyDescent="0.25">
      <c r="A80" s="8"/>
      <c r="B80" s="9" t="s">
        <v>390</v>
      </c>
      <c r="C80" s="107">
        <v>-1.2879023305093482</v>
      </c>
      <c r="D80" s="107">
        <v>-0.69212215759999252</v>
      </c>
      <c r="E80" s="107">
        <v>-1.0811977058551556</v>
      </c>
      <c r="F80" s="107">
        <v>3.1593118595045642</v>
      </c>
      <c r="G80" s="294">
        <f t="shared" si="5"/>
        <v>-9.8089665540067816E-2</v>
      </c>
      <c r="H80" s="107">
        <v>-9.4818387899999994</v>
      </c>
      <c r="I80" s="107">
        <v>-5.09556553</v>
      </c>
      <c r="J80" s="107">
        <v>-7.9600308999999996</v>
      </c>
      <c r="K80" s="107">
        <v>23.259594325999995</v>
      </c>
      <c r="L80" s="295">
        <f t="shared" si="4"/>
        <v>-0.72215910599999589</v>
      </c>
      <c r="M80" s="297"/>
      <c r="N80" s="297"/>
      <c r="O80" s="297"/>
      <c r="P80" s="297"/>
      <c r="T80" s="297"/>
    </row>
    <row r="81" spans="1:20" x14ac:dyDescent="0.25">
      <c r="A81" s="8"/>
      <c r="B81" s="213" t="s">
        <v>391</v>
      </c>
      <c r="C81" s="229">
        <v>-1.2881037691104025</v>
      </c>
      <c r="D81" s="229">
        <v>-0.76885869179533728</v>
      </c>
      <c r="E81" s="229">
        <v>-1.0294681324055255</v>
      </c>
      <c r="F81" s="229">
        <v>3.1838135154990908</v>
      </c>
      <c r="G81" s="300">
        <f t="shared" si="5"/>
        <v>-9.7382922187825738E-2</v>
      </c>
      <c r="H81" s="229">
        <v>-9.5705046199999995</v>
      </c>
      <c r="I81" s="229">
        <v>-5.7125565800000002</v>
      </c>
      <c r="J81" s="229">
        <v>-7.6488632000000001</v>
      </c>
      <c r="K81" s="229">
        <v>23.655471468999998</v>
      </c>
      <c r="L81" s="301">
        <f t="shared" si="4"/>
        <v>-0.72354706899999854</v>
      </c>
      <c r="M81" s="297"/>
      <c r="N81" s="297"/>
      <c r="O81" s="297"/>
      <c r="P81" s="297"/>
      <c r="T81" s="297"/>
    </row>
    <row r="82" spans="1:20" x14ac:dyDescent="0.25">
      <c r="A82" s="8"/>
      <c r="B82" s="9">
        <v>2008</v>
      </c>
      <c r="C82" s="107">
        <v>1.7272222333420069</v>
      </c>
      <c r="D82" s="107">
        <v>-0.12378405156021688</v>
      </c>
      <c r="E82" s="107">
        <v>-5.4668891735553728</v>
      </c>
      <c r="F82" s="107">
        <v>3.8633884429855287</v>
      </c>
      <c r="G82" s="294">
        <v>6.2548788053895521E-5</v>
      </c>
      <c r="H82" s="298">
        <v>27.614000000000001</v>
      </c>
      <c r="I82" s="107">
        <v>-1.9790000000000001</v>
      </c>
      <c r="J82" s="107">
        <v>-87.402000000000001</v>
      </c>
      <c r="K82" s="107">
        <v>61.765999999999998</v>
      </c>
      <c r="L82" s="295">
        <v>9.9999999999766942E-4</v>
      </c>
      <c r="M82" s="297"/>
    </row>
    <row r="83" spans="1:20" x14ac:dyDescent="0.25">
      <c r="A83" s="8"/>
      <c r="B83" s="9">
        <v>2009</v>
      </c>
      <c r="C83" s="107">
        <v>5.0882398273736129</v>
      </c>
      <c r="D83" s="107">
        <v>2.0993886148787504</v>
      </c>
      <c r="E83" s="107">
        <v>-10.411657418824497</v>
      </c>
      <c r="F83" s="107">
        <v>3.2239647554459516</v>
      </c>
      <c r="G83" s="294">
        <v>6.4221126182317789E-5</v>
      </c>
      <c r="H83" s="298">
        <v>79.23</v>
      </c>
      <c r="I83" s="107">
        <v>32.69</v>
      </c>
      <c r="J83" s="107">
        <v>-162.12200000000001</v>
      </c>
      <c r="K83" s="107">
        <v>50.201000000000001</v>
      </c>
      <c r="L83" s="295">
        <v>1.0000000000118803E-3</v>
      </c>
      <c r="N83" s="297"/>
    </row>
    <row r="84" spans="1:20" x14ac:dyDescent="0.25">
      <c r="A84" s="8"/>
      <c r="B84" s="9">
        <v>2010</v>
      </c>
      <c r="C84" s="107">
        <v>5.1425540955033355</v>
      </c>
      <c r="D84" s="107">
        <v>1.1921634789836217</v>
      </c>
      <c r="E84" s="107">
        <v>-9.4613244675737125</v>
      </c>
      <c r="F84" s="107">
        <v>3.1266689203229139</v>
      </c>
      <c r="G84" s="294">
        <v>-6.2027236158446186E-5</v>
      </c>
      <c r="H84" s="298">
        <v>82.908000000000001</v>
      </c>
      <c r="I84" s="107">
        <v>19.22</v>
      </c>
      <c r="J84" s="107">
        <v>-152.535</v>
      </c>
      <c r="K84" s="107">
        <v>50.408000000000001</v>
      </c>
      <c r="L84" s="295">
        <v>-1.0000000000047748E-3</v>
      </c>
    </row>
    <row r="85" spans="1:20" x14ac:dyDescent="0.25">
      <c r="A85" s="8"/>
      <c r="B85" s="9">
        <v>2011</v>
      </c>
      <c r="C85" s="107">
        <v>3.3210363046859883</v>
      </c>
      <c r="D85" s="107">
        <v>2.3196640449377628</v>
      </c>
      <c r="E85" s="107">
        <v>-7.6046310621865469</v>
      </c>
      <c r="F85" s="107">
        <v>1.9641703039636205</v>
      </c>
      <c r="G85" s="294">
        <v>-2.395914008246347E-4</v>
      </c>
      <c r="H85" s="298">
        <v>55.445</v>
      </c>
      <c r="I85" s="107">
        <v>38.726999999999997</v>
      </c>
      <c r="J85" s="107">
        <v>-126.96</v>
      </c>
      <c r="K85" s="107">
        <v>32.792000000000002</v>
      </c>
      <c r="L85" s="295">
        <v>-4.0000000000048885E-3</v>
      </c>
    </row>
    <row r="86" spans="1:20" x14ac:dyDescent="0.25">
      <c r="A86" s="8"/>
      <c r="B86" s="9">
        <v>2012</v>
      </c>
      <c r="C86" s="107">
        <v>3.090995175312472</v>
      </c>
      <c r="D86" s="107">
        <v>1.4915575229978708</v>
      </c>
      <c r="E86" s="107">
        <v>-8.10849592326975</v>
      </c>
      <c r="F86" s="107">
        <v>3.5261175062668655</v>
      </c>
      <c r="G86" s="294">
        <v>-1.7428130745811288E-4</v>
      </c>
      <c r="H86" s="298">
        <v>53.207000000000001</v>
      </c>
      <c r="I86" s="107">
        <v>25.675000000000001</v>
      </c>
      <c r="J86" s="107">
        <v>-139.57599999999999</v>
      </c>
      <c r="K86" s="107">
        <v>60.697000000000003</v>
      </c>
      <c r="L86" s="295">
        <v>-3.0000000000143245E-3</v>
      </c>
    </row>
    <row r="87" spans="1:20" x14ac:dyDescent="0.25">
      <c r="A87" s="8"/>
      <c r="B87" s="9">
        <v>2013</v>
      </c>
      <c r="C87" s="107">
        <v>2.2650579565068272</v>
      </c>
      <c r="D87" s="107">
        <v>-1.6406835995772813</v>
      </c>
      <c r="E87" s="107">
        <v>-5.4739830076039162</v>
      </c>
      <c r="F87" s="107">
        <v>4.8495528830469201</v>
      </c>
      <c r="G87" s="294">
        <v>5.5767627450187263E-5</v>
      </c>
      <c r="H87" s="298">
        <v>40.616</v>
      </c>
      <c r="I87" s="107">
        <v>-29.42</v>
      </c>
      <c r="J87" s="107">
        <v>-98.156999999999996</v>
      </c>
      <c r="K87" s="107">
        <v>86.96</v>
      </c>
      <c r="L87" s="295">
        <v>1.0000000000047748E-3</v>
      </c>
    </row>
    <row r="88" spans="1:20" x14ac:dyDescent="0.25">
      <c r="A88" s="8"/>
      <c r="B88" s="9">
        <v>2014</v>
      </c>
      <c r="C88" s="107">
        <v>2.160048012911465</v>
      </c>
      <c r="D88" s="107">
        <v>-1.7484097855089273</v>
      </c>
      <c r="E88" s="107">
        <v>-5.6349078597690392</v>
      </c>
      <c r="F88" s="107">
        <v>5.2233229326678616</v>
      </c>
      <c r="G88" s="294">
        <v>-5.3300301360081903E-5</v>
      </c>
      <c r="H88" s="298">
        <v>40.526000000000003</v>
      </c>
      <c r="I88" s="107">
        <v>-32.802999999999997</v>
      </c>
      <c r="J88" s="107">
        <v>-105.72</v>
      </c>
      <c r="K88" s="107">
        <v>97.998000000000005</v>
      </c>
      <c r="L88" s="295">
        <v>-1.0000000000189857E-3</v>
      </c>
    </row>
    <row r="89" spans="1:20" x14ac:dyDescent="0.25">
      <c r="B89" s="9">
        <v>2015</v>
      </c>
      <c r="C89" s="107">
        <v>2.9220054443647516</v>
      </c>
      <c r="D89" s="107">
        <v>-3.5869971868715158</v>
      </c>
      <c r="E89" s="107">
        <v>-4.5959305750481088</v>
      </c>
      <c r="F89" s="107">
        <v>5.2608706436297421</v>
      </c>
      <c r="G89" s="294">
        <v>5.167392513083513E-5</v>
      </c>
      <c r="H89" s="298">
        <v>56.546999999999997</v>
      </c>
      <c r="I89" s="107">
        <v>-69.415999999999997</v>
      </c>
      <c r="J89" s="107">
        <v>-88.941000000000003</v>
      </c>
      <c r="K89" s="107">
        <v>101.809</v>
      </c>
      <c r="L89" s="295">
        <v>1.0000000000047748E-3</v>
      </c>
    </row>
    <row r="90" spans="1:20" x14ac:dyDescent="0.25">
      <c r="B90" s="9">
        <v>2016</v>
      </c>
      <c r="C90" s="107">
        <v>0.68847259646996639</v>
      </c>
      <c r="D90" s="107">
        <v>-2.7186336863631451</v>
      </c>
      <c r="E90" s="107">
        <v>-3.3754198820016286</v>
      </c>
      <c r="F90" s="107">
        <v>5.4056305593765464</v>
      </c>
      <c r="G90" s="294">
        <v>-4.9587481739443717E-5</v>
      </c>
      <c r="H90" s="298">
        <v>13.884</v>
      </c>
      <c r="I90" s="107">
        <v>-54.825000000000003</v>
      </c>
      <c r="J90" s="107">
        <v>-68.069999999999993</v>
      </c>
      <c r="K90" s="107">
        <v>109.012</v>
      </c>
      <c r="L90" s="295">
        <v>-1.0000000000047748E-3</v>
      </c>
    </row>
    <row r="91" spans="1:20" x14ac:dyDescent="0.25">
      <c r="B91" s="9">
        <v>2017</v>
      </c>
      <c r="C91" s="107">
        <v>-0.84138277647256288</v>
      </c>
      <c r="D91" s="107">
        <v>-0.25301088194748761</v>
      </c>
      <c r="E91" s="107">
        <v>-2.6220911020373907</v>
      </c>
      <c r="F91" s="107">
        <v>3.7165801282983564</v>
      </c>
      <c r="G91" s="294">
        <v>-9.5367840915017155E-5</v>
      </c>
      <c r="H91" s="298">
        <v>-17.645</v>
      </c>
      <c r="I91" s="107">
        <v>-5.306</v>
      </c>
      <c r="J91" s="107">
        <v>-54.988999999999997</v>
      </c>
      <c r="K91" s="107">
        <v>77.941999999999993</v>
      </c>
      <c r="L91" s="295">
        <v>-1.9999999999953388E-3</v>
      </c>
    </row>
    <row r="92" spans="1:20" x14ac:dyDescent="0.25">
      <c r="B92" s="9">
        <v>2018</v>
      </c>
      <c r="C92" s="107">
        <v>-0.78923647200581315</v>
      </c>
      <c r="D92" s="107">
        <v>-0.98262493216457114</v>
      </c>
      <c r="E92" s="107">
        <v>-2.2306128643567362</v>
      </c>
      <c r="F92" s="107">
        <v>4.0025202586484427</v>
      </c>
      <c r="G92" s="294">
        <v>-4.5990121322780908E-5</v>
      </c>
      <c r="H92" s="298">
        <v>-17.161000000000001</v>
      </c>
      <c r="I92" s="107">
        <v>-21.366</v>
      </c>
      <c r="J92" s="107">
        <v>-48.502000000000002</v>
      </c>
      <c r="K92" s="107">
        <v>87.03</v>
      </c>
      <c r="L92" s="295">
        <v>-1.0000000000047748E-3</v>
      </c>
    </row>
    <row r="93" spans="1:20" x14ac:dyDescent="0.25">
      <c r="B93" s="9">
        <v>2019</v>
      </c>
      <c r="C93" s="107">
        <v>-0.76602359881221116</v>
      </c>
      <c r="D93" s="107">
        <v>0.34204133139832121</v>
      </c>
      <c r="E93" s="107">
        <v>-2.3024604894374674</v>
      </c>
      <c r="F93" s="107">
        <v>2.7263540761846738</v>
      </c>
      <c r="G93" s="294">
        <v>8.8680666683327303E-5</v>
      </c>
      <c r="H93" s="298">
        <v>-17.276</v>
      </c>
      <c r="I93" s="107">
        <v>7.7140000000000004</v>
      </c>
      <c r="J93" s="107">
        <v>-51.927</v>
      </c>
      <c r="K93" s="107">
        <v>61.487000000000002</v>
      </c>
      <c r="L93" s="295">
        <v>1.9999999999953388E-3</v>
      </c>
    </row>
    <row r="94" spans="1:20" x14ac:dyDescent="0.25">
      <c r="B94" s="9">
        <v>2020</v>
      </c>
      <c r="C94" s="107">
        <v>6.1991614041509848</v>
      </c>
      <c r="D94" s="107">
        <v>3.4425075000720042</v>
      </c>
      <c r="E94" s="107">
        <v>-12.965160086702598</v>
      </c>
      <c r="F94" s="107">
        <v>2.7538666366880573</v>
      </c>
      <c r="G94" s="294">
        <v>0.56962454579155164</v>
      </c>
      <c r="H94" s="298">
        <v>133.446</v>
      </c>
      <c r="I94" s="107">
        <v>74.105000000000004</v>
      </c>
      <c r="J94" s="107">
        <v>-279.09399999999999</v>
      </c>
      <c r="K94" s="107">
        <v>59.280999999999999</v>
      </c>
      <c r="L94" s="295">
        <v>12.262000000000008</v>
      </c>
    </row>
    <row r="95" spans="1:20" x14ac:dyDescent="0.25">
      <c r="B95" s="9">
        <v>2021</v>
      </c>
      <c r="C95" s="107">
        <v>3.5885977507553934</v>
      </c>
      <c r="D95" s="107">
        <v>1.7991161927058548</v>
      </c>
      <c r="E95" s="107">
        <v>-8.5513961324038359</v>
      </c>
      <c r="F95" s="107">
        <v>3.008655600351561</v>
      </c>
      <c r="G95" s="294">
        <v>0.15502658859102647</v>
      </c>
      <c r="H95" s="298">
        <v>83.171745831999999</v>
      </c>
      <c r="I95" s="107">
        <v>41.697522290000002</v>
      </c>
      <c r="J95" s="107">
        <v>-198.1928862</v>
      </c>
      <c r="K95" s="107">
        <v>69.73061799300001</v>
      </c>
      <c r="L95" s="295">
        <v>3.5930000849999999</v>
      </c>
    </row>
    <row r="96" spans="1:20" x14ac:dyDescent="0.25">
      <c r="B96" s="9">
        <v>2022</v>
      </c>
      <c r="C96" s="107">
        <v>-1.3930015307368644</v>
      </c>
      <c r="D96" s="107">
        <v>1.0626757284623913</v>
      </c>
      <c r="E96" s="107">
        <v>-4.0865773585864451</v>
      </c>
      <c r="F96" s="107">
        <v>4.5293087685269509</v>
      </c>
      <c r="G96" s="294">
        <v>-0.11240560766603291</v>
      </c>
      <c r="H96" s="298">
        <v>-34.462548443000003</v>
      </c>
      <c r="I96" s="107">
        <v>26.290361469999997</v>
      </c>
      <c r="J96" s="107">
        <v>-101.1010161</v>
      </c>
      <c r="K96" s="107">
        <v>112.054092838</v>
      </c>
      <c r="L96" s="295">
        <v>-2.7808897649999977</v>
      </c>
    </row>
    <row r="97" spans="2:12" x14ac:dyDescent="0.25">
      <c r="B97" s="9">
        <v>2023</v>
      </c>
      <c r="C97" s="107">
        <v>-2.1274850792634394</v>
      </c>
      <c r="D97" s="107">
        <v>0.50644210978160231</v>
      </c>
      <c r="E97" s="107">
        <v>-2.3901241641705666</v>
      </c>
      <c r="F97" s="107">
        <v>4.1195678005107101</v>
      </c>
      <c r="G97" s="294">
        <v>-0.10840066685830685</v>
      </c>
      <c r="H97" s="298">
        <v>-55.242460000000008</v>
      </c>
      <c r="I97" s="107">
        <v>13.150319250000001</v>
      </c>
      <c r="J97" s="107">
        <v>-62.062169000000004</v>
      </c>
      <c r="K97" s="107">
        <v>106.96905076099999</v>
      </c>
      <c r="L97" s="295">
        <v>-2.8147410109999811</v>
      </c>
    </row>
    <row r="98" spans="2:12" x14ac:dyDescent="0.25">
      <c r="B98" s="9">
        <v>2024</v>
      </c>
      <c r="C98" s="107">
        <v>-1.7130027119328988</v>
      </c>
      <c r="D98" s="107">
        <v>-1.8768436652862097E-2</v>
      </c>
      <c r="E98" s="107">
        <v>-1.3423031973590047</v>
      </c>
      <c r="F98" s="107">
        <v>3.1790538743431189</v>
      </c>
      <c r="G98" s="294">
        <v>-0.10497952839835323</v>
      </c>
      <c r="H98" s="107">
        <v>-46.266537200000002</v>
      </c>
      <c r="I98" s="107">
        <v>-0.50691721999999939</v>
      </c>
      <c r="J98" s="107">
        <v>-36.254303849999999</v>
      </c>
      <c r="K98" s="107">
        <v>85.863153229999995</v>
      </c>
      <c r="L98" s="295">
        <v>-2.8353949600000021</v>
      </c>
    </row>
    <row r="99" spans="2:12" x14ac:dyDescent="0.25">
      <c r="B99" s="9">
        <v>2025</v>
      </c>
      <c r="C99" s="107">
        <v>-1.488838562446545</v>
      </c>
      <c r="D99" s="107">
        <v>-0.18483252126177679</v>
      </c>
      <c r="E99" s="107">
        <v>-1.2769606639525808</v>
      </c>
      <c r="F99" s="107">
        <v>3.0526252579265685</v>
      </c>
      <c r="G99" s="294">
        <v>-0.10199351026566594</v>
      </c>
      <c r="H99" s="107">
        <v>-41.701859129999995</v>
      </c>
      <c r="I99" s="107">
        <v>-5.1770957299999987</v>
      </c>
      <c r="J99" s="107">
        <v>-35.767231629999998</v>
      </c>
      <c r="K99" s="107">
        <v>85.502989843000009</v>
      </c>
      <c r="L99" s="295">
        <v>-2.8568033530000179</v>
      </c>
    </row>
    <row r="100" spans="2:12" x14ac:dyDescent="0.25">
      <c r="B100" s="213">
        <v>2026</v>
      </c>
      <c r="C100" s="229">
        <v>-1.3437405913028782</v>
      </c>
      <c r="D100" s="229">
        <v>-0.57434833209058977</v>
      </c>
      <c r="E100" s="229">
        <v>-1.1074239911557686</v>
      </c>
      <c r="F100" s="229">
        <v>3.1246726275937866</v>
      </c>
      <c r="G100" s="300">
        <v>-9.9159713044550291E-2</v>
      </c>
      <c r="H100" s="229">
        <v>-39.025823749999994</v>
      </c>
      <c r="I100" s="229">
        <v>-16.680613002500003</v>
      </c>
      <c r="J100" s="229">
        <v>-32.162557100000001</v>
      </c>
      <c r="K100" s="229">
        <v>90.748857353999981</v>
      </c>
      <c r="L100" s="301">
        <v>-2.8798635014999832</v>
      </c>
    </row>
    <row r="101" spans="2:12" x14ac:dyDescent="0.25">
      <c r="B101" s="9" t="s">
        <v>333</v>
      </c>
      <c r="C101" s="107">
        <v>2.5256816884763209</v>
      </c>
      <c r="D101" s="107">
        <v>0.78825359467881473</v>
      </c>
      <c r="E101" s="107">
        <v>-7.3077913747910364</v>
      </c>
      <c r="F101" s="107">
        <v>3.9937298296473251</v>
      </c>
      <c r="G101" s="294">
        <v>1.2626198857557114E-4</v>
      </c>
      <c r="H101" s="107">
        <v>40.006999999999998</v>
      </c>
      <c r="I101" s="107">
        <v>12.486000000000001</v>
      </c>
      <c r="J101" s="107">
        <v>-115.756</v>
      </c>
      <c r="K101" s="107">
        <v>63.261000000000003</v>
      </c>
      <c r="L101" s="295">
        <v>2.0000000000024443E-3</v>
      </c>
    </row>
    <row r="102" spans="2:12" x14ac:dyDescent="0.25">
      <c r="B102" s="73" t="s">
        <v>334</v>
      </c>
      <c r="C102" s="107">
        <v>5.7569442050001083</v>
      </c>
      <c r="D102" s="107">
        <v>1.4620151890716329</v>
      </c>
      <c r="E102" s="107">
        <v>-10.126962964665678</v>
      </c>
      <c r="F102" s="107">
        <v>2.9081951260626542</v>
      </c>
      <c r="G102" s="294">
        <v>-1.9155546871774121E-4</v>
      </c>
      <c r="H102" s="107">
        <v>90.161000000000001</v>
      </c>
      <c r="I102" s="107">
        <v>22.896999999999998</v>
      </c>
      <c r="J102" s="107">
        <v>-158.601</v>
      </c>
      <c r="K102" s="107">
        <v>45.545999999999999</v>
      </c>
      <c r="L102" s="295">
        <v>-2.9999999999930083E-3</v>
      </c>
    </row>
    <row r="103" spans="2:12" x14ac:dyDescent="0.25">
      <c r="B103" s="73" t="s">
        <v>335</v>
      </c>
      <c r="C103" s="107">
        <v>4.2009740909923226</v>
      </c>
      <c r="D103" s="107">
        <v>2.0630078749126559</v>
      </c>
      <c r="E103" s="107">
        <v>-9.0463816984065843</v>
      </c>
      <c r="F103" s="107">
        <v>2.7822772515519869</v>
      </c>
      <c r="G103" s="294">
        <v>1.2248094961897493E-4</v>
      </c>
      <c r="H103" s="107">
        <v>68.597999999999999</v>
      </c>
      <c r="I103" s="107">
        <v>33.686999999999998</v>
      </c>
      <c r="J103" s="107">
        <v>-147.71899999999999</v>
      </c>
      <c r="K103" s="107">
        <v>45.432000000000002</v>
      </c>
      <c r="L103" s="295">
        <v>1.9999999999953388E-3</v>
      </c>
    </row>
    <row r="104" spans="2:12" x14ac:dyDescent="0.25">
      <c r="B104" s="73" t="s">
        <v>82</v>
      </c>
      <c r="C104" s="107">
        <v>3.5730430623493392</v>
      </c>
      <c r="D104" s="107">
        <v>1.7919486061959307</v>
      </c>
      <c r="E104" s="107">
        <v>-7.6279626760370185</v>
      </c>
      <c r="F104" s="107">
        <v>2.2633884748010766</v>
      </c>
      <c r="G104" s="294">
        <v>-4.174673093277903E-4</v>
      </c>
      <c r="H104" s="107">
        <v>59.911999999999999</v>
      </c>
      <c r="I104" s="107">
        <v>30.047000000000001</v>
      </c>
      <c r="J104" s="107">
        <v>-127.904</v>
      </c>
      <c r="K104" s="107">
        <v>37.951999999999998</v>
      </c>
      <c r="L104" s="295">
        <v>-7.0000000000050022E-3</v>
      </c>
    </row>
    <row r="105" spans="2:12" x14ac:dyDescent="0.25">
      <c r="B105" s="73" t="s">
        <v>83</v>
      </c>
      <c r="C105" s="107">
        <v>2.4515989327202559</v>
      </c>
      <c r="D105" s="107">
        <v>0.83512969821645877</v>
      </c>
      <c r="E105" s="107">
        <v>-7.3633778839503172</v>
      </c>
      <c r="F105" s="107">
        <v>4.0764188882944197</v>
      </c>
      <c r="G105" s="294">
        <v>2.3036471918302937E-4</v>
      </c>
      <c r="H105" s="107">
        <v>42.569000000000003</v>
      </c>
      <c r="I105" s="107">
        <v>14.500999999999999</v>
      </c>
      <c r="J105" s="107">
        <v>-127.85599999999999</v>
      </c>
      <c r="K105" s="107">
        <v>70.781999999999996</v>
      </c>
      <c r="L105" s="295">
        <v>4.0000000000048885E-3</v>
      </c>
    </row>
    <row r="106" spans="2:12" x14ac:dyDescent="0.25">
      <c r="B106" s="73" t="s">
        <v>84</v>
      </c>
      <c r="C106" s="238">
        <v>2.6673052257251224</v>
      </c>
      <c r="D106" s="238">
        <v>-1.7717811944357285</v>
      </c>
      <c r="E106" s="238">
        <v>-5.7036535486818707</v>
      </c>
      <c r="F106" s="238">
        <v>4.8083497101712549</v>
      </c>
      <c r="G106" s="294">
        <v>-2.2019277877838306E-4</v>
      </c>
      <c r="H106" s="107">
        <v>48.454000000000001</v>
      </c>
      <c r="I106" s="107">
        <v>-32.186</v>
      </c>
      <c r="J106" s="107">
        <v>-103.61199999999999</v>
      </c>
      <c r="K106" s="107">
        <v>87.347999999999999</v>
      </c>
      <c r="L106" s="295">
        <v>-4.0000000000048885E-3</v>
      </c>
    </row>
    <row r="107" spans="2:12" x14ac:dyDescent="0.25">
      <c r="B107" s="73" t="s">
        <v>85</v>
      </c>
      <c r="C107" s="238">
        <v>2.0272149268660962</v>
      </c>
      <c r="D107" s="238">
        <v>-2.3495581724613022</v>
      </c>
      <c r="E107" s="238">
        <v>-5.2600052234726364</v>
      </c>
      <c r="F107" s="238">
        <v>5.5824013382240825</v>
      </c>
      <c r="G107" s="294">
        <v>-5.2869156240475945E-5</v>
      </c>
      <c r="H107" s="107">
        <v>38.344000000000001</v>
      </c>
      <c r="I107" s="107">
        <v>-44.441000000000003</v>
      </c>
      <c r="J107" s="107">
        <v>-99.491</v>
      </c>
      <c r="K107" s="107">
        <v>105.589</v>
      </c>
      <c r="L107" s="295">
        <v>-1.0000000000047748E-3</v>
      </c>
    </row>
    <row r="108" spans="2:12" x14ac:dyDescent="0.25">
      <c r="B108" s="73" t="s">
        <v>86</v>
      </c>
      <c r="C108" s="238">
        <v>2.9278802675636695</v>
      </c>
      <c r="D108" s="238">
        <v>-3.6982402385630877</v>
      </c>
      <c r="E108" s="238">
        <v>-4.4251505750159481</v>
      </c>
      <c r="F108" s="238">
        <v>5.1955617837919545</v>
      </c>
      <c r="G108" s="294">
        <v>-5.1237776587775841E-5</v>
      </c>
      <c r="H108" s="107">
        <v>57.143000000000001</v>
      </c>
      <c r="I108" s="107">
        <v>-72.177999999999997</v>
      </c>
      <c r="J108" s="107">
        <v>-86.364999999999995</v>
      </c>
      <c r="K108" s="107">
        <v>101.401</v>
      </c>
      <c r="L108" s="295">
        <v>-1.0000000000047748E-3</v>
      </c>
    </row>
    <row r="109" spans="2:12" x14ac:dyDescent="0.25">
      <c r="B109" s="73" t="s">
        <v>87</v>
      </c>
      <c r="C109" s="238">
        <v>-0.26123990702975958</v>
      </c>
      <c r="D109" s="238">
        <v>-1.5757701088818137</v>
      </c>
      <c r="E109" s="238">
        <v>-2.9496440600141227</v>
      </c>
      <c r="F109" s="238">
        <v>4.7866540759256964</v>
      </c>
      <c r="G109" s="294">
        <v>0</v>
      </c>
      <c r="H109" s="107">
        <v>-5.3310000000000004</v>
      </c>
      <c r="I109" s="107">
        <v>-32.155999999999999</v>
      </c>
      <c r="J109" s="107">
        <v>-60.192</v>
      </c>
      <c r="K109" s="107">
        <v>97.679000000000002</v>
      </c>
      <c r="L109" s="295">
        <v>0</v>
      </c>
    </row>
    <row r="110" spans="2:12" x14ac:dyDescent="0.25">
      <c r="B110" s="73" t="s">
        <v>88</v>
      </c>
      <c r="C110" s="238">
        <v>-0.62507270761748845</v>
      </c>
      <c r="D110" s="238">
        <v>-0.3659734970685235</v>
      </c>
      <c r="E110" s="238">
        <v>-2.9136011243553259</v>
      </c>
      <c r="F110" s="238">
        <v>3.9047419080559567</v>
      </c>
      <c r="G110" s="294">
        <v>-9.4579014618734192E-5</v>
      </c>
      <c r="H110" s="107">
        <v>-13.218</v>
      </c>
      <c r="I110" s="107">
        <v>-7.7389999999999999</v>
      </c>
      <c r="J110" s="107">
        <v>-61.612000000000002</v>
      </c>
      <c r="K110" s="107">
        <v>82.570999999999998</v>
      </c>
      <c r="L110" s="295">
        <v>-1.9999999999953388E-3</v>
      </c>
    </row>
    <row r="111" spans="2:12" x14ac:dyDescent="0.25">
      <c r="B111" s="73" t="s">
        <v>89</v>
      </c>
      <c r="C111" s="238">
        <v>-0.90780122464129487</v>
      </c>
      <c r="D111" s="238">
        <v>-1.630608290124764</v>
      </c>
      <c r="E111" s="238">
        <v>-1.9281838282678545</v>
      </c>
      <c r="F111" s="238">
        <v>4.4665022577758347</v>
      </c>
      <c r="G111" s="294">
        <v>9.1085258079104392E-5</v>
      </c>
      <c r="H111" s="107">
        <v>-19.933</v>
      </c>
      <c r="I111" s="107">
        <v>-35.804000000000002</v>
      </c>
      <c r="J111" s="107">
        <v>-42.338000000000001</v>
      </c>
      <c r="K111" s="107">
        <v>98.072999999999993</v>
      </c>
      <c r="L111" s="295">
        <v>2.0000000000095497E-3</v>
      </c>
    </row>
    <row r="112" spans="2:12" x14ac:dyDescent="0.25">
      <c r="B112" s="73" t="s">
        <v>90</v>
      </c>
      <c r="C112" s="238">
        <v>-0.38393948993298094</v>
      </c>
      <c r="D112" s="238">
        <v>1.2875997897579563</v>
      </c>
      <c r="E112" s="238">
        <v>-2.7644262675135338</v>
      </c>
      <c r="F112" s="238">
        <v>1.9404473483487681</v>
      </c>
      <c r="G112" s="294">
        <v>-7.9681380660209689E-2</v>
      </c>
      <c r="H112" s="107">
        <v>-8.6780000000000008</v>
      </c>
      <c r="I112" s="107">
        <v>29.103000000000002</v>
      </c>
      <c r="J112" s="107">
        <v>-62.482999999999997</v>
      </c>
      <c r="K112" s="107">
        <v>43.859000000000002</v>
      </c>
      <c r="L112" s="295">
        <v>-1.801000000000009</v>
      </c>
    </row>
    <row r="113" spans="2:12" x14ac:dyDescent="0.25">
      <c r="B113" s="73" t="s">
        <v>91</v>
      </c>
      <c r="C113" s="238">
        <v>8.481169622460806</v>
      </c>
      <c r="D113" s="238">
        <v>3.5803989669937355</v>
      </c>
      <c r="E113" s="238">
        <v>-15.394662800967419</v>
      </c>
      <c r="F113" s="238">
        <v>2.6142847027871046</v>
      </c>
      <c r="G113" s="294">
        <v>0.71880950872577287</v>
      </c>
      <c r="H113" s="107">
        <v>182.06899999999999</v>
      </c>
      <c r="I113" s="107">
        <v>76.861999999999995</v>
      </c>
      <c r="J113" s="107">
        <v>-330.48399999999998</v>
      </c>
      <c r="K113" s="107">
        <v>56.122</v>
      </c>
      <c r="L113" s="295">
        <v>15.430999999999997</v>
      </c>
    </row>
    <row r="114" spans="2:12" x14ac:dyDescent="0.25">
      <c r="B114" s="73" t="s">
        <v>92</v>
      </c>
      <c r="C114" s="238">
        <v>1.3031949085112</v>
      </c>
      <c r="D114" s="238">
        <v>1.2769151239263246</v>
      </c>
      <c r="E114" s="238">
        <v>-6.1961090252215696</v>
      </c>
      <c r="F114" s="238">
        <v>3.5509860629434398</v>
      </c>
      <c r="G114" s="294">
        <v>6.5012929840605249E-2</v>
      </c>
      <c r="H114" s="107">
        <v>30.794608219000001</v>
      </c>
      <c r="I114" s="107">
        <v>30.17361464</v>
      </c>
      <c r="J114" s="107">
        <v>-146.41459130000001</v>
      </c>
      <c r="K114" s="107">
        <v>83.910107295000003</v>
      </c>
      <c r="L114" s="295">
        <v>1.5362611460000011</v>
      </c>
    </row>
    <row r="115" spans="2:12" x14ac:dyDescent="0.25">
      <c r="B115" s="73" t="s">
        <v>93</v>
      </c>
      <c r="C115" s="238">
        <v>-1.9474528494132388</v>
      </c>
      <c r="D115" s="238">
        <v>1.3866413813725584</v>
      </c>
      <c r="E115" s="238">
        <v>-3.9457677934336255</v>
      </c>
      <c r="F115" s="238">
        <v>4.6177545023542601</v>
      </c>
      <c r="G115" s="294">
        <v>-0.11117524087995445</v>
      </c>
      <c r="H115" s="107">
        <v>-48.93136913</v>
      </c>
      <c r="I115" s="107">
        <v>34.840515550000006</v>
      </c>
      <c r="J115" s="107">
        <v>-99.140690599999999</v>
      </c>
      <c r="K115" s="107">
        <v>116.024914377</v>
      </c>
      <c r="L115" s="295">
        <v>-2.7933701970000158</v>
      </c>
    </row>
    <row r="116" spans="2:12" x14ac:dyDescent="0.25">
      <c r="B116" s="73" t="s">
        <v>94</v>
      </c>
      <c r="C116" s="238">
        <v>-1.9803420266185316</v>
      </c>
      <c r="D116" s="238">
        <v>0.21056149870167673</v>
      </c>
      <c r="E116" s="238">
        <v>-1.914117600412468</v>
      </c>
      <c r="F116" s="238">
        <v>3.7914216456217833</v>
      </c>
      <c r="G116" s="294">
        <v>-0.10752351729246001</v>
      </c>
      <c r="H116" s="107">
        <v>-51.931194400000003</v>
      </c>
      <c r="I116" s="107">
        <v>5.5216270599999993</v>
      </c>
      <c r="J116" s="107">
        <v>-50.194568350000004</v>
      </c>
      <c r="K116" s="107">
        <v>99.42376209999999</v>
      </c>
      <c r="L116" s="295">
        <v>-2.8196264099999837</v>
      </c>
    </row>
    <row r="117" spans="2:12" x14ac:dyDescent="0.25">
      <c r="B117" s="73" t="s">
        <v>358</v>
      </c>
      <c r="C117" s="238">
        <v>-1.6491012714905193</v>
      </c>
      <c r="D117" s="238">
        <v>-5.2244734174495822E-3</v>
      </c>
      <c r="E117" s="238">
        <v>-1.3399557208558157</v>
      </c>
      <c r="F117" s="238">
        <v>3.0984860510927361</v>
      </c>
      <c r="G117" s="299">
        <v>-0.10420458532895127</v>
      </c>
      <c r="H117" s="107">
        <v>-44.949701099999999</v>
      </c>
      <c r="I117" s="107">
        <v>-0.14240393999999834</v>
      </c>
      <c r="J117" s="107">
        <v>-36.523293129999999</v>
      </c>
      <c r="K117" s="107">
        <v>84.455711888000025</v>
      </c>
      <c r="L117" s="295">
        <v>-2.8403137180000328</v>
      </c>
    </row>
    <row r="118" spans="2:12" x14ac:dyDescent="0.25">
      <c r="B118" s="73" t="s">
        <v>365</v>
      </c>
      <c r="C118" s="238">
        <v>-1.4416931832340645</v>
      </c>
      <c r="D118" s="238">
        <v>-0.28747301137244474</v>
      </c>
      <c r="E118" s="238">
        <v>-1.2323364273095607</v>
      </c>
      <c r="F118" s="238">
        <v>3.0627909923984813</v>
      </c>
      <c r="G118" s="299">
        <v>-0.10128837048241124</v>
      </c>
      <c r="H118" s="107">
        <v>-40.743638789999999</v>
      </c>
      <c r="I118" s="107">
        <v>-8.1242643534999974</v>
      </c>
      <c r="J118" s="107">
        <v>-34.827015100000004</v>
      </c>
      <c r="K118" s="107">
        <v>86.557425210000005</v>
      </c>
      <c r="L118" s="295">
        <v>-2.8625069665000069</v>
      </c>
    </row>
    <row r="119" spans="2:12" x14ac:dyDescent="0.25">
      <c r="B119" s="250" t="s">
        <v>392</v>
      </c>
      <c r="C119" s="302">
        <v>-1.3237896204985002</v>
      </c>
      <c r="D119" s="302">
        <v>-0.65021829697725264</v>
      </c>
      <c r="E119" s="302">
        <v>-1.0763314975414722</v>
      </c>
      <c r="F119" s="302">
        <v>3.1487820920142755</v>
      </c>
      <c r="G119" s="300">
        <v>-9.8442676997050338E-2</v>
      </c>
      <c r="H119" s="229">
        <v>-38.804692110000005</v>
      </c>
      <c r="I119" s="229">
        <v>-19.060068479000002</v>
      </c>
      <c r="J119" s="229">
        <v>-31.550868600000001</v>
      </c>
      <c r="K119" s="229">
        <v>92.301312617999997</v>
      </c>
      <c r="L119" s="301">
        <v>-2.8856834289999824</v>
      </c>
    </row>
    <row r="120" spans="2:12" x14ac:dyDescent="0.25">
      <c r="B120" s="462" t="s">
        <v>30</v>
      </c>
      <c r="C120" s="303"/>
      <c r="D120" s="303"/>
      <c r="E120" s="303"/>
      <c r="F120" s="303"/>
      <c r="G120" s="303"/>
      <c r="H120" s="108"/>
      <c r="I120" s="108"/>
      <c r="J120" s="108"/>
      <c r="K120" s="108"/>
      <c r="L120" s="81"/>
    </row>
    <row r="121" spans="2:12" ht="22.5" customHeight="1" x14ac:dyDescent="0.25">
      <c r="B121" s="534" t="s">
        <v>468</v>
      </c>
      <c r="C121" s="535"/>
      <c r="D121" s="535"/>
      <c r="E121" s="535"/>
      <c r="F121" s="535"/>
      <c r="G121" s="467"/>
      <c r="H121" s="21"/>
      <c r="I121" s="21"/>
      <c r="J121" s="21"/>
      <c r="K121" s="21"/>
      <c r="L121" s="304"/>
    </row>
    <row r="122" spans="2:12" x14ac:dyDescent="0.25">
      <c r="B122" s="462" t="s">
        <v>29</v>
      </c>
      <c r="C122" s="460"/>
      <c r="D122" s="460"/>
      <c r="E122" s="460"/>
      <c r="F122" s="460"/>
      <c r="G122" s="460"/>
      <c r="H122" s="21"/>
      <c r="I122" s="21"/>
      <c r="J122" s="21"/>
      <c r="K122" s="21"/>
      <c r="L122" s="304"/>
    </row>
    <row r="123" spans="2:12" ht="15.75" customHeight="1" x14ac:dyDescent="0.25">
      <c r="B123" s="617" t="s">
        <v>469</v>
      </c>
      <c r="C123" s="618"/>
      <c r="D123" s="618"/>
      <c r="E123" s="618"/>
      <c r="F123" s="618"/>
      <c r="G123" s="473"/>
      <c r="H123" s="21"/>
      <c r="I123" s="21"/>
      <c r="J123" s="21"/>
      <c r="K123" s="21"/>
      <c r="L123" s="304"/>
    </row>
    <row r="124" spans="2:12" ht="15.75" customHeight="1" x14ac:dyDescent="0.25">
      <c r="B124" s="617" t="s">
        <v>470</v>
      </c>
      <c r="C124" s="618"/>
      <c r="D124" s="618"/>
      <c r="E124" s="618"/>
      <c r="F124" s="618"/>
      <c r="G124" s="473"/>
      <c r="H124" s="21"/>
      <c r="I124" s="21"/>
      <c r="J124" s="21"/>
      <c r="K124" s="21"/>
      <c r="L124" s="304"/>
    </row>
    <row r="125" spans="2:12" ht="15.75" customHeight="1" x14ac:dyDescent="0.25">
      <c r="B125" s="595" t="s">
        <v>471</v>
      </c>
      <c r="C125" s="596"/>
      <c r="D125" s="596"/>
      <c r="E125" s="596"/>
      <c r="F125" s="596"/>
      <c r="G125" s="472"/>
      <c r="H125" s="21"/>
      <c r="I125" s="21"/>
      <c r="J125" s="21"/>
      <c r="K125" s="21"/>
      <c r="L125" s="304"/>
    </row>
    <row r="126" spans="2:12" ht="16.5" customHeight="1" thickBot="1" x14ac:dyDescent="0.3">
      <c r="B126" s="609" t="s">
        <v>472</v>
      </c>
      <c r="C126" s="610"/>
      <c r="D126" s="610"/>
      <c r="E126" s="610"/>
      <c r="F126" s="610"/>
      <c r="G126" s="197"/>
      <c r="H126" s="22"/>
      <c r="I126" s="22"/>
      <c r="J126" s="22"/>
      <c r="K126" s="22"/>
      <c r="L126" s="305"/>
    </row>
    <row r="128" spans="2:12" x14ac:dyDescent="0.25">
      <c r="B128" s="4"/>
    </row>
  </sheetData>
  <mergeCells count="8">
    <mergeCell ref="B125:F125"/>
    <mergeCell ref="B126:F126"/>
    <mergeCell ref="B2:L2"/>
    <mergeCell ref="C3:F3"/>
    <mergeCell ref="H3:L3"/>
    <mergeCell ref="B121:F121"/>
    <mergeCell ref="B123:F123"/>
    <mergeCell ref="B124:F124"/>
  </mergeCells>
  <hyperlinks>
    <hyperlink ref="A1" location="Contents!A1" display="Back to contents" xr:uid="{34CF844E-64EE-44F1-A99B-4C4A3077A338}"/>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rowBreaks count="1" manualBreakCount="1">
    <brk id="81"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0933-275B-450E-907E-4D7C50C01EEF}">
  <sheetPr>
    <tabColor theme="6"/>
    <pageSetUpPr fitToPage="1"/>
  </sheetPr>
  <dimension ref="A1:Z104"/>
  <sheetViews>
    <sheetView showGridLines="0" zoomScaleNormal="100" zoomScaleSheetLayoutView="55" workbookViewId="0"/>
  </sheetViews>
  <sheetFormatPr defaultColWidth="8.88671875" defaultRowHeight="15" x14ac:dyDescent="0.25"/>
  <cols>
    <col min="1" max="1" width="9.33203125" style="1" customWidth="1"/>
    <col min="2" max="2" width="10.5546875" style="1" customWidth="1"/>
    <col min="3" max="3" width="14.109375" style="1" customWidth="1"/>
    <col min="4" max="4" width="10.109375" style="1" customWidth="1"/>
    <col min="5" max="7" width="12.33203125" style="1" customWidth="1"/>
    <col min="8" max="8" width="12.44140625" style="1" customWidth="1"/>
    <col min="9" max="9" width="11.88671875" style="1" customWidth="1"/>
    <col min="10" max="10" width="12.77734375" style="1" customWidth="1"/>
    <col min="11" max="13" width="11.21875" style="1" customWidth="1"/>
    <col min="14" max="14" width="12.77734375" style="1" customWidth="1"/>
    <col min="15" max="15" width="3.44140625" style="1" customWidth="1"/>
    <col min="16" max="16" width="10.21875" style="1" customWidth="1"/>
    <col min="17" max="17" width="10.44140625" style="1" customWidth="1"/>
    <col min="18" max="18" width="11.109375" style="1" customWidth="1"/>
    <col min="19" max="19" width="8.88671875" style="1"/>
    <col min="20" max="20" width="11.6640625" style="1" customWidth="1"/>
    <col min="21" max="21" width="12.33203125" style="1" customWidth="1"/>
    <col min="22" max="22" width="4.109375" style="1" customWidth="1"/>
    <col min="23" max="23" width="18.77734375" style="1" customWidth="1"/>
    <col min="24" max="24" width="22.44140625" style="1" customWidth="1"/>
    <col min="25" max="25" width="18.88671875" style="1" customWidth="1"/>
    <col min="26" max="16384" width="8.88671875" style="1"/>
  </cols>
  <sheetData>
    <row r="1" spans="1:25" ht="33.75" customHeight="1" thickBot="1" x14ac:dyDescent="0.3">
      <c r="A1" s="10" t="s">
        <v>42</v>
      </c>
      <c r="B1" s="6"/>
      <c r="C1" s="275"/>
      <c r="D1" s="6"/>
      <c r="E1" s="6"/>
      <c r="F1" s="6"/>
      <c r="G1" s="6"/>
      <c r="H1" s="6"/>
      <c r="I1" s="6"/>
      <c r="J1" s="6"/>
      <c r="K1" s="6"/>
      <c r="L1" s="6"/>
      <c r="M1" s="6"/>
      <c r="N1" s="6"/>
      <c r="O1" s="6"/>
      <c r="P1" s="6"/>
      <c r="Q1" s="6"/>
      <c r="R1" s="6"/>
      <c r="S1" s="6"/>
      <c r="T1" s="6"/>
      <c r="U1" s="6"/>
      <c r="V1" s="6"/>
      <c r="W1" s="6"/>
      <c r="X1" s="6"/>
    </row>
    <row r="2" spans="1:25" ht="22.5" customHeight="1" thickBot="1" x14ac:dyDescent="0.3">
      <c r="A2" s="6"/>
      <c r="B2" s="515" t="s">
        <v>473</v>
      </c>
      <c r="C2" s="516"/>
      <c r="D2" s="516"/>
      <c r="E2" s="516"/>
      <c r="F2" s="516"/>
      <c r="G2" s="516"/>
      <c r="H2" s="516"/>
      <c r="I2" s="516"/>
      <c r="J2" s="516"/>
      <c r="K2" s="516"/>
      <c r="L2" s="516"/>
      <c r="M2" s="516"/>
      <c r="N2" s="620"/>
      <c r="O2" s="621"/>
      <c r="P2" s="621"/>
      <c r="Q2" s="621"/>
      <c r="R2" s="621"/>
      <c r="S2" s="621"/>
      <c r="T2" s="621"/>
      <c r="U2" s="621"/>
      <c r="V2" s="621"/>
      <c r="W2" s="621"/>
      <c r="X2" s="622"/>
    </row>
    <row r="3" spans="1:25" ht="21" customHeight="1" x14ac:dyDescent="0.35">
      <c r="A3" s="6"/>
      <c r="B3" s="306"/>
      <c r="C3" s="623" t="s">
        <v>474</v>
      </c>
      <c r="D3" s="623"/>
      <c r="E3" s="623"/>
      <c r="F3" s="623"/>
      <c r="G3" s="623"/>
      <c r="H3" s="623"/>
      <c r="I3" s="623"/>
      <c r="J3" s="623"/>
      <c r="K3" s="623"/>
      <c r="L3" s="623"/>
      <c r="M3" s="623"/>
      <c r="N3" s="624"/>
      <c r="O3" s="307"/>
      <c r="P3" s="625" t="s">
        <v>475</v>
      </c>
      <c r="Q3" s="623"/>
      <c r="R3" s="623"/>
      <c r="S3" s="623"/>
      <c r="T3" s="623"/>
      <c r="U3" s="624"/>
      <c r="V3" s="308"/>
      <c r="W3" s="625" t="s">
        <v>476</v>
      </c>
      <c r="X3" s="624"/>
    </row>
    <row r="4" spans="1:25" ht="102.75" customHeight="1" x14ac:dyDescent="0.3">
      <c r="A4" s="6"/>
      <c r="B4" s="309"/>
      <c r="C4" s="310" t="s">
        <v>477</v>
      </c>
      <c r="D4" s="310" t="s">
        <v>478</v>
      </c>
      <c r="E4" s="310" t="s">
        <v>479</v>
      </c>
      <c r="F4" s="311" t="s">
        <v>480</v>
      </c>
      <c r="G4" s="311" t="s">
        <v>481</v>
      </c>
      <c r="H4" s="310" t="s">
        <v>482</v>
      </c>
      <c r="I4" s="310" t="s">
        <v>483</v>
      </c>
      <c r="J4" s="310" t="s">
        <v>484</v>
      </c>
      <c r="K4" s="310" t="s">
        <v>485</v>
      </c>
      <c r="L4" s="311" t="s">
        <v>486</v>
      </c>
      <c r="M4" s="311" t="s">
        <v>487</v>
      </c>
      <c r="N4" s="310" t="s">
        <v>488</v>
      </c>
      <c r="O4" s="312"/>
      <c r="P4" s="313" t="s">
        <v>478</v>
      </c>
      <c r="Q4" s="311" t="s">
        <v>489</v>
      </c>
      <c r="R4" s="311" t="s">
        <v>490</v>
      </c>
      <c r="S4" s="311" t="s">
        <v>491</v>
      </c>
      <c r="T4" s="311" t="s">
        <v>492</v>
      </c>
      <c r="U4" s="314" t="s">
        <v>493</v>
      </c>
      <c r="V4" s="314"/>
      <c r="W4" s="313" t="s">
        <v>494</v>
      </c>
      <c r="X4" s="315" t="s">
        <v>495</v>
      </c>
    </row>
    <row r="5" spans="1:25" x14ac:dyDescent="0.25">
      <c r="A5" s="6"/>
      <c r="B5" s="245" t="s">
        <v>12</v>
      </c>
      <c r="C5" s="316">
        <v>3965.7488899999998</v>
      </c>
      <c r="D5" s="316">
        <v>5075.8</v>
      </c>
      <c r="E5" s="316">
        <v>1642.807</v>
      </c>
      <c r="F5" s="316">
        <v>1233.3520000000001</v>
      </c>
      <c r="G5" s="316">
        <v>409.45499999999998</v>
      </c>
      <c r="H5" s="316">
        <v>7398.7418899999993</v>
      </c>
      <c r="I5" s="316">
        <v>286.45</v>
      </c>
      <c r="J5" s="316">
        <v>802.25060979234661</v>
      </c>
      <c r="K5" s="316">
        <v>145.76517071967473</v>
      </c>
      <c r="L5" s="316">
        <v>109.4345013367074</v>
      </c>
      <c r="M5" s="316">
        <v>36.330669382967336</v>
      </c>
      <c r="N5" s="316">
        <v>656.48543907267185</v>
      </c>
      <c r="O5" s="317"/>
      <c r="P5" s="318">
        <v>1787.337</v>
      </c>
      <c r="Q5" s="319">
        <v>347.73599999999999</v>
      </c>
      <c r="R5" s="319">
        <v>3950.5569999999998</v>
      </c>
      <c r="S5" s="319">
        <v>61.527000000000001</v>
      </c>
      <c r="T5" s="319">
        <v>718.20695086815533</v>
      </c>
      <c r="U5" s="320">
        <v>1727.1862606033085</v>
      </c>
      <c r="V5" s="247"/>
      <c r="W5" s="321">
        <v>1990.5430000000001</v>
      </c>
      <c r="X5" s="322">
        <v>118.71237575874684</v>
      </c>
      <c r="Y5" s="323"/>
    </row>
    <row r="6" spans="1:25" x14ac:dyDescent="0.25">
      <c r="A6" s="6"/>
      <c r="B6" s="245" t="s">
        <v>13</v>
      </c>
      <c r="C6" s="316">
        <v>3985.0795480000002</v>
      </c>
      <c r="D6" s="316">
        <v>5173.8980000000001</v>
      </c>
      <c r="E6" s="316">
        <v>1653.2750000000001</v>
      </c>
      <c r="F6" s="316">
        <v>1243.7719999999999</v>
      </c>
      <c r="G6" s="316">
        <v>409.50299999999999</v>
      </c>
      <c r="H6" s="316">
        <v>7505.7025480000002</v>
      </c>
      <c r="I6" s="316">
        <v>291.71800000000002</v>
      </c>
      <c r="J6" s="316">
        <v>803.51423615954525</v>
      </c>
      <c r="K6" s="316">
        <v>145.04129875029062</v>
      </c>
      <c r="L6" s="316">
        <v>109.11572861698534</v>
      </c>
      <c r="M6" s="316">
        <v>35.925570133305257</v>
      </c>
      <c r="N6" s="316">
        <v>658.47293740925465</v>
      </c>
      <c r="O6" s="317"/>
      <c r="P6" s="318">
        <v>1824.4839999999999</v>
      </c>
      <c r="Q6" s="319">
        <v>346.20100000000002</v>
      </c>
      <c r="R6" s="319">
        <v>3991.4760000000001</v>
      </c>
      <c r="S6" s="319">
        <v>64.212000000000003</v>
      </c>
      <c r="T6" s="319">
        <v>725.06905006974546</v>
      </c>
      <c r="U6" s="320">
        <v>1723.8382698337632</v>
      </c>
      <c r="V6" s="247"/>
      <c r="W6" s="321">
        <v>1999.4760000000001</v>
      </c>
      <c r="X6" s="322">
        <v>118.35553969175692</v>
      </c>
      <c r="Y6" s="323"/>
    </row>
    <row r="7" spans="1:25" x14ac:dyDescent="0.25">
      <c r="A7" s="6"/>
      <c r="B7" s="245" t="s">
        <v>14</v>
      </c>
      <c r="C7" s="316">
        <v>4004.5044320000002</v>
      </c>
      <c r="D7" s="316">
        <v>5057.4870000000001</v>
      </c>
      <c r="E7" s="316">
        <v>1655.0940000000001</v>
      </c>
      <c r="F7" s="316">
        <v>1251.3420000000001</v>
      </c>
      <c r="G7" s="316">
        <v>403.75200000000001</v>
      </c>
      <c r="H7" s="316">
        <v>7406.8974319999998</v>
      </c>
      <c r="I7" s="316">
        <v>291.15699999999998</v>
      </c>
      <c r="J7" s="316">
        <v>788.02186775794451</v>
      </c>
      <c r="K7" s="316">
        <v>143.92534742301305</v>
      </c>
      <c r="L7" s="316">
        <v>108.81547035697548</v>
      </c>
      <c r="M7" s="316">
        <v>35.109877066037555</v>
      </c>
      <c r="N7" s="316">
        <v>644.09652033493137</v>
      </c>
      <c r="O7" s="317"/>
      <c r="P7" s="318">
        <v>1830.433</v>
      </c>
      <c r="Q7" s="319">
        <v>342.87599999999998</v>
      </c>
      <c r="R7" s="319">
        <v>3861.5529999999999</v>
      </c>
      <c r="S7" s="319">
        <v>68.870999999999995</v>
      </c>
      <c r="T7" s="319">
        <v>705.98129399286472</v>
      </c>
      <c r="U7" s="320">
        <v>1621.6098736862407</v>
      </c>
      <c r="V7" s="247"/>
      <c r="W7" s="321">
        <v>1997.97</v>
      </c>
      <c r="X7" s="322">
        <v>117.06661119883752</v>
      </c>
      <c r="Y7" s="323"/>
    </row>
    <row r="8" spans="1:25" x14ac:dyDescent="0.25">
      <c r="A8" s="6"/>
      <c r="B8" s="245" t="s">
        <v>15</v>
      </c>
      <c r="C8" s="316">
        <v>4024.0239999999999</v>
      </c>
      <c r="D8" s="316">
        <v>5240.7700000000004</v>
      </c>
      <c r="E8" s="316">
        <v>1664.605</v>
      </c>
      <c r="F8" s="316">
        <v>1253.5930000000001</v>
      </c>
      <c r="G8" s="316">
        <v>411.012</v>
      </c>
      <c r="H8" s="316">
        <v>7600.1890000000003</v>
      </c>
      <c r="I8" s="316">
        <v>292.85500000000002</v>
      </c>
      <c r="J8" s="316">
        <v>797.19096869675946</v>
      </c>
      <c r="K8" s="316">
        <v>143.23125505515497</v>
      </c>
      <c r="L8" s="316">
        <v>107.8656490388752</v>
      </c>
      <c r="M8" s="316">
        <v>35.365606016279749</v>
      </c>
      <c r="N8" s="316">
        <v>653.95971364160448</v>
      </c>
      <c r="O8" s="317"/>
      <c r="P8" s="318">
        <v>1832.7750000000001</v>
      </c>
      <c r="Q8" s="319">
        <v>333.89600000000002</v>
      </c>
      <c r="R8" s="319">
        <v>4000.9780000000001</v>
      </c>
      <c r="S8" s="319">
        <v>71.861000000000004</v>
      </c>
      <c r="T8" s="319">
        <v>687.79529479755774</v>
      </c>
      <c r="U8" s="320">
        <v>1626.7713935099878</v>
      </c>
      <c r="V8" s="247"/>
      <c r="W8" s="321">
        <v>1998.501</v>
      </c>
      <c r="X8" s="322">
        <v>116.100455745619</v>
      </c>
      <c r="Y8" s="323"/>
    </row>
    <row r="9" spans="1:25" ht="18.75" customHeight="1" x14ac:dyDescent="0.25">
      <c r="A9" s="6"/>
      <c r="B9" s="245" t="s">
        <v>16</v>
      </c>
      <c r="C9" s="316">
        <v>4082.7984849999998</v>
      </c>
      <c r="D9" s="316">
        <v>5382.2420000000002</v>
      </c>
      <c r="E9" s="316">
        <v>1679.028</v>
      </c>
      <c r="F9" s="316">
        <v>1261.1010000000001</v>
      </c>
      <c r="G9" s="316">
        <v>417.92700000000002</v>
      </c>
      <c r="H9" s="316">
        <v>7786.0124849999993</v>
      </c>
      <c r="I9" s="316">
        <v>291.798</v>
      </c>
      <c r="J9" s="316">
        <v>810.69066309330481</v>
      </c>
      <c r="K9" s="316">
        <v>143.81051246736695</v>
      </c>
      <c r="L9" s="316">
        <v>108.014625773429</v>
      </c>
      <c r="M9" s="316">
        <v>35.795886693937959</v>
      </c>
      <c r="N9" s="316">
        <v>666.88015062593774</v>
      </c>
      <c r="O9" s="317"/>
      <c r="P9" s="318">
        <v>1845.174</v>
      </c>
      <c r="Q9" s="319">
        <v>332.90300000000002</v>
      </c>
      <c r="R9" s="319">
        <v>4092.6579999999999</v>
      </c>
      <c r="S9" s="319">
        <v>70.921000000000006</v>
      </c>
      <c r="T9" s="319">
        <v>668.86846827252452</v>
      </c>
      <c r="U9" s="320">
        <v>1604.2488173563154</v>
      </c>
      <c r="V9" s="247"/>
      <c r="W9" s="321">
        <v>2011.931</v>
      </c>
      <c r="X9" s="322">
        <v>115.86947995740557</v>
      </c>
      <c r="Y9" s="324"/>
    </row>
    <row r="10" spans="1:25" x14ac:dyDescent="0.25">
      <c r="A10" s="6"/>
      <c r="B10" s="245" t="s">
        <v>17</v>
      </c>
      <c r="C10" s="316">
        <v>4142.431423</v>
      </c>
      <c r="D10" s="316">
        <v>5261.8130000000001</v>
      </c>
      <c r="E10" s="316">
        <v>1672.665</v>
      </c>
      <c r="F10" s="316">
        <v>1263.4449999999999</v>
      </c>
      <c r="G10" s="316">
        <v>409.22</v>
      </c>
      <c r="H10" s="316">
        <v>7731.5794230000001</v>
      </c>
      <c r="I10" s="316">
        <v>300.536</v>
      </c>
      <c r="J10" s="316">
        <v>799.44543722680226</v>
      </c>
      <c r="K10" s="316">
        <v>142.19158308864908</v>
      </c>
      <c r="L10" s="316">
        <v>107.40419910468518</v>
      </c>
      <c r="M10" s="316">
        <v>34.787383983963906</v>
      </c>
      <c r="N10" s="316">
        <v>657.2538541381532</v>
      </c>
      <c r="O10" s="317"/>
      <c r="P10" s="318">
        <v>1879.7660000000001</v>
      </c>
      <c r="Q10" s="319">
        <v>320.99900000000002</v>
      </c>
      <c r="R10" s="319">
        <v>3975.4459999999999</v>
      </c>
      <c r="S10" s="319">
        <v>64.638000000000005</v>
      </c>
      <c r="T10" s="319">
        <v>680.35730443626449</v>
      </c>
      <c r="U10" s="320">
        <v>1555.0434143710793</v>
      </c>
      <c r="V10" s="247"/>
      <c r="W10" s="321">
        <v>1993.664</v>
      </c>
      <c r="X10" s="322">
        <v>113.6667054361683</v>
      </c>
      <c r="Y10" s="324"/>
    </row>
    <row r="11" spans="1:25" x14ac:dyDescent="0.25">
      <c r="A11" s="6"/>
      <c r="B11" s="245" t="s">
        <v>18</v>
      </c>
      <c r="C11" s="316">
        <v>4202.9353540000002</v>
      </c>
      <c r="D11" s="316">
        <v>5386.0249999999996</v>
      </c>
      <c r="E11" s="316">
        <v>1682.5519999999999</v>
      </c>
      <c r="F11" s="316">
        <v>1267.6869999999999</v>
      </c>
      <c r="G11" s="316">
        <v>414.86500000000001</v>
      </c>
      <c r="H11" s="316">
        <v>7906.4083540000001</v>
      </c>
      <c r="I11" s="316">
        <v>307.85300000000001</v>
      </c>
      <c r="J11" s="316">
        <v>803.74038416082567</v>
      </c>
      <c r="K11" s="316">
        <v>141.03040798228392</v>
      </c>
      <c r="L11" s="316">
        <v>106.25669507024898</v>
      </c>
      <c r="M11" s="316">
        <v>34.773712912034952</v>
      </c>
      <c r="N11" s="316">
        <v>662.70997617854187</v>
      </c>
      <c r="O11" s="317"/>
      <c r="P11" s="318">
        <v>1858.345</v>
      </c>
      <c r="Q11" s="319">
        <v>318.28300000000002</v>
      </c>
      <c r="R11" s="319">
        <v>4141.7290000000003</v>
      </c>
      <c r="S11" s="319">
        <v>71.409000000000006</v>
      </c>
      <c r="T11" s="319">
        <v>666.48196564919715</v>
      </c>
      <c r="U11" s="320">
        <v>1599.5509792740356</v>
      </c>
      <c r="V11" s="247"/>
      <c r="W11" s="321">
        <v>2000.835</v>
      </c>
      <c r="X11" s="322">
        <v>112.90540105883642</v>
      </c>
      <c r="Y11" s="324"/>
    </row>
    <row r="12" spans="1:25" x14ac:dyDescent="0.25">
      <c r="A12" s="6"/>
      <c r="B12" s="245" t="s">
        <v>19</v>
      </c>
      <c r="C12" s="316">
        <v>4264.3230000000003</v>
      </c>
      <c r="D12" s="316">
        <v>5343.82</v>
      </c>
      <c r="E12" s="316">
        <v>1683.423</v>
      </c>
      <c r="F12" s="316">
        <v>1273.1320000000001</v>
      </c>
      <c r="G12" s="316">
        <v>410.291</v>
      </c>
      <c r="H12" s="316">
        <v>7924.72</v>
      </c>
      <c r="I12" s="316">
        <v>307.71899999999999</v>
      </c>
      <c r="J12" s="316">
        <v>795.43797282238847</v>
      </c>
      <c r="K12" s="316">
        <v>139.36705339653912</v>
      </c>
      <c r="L12" s="316">
        <v>105.39992350398126</v>
      </c>
      <c r="M12" s="316">
        <v>33.967129892557857</v>
      </c>
      <c r="N12" s="316">
        <v>656.0709194258493</v>
      </c>
      <c r="O12" s="317"/>
      <c r="P12" s="318">
        <v>1897.4159999999999</v>
      </c>
      <c r="Q12" s="319">
        <v>317.50900000000001</v>
      </c>
      <c r="R12" s="319">
        <v>4076.337</v>
      </c>
      <c r="S12" s="319">
        <v>70.081999999999994</v>
      </c>
      <c r="T12" s="319">
        <v>684.86410395235509</v>
      </c>
      <c r="U12" s="320">
        <v>1585.9397220718279</v>
      </c>
      <c r="V12" s="247"/>
      <c r="W12" s="321">
        <v>2000.932</v>
      </c>
      <c r="X12" s="322">
        <v>111.58723032866651</v>
      </c>
      <c r="Y12" s="324"/>
    </row>
    <row r="13" spans="1:25" ht="18.75" customHeight="1" x14ac:dyDescent="0.25">
      <c r="A13" s="6"/>
      <c r="B13" s="245" t="s">
        <v>20</v>
      </c>
      <c r="C13" s="316">
        <v>4353.0873190000002</v>
      </c>
      <c r="D13" s="316">
        <v>5437.67</v>
      </c>
      <c r="E13" s="316">
        <v>1687.53</v>
      </c>
      <c r="F13" s="316">
        <v>1277.3130000000001</v>
      </c>
      <c r="G13" s="316">
        <v>410.21699999999998</v>
      </c>
      <c r="H13" s="316">
        <v>8103.2273190000005</v>
      </c>
      <c r="I13" s="316">
        <v>307.423</v>
      </c>
      <c r="J13" s="316">
        <v>800.20508830589506</v>
      </c>
      <c r="K13" s="316">
        <v>137.92294596540668</v>
      </c>
      <c r="L13" s="316">
        <v>104.39563852489231</v>
      </c>
      <c r="M13" s="316">
        <v>33.527307440514384</v>
      </c>
      <c r="N13" s="316">
        <v>662.28214234048835</v>
      </c>
      <c r="O13" s="317"/>
      <c r="P13" s="318">
        <v>1877.9929999999999</v>
      </c>
      <c r="Q13" s="319">
        <v>311.36500000000001</v>
      </c>
      <c r="R13" s="319">
        <v>4112.0450000000001</v>
      </c>
      <c r="S13" s="319">
        <v>75.144999999999996</v>
      </c>
      <c r="T13" s="319">
        <v>667.67386960757119</v>
      </c>
      <c r="U13" s="320">
        <v>1572.6338019155698</v>
      </c>
      <c r="V13" s="247"/>
      <c r="W13" s="321">
        <v>1998.895</v>
      </c>
      <c r="X13" s="322">
        <v>110.03556113377262</v>
      </c>
      <c r="Y13" s="324"/>
    </row>
    <row r="14" spans="1:25" x14ac:dyDescent="0.25">
      <c r="A14" s="6"/>
      <c r="B14" s="245" t="s">
        <v>21</v>
      </c>
      <c r="C14" s="316">
        <v>4443.6993190000003</v>
      </c>
      <c r="D14" s="316">
        <v>5514.4269999999997</v>
      </c>
      <c r="E14" s="316">
        <v>1696.364</v>
      </c>
      <c r="F14" s="316">
        <v>1283.5360000000001</v>
      </c>
      <c r="G14" s="316">
        <v>412.82799999999997</v>
      </c>
      <c r="H14" s="316">
        <v>8261.7623189999995</v>
      </c>
      <c r="I14" s="316">
        <v>312.60300000000001</v>
      </c>
      <c r="J14" s="316">
        <v>805.93577514693277</v>
      </c>
      <c r="K14" s="316">
        <v>137.29093119283132</v>
      </c>
      <c r="L14" s="316">
        <v>103.87974082185308</v>
      </c>
      <c r="M14" s="316">
        <v>33.411190370978261</v>
      </c>
      <c r="N14" s="316">
        <v>668.64484395410159</v>
      </c>
      <c r="O14" s="317"/>
      <c r="P14" s="318">
        <v>1880.614</v>
      </c>
      <c r="Q14" s="319">
        <v>307.51900000000001</v>
      </c>
      <c r="R14" s="319">
        <v>4127.5540000000001</v>
      </c>
      <c r="S14" s="319">
        <v>75.260000000000005</v>
      </c>
      <c r="T14" s="319">
        <v>644.2753583468085</v>
      </c>
      <c r="U14" s="320">
        <v>1519.4017732343029</v>
      </c>
      <c r="V14" s="247"/>
      <c r="W14" s="321">
        <v>2003.883</v>
      </c>
      <c r="X14" s="322">
        <v>108.93125351641811</v>
      </c>
      <c r="Y14" s="324"/>
    </row>
    <row r="15" spans="1:25" x14ac:dyDescent="0.25">
      <c r="A15" s="6"/>
      <c r="B15" s="245" t="s">
        <v>22</v>
      </c>
      <c r="C15" s="316">
        <v>4536.197459</v>
      </c>
      <c r="D15" s="316">
        <v>5683.1719999999996</v>
      </c>
      <c r="E15" s="316">
        <v>1710.5139999999999</v>
      </c>
      <c r="F15" s="316">
        <v>1289.826</v>
      </c>
      <c r="G15" s="316">
        <v>420.68799999999999</v>
      </c>
      <c r="H15" s="316">
        <v>8508.8554589999985</v>
      </c>
      <c r="I15" s="316">
        <v>311.77100000000002</v>
      </c>
      <c r="J15" s="316">
        <v>824.46450541985735</v>
      </c>
      <c r="K15" s="316">
        <v>137.99854136614613</v>
      </c>
      <c r="L15" s="316">
        <v>104.0588423223258</v>
      </c>
      <c r="M15" s="316">
        <v>33.939699043820326</v>
      </c>
      <c r="N15" s="316">
        <v>686.4659640537111</v>
      </c>
      <c r="O15" s="317"/>
      <c r="P15" s="318">
        <v>1926.117</v>
      </c>
      <c r="Q15" s="319">
        <v>305.84399999999999</v>
      </c>
      <c r="R15" s="319">
        <v>4260.03</v>
      </c>
      <c r="S15" s="319">
        <v>80.468000000000004</v>
      </c>
      <c r="T15" s="319">
        <v>640.0016613779469</v>
      </c>
      <c r="U15" s="320">
        <v>1517.1284743566314</v>
      </c>
      <c r="V15" s="247"/>
      <c r="W15" s="321">
        <v>2016.3579999999999</v>
      </c>
      <c r="X15" s="322">
        <v>108.4321695973826</v>
      </c>
      <c r="Y15" s="324"/>
    </row>
    <row r="16" spans="1:25" x14ac:dyDescent="0.25">
      <c r="A16" s="6"/>
      <c r="B16" s="245" t="s">
        <v>23</v>
      </c>
      <c r="C16" s="316">
        <v>4630.6210000000001</v>
      </c>
      <c r="D16" s="316">
        <v>5927.8609999999999</v>
      </c>
      <c r="E16" s="316">
        <v>1730.11</v>
      </c>
      <c r="F16" s="316">
        <v>1295.1199999999999</v>
      </c>
      <c r="G16" s="316">
        <v>434.99</v>
      </c>
      <c r="H16" s="316">
        <v>8828.3719999999994</v>
      </c>
      <c r="I16" s="316">
        <v>315.90600000000001</v>
      </c>
      <c r="J16" s="316">
        <v>846.23359886126752</v>
      </c>
      <c r="K16" s="316">
        <v>138.66360824651377</v>
      </c>
      <c r="L16" s="316">
        <v>103.80034351123624</v>
      </c>
      <c r="M16" s="316">
        <v>34.863264735277546</v>
      </c>
      <c r="N16" s="316">
        <v>707.56999061475369</v>
      </c>
      <c r="O16" s="317"/>
      <c r="P16" s="318">
        <v>1907.203</v>
      </c>
      <c r="Q16" s="319">
        <v>296.42599999999999</v>
      </c>
      <c r="R16" s="319">
        <v>4431.54</v>
      </c>
      <c r="S16" s="319">
        <v>76.394000000000005</v>
      </c>
      <c r="T16" s="319">
        <v>620.69893610443035</v>
      </c>
      <c r="U16" s="320">
        <v>1538.7158399697985</v>
      </c>
      <c r="V16" s="247"/>
      <c r="W16" s="321">
        <v>2026.5359999999998</v>
      </c>
      <c r="X16" s="322">
        <v>108.01497951669418</v>
      </c>
      <c r="Y16" s="324"/>
    </row>
    <row r="17" spans="1:25" ht="18.75" customHeight="1" x14ac:dyDescent="0.25">
      <c r="A17" s="6"/>
      <c r="B17" s="245" t="s">
        <v>24</v>
      </c>
      <c r="C17" s="316">
        <v>4722.300459</v>
      </c>
      <c r="D17" s="316">
        <v>6041.0720000000001</v>
      </c>
      <c r="E17" s="316">
        <v>1754.431</v>
      </c>
      <c r="F17" s="316">
        <v>1300.8240000000001</v>
      </c>
      <c r="G17" s="316">
        <v>453.60700000000003</v>
      </c>
      <c r="H17" s="316">
        <v>9008.9414589999997</v>
      </c>
      <c r="I17" s="316">
        <v>320.84800000000001</v>
      </c>
      <c r="J17" s="316">
        <v>853.47184893206725</v>
      </c>
      <c r="K17" s="316">
        <v>139.11601360052273</v>
      </c>
      <c r="L17" s="316">
        <v>103.147658286867</v>
      </c>
      <c r="M17" s="316">
        <v>35.968355313655714</v>
      </c>
      <c r="N17" s="316">
        <v>714.35583533154454</v>
      </c>
      <c r="O17" s="317"/>
      <c r="P17" s="318">
        <v>2013.2439999999999</v>
      </c>
      <c r="Q17" s="319">
        <v>299.59300000000002</v>
      </c>
      <c r="R17" s="319">
        <v>4560.183</v>
      </c>
      <c r="S17" s="319">
        <v>80.462000000000003</v>
      </c>
      <c r="T17" s="319">
        <v>644.06495534000453</v>
      </c>
      <c r="U17" s="320">
        <v>1554.7104138407597</v>
      </c>
      <c r="V17" s="247"/>
      <c r="W17" s="321">
        <v>2054.0239999999999</v>
      </c>
      <c r="X17" s="322">
        <v>108.59451577668491</v>
      </c>
      <c r="Y17" s="324"/>
    </row>
    <row r="18" spans="1:25" x14ac:dyDescent="0.25">
      <c r="A18" s="6"/>
      <c r="B18" s="245" t="s">
        <v>25</v>
      </c>
      <c r="C18" s="316">
        <v>4815.7950350000001</v>
      </c>
      <c r="D18" s="316">
        <v>5910.9809999999998</v>
      </c>
      <c r="E18" s="316">
        <v>1754.6849999999999</v>
      </c>
      <c r="F18" s="316">
        <v>1304.7380000000001</v>
      </c>
      <c r="G18" s="316">
        <v>449.947</v>
      </c>
      <c r="H18" s="316">
        <v>8972.0910349999995</v>
      </c>
      <c r="I18" s="316">
        <v>328.52300000000002</v>
      </c>
      <c r="J18" s="316">
        <v>839.96655059167688</v>
      </c>
      <c r="K18" s="316">
        <v>137.40164817610611</v>
      </c>
      <c r="L18" s="316">
        <v>102.16828185001658</v>
      </c>
      <c r="M18" s="316">
        <v>35.233366326089538</v>
      </c>
      <c r="N18" s="316">
        <v>702.56490241557071</v>
      </c>
      <c r="O18" s="317"/>
      <c r="P18" s="318">
        <v>1967.079</v>
      </c>
      <c r="Q18" s="319">
        <v>288.76100000000002</v>
      </c>
      <c r="R18" s="319">
        <v>4357.1409999999996</v>
      </c>
      <c r="S18" s="319">
        <v>82.82</v>
      </c>
      <c r="T18" s="319">
        <v>614.43569143885247</v>
      </c>
      <c r="U18" s="320">
        <v>1451.1913388974961</v>
      </c>
      <c r="V18" s="247"/>
      <c r="W18" s="321">
        <v>2043.4459999999999</v>
      </c>
      <c r="X18" s="322">
        <v>107.02867250036793</v>
      </c>
      <c r="Y18" s="324"/>
    </row>
    <row r="19" spans="1:25" x14ac:dyDescent="0.25">
      <c r="A19" s="325"/>
      <c r="B19" s="245" t="s">
        <v>26</v>
      </c>
      <c r="C19" s="316">
        <v>4911.1406660000002</v>
      </c>
      <c r="D19" s="316">
        <v>6001.02</v>
      </c>
      <c r="E19" s="316">
        <v>1771.364</v>
      </c>
      <c r="F19" s="316">
        <v>1310.2719999999999</v>
      </c>
      <c r="G19" s="316">
        <v>461.09199999999998</v>
      </c>
      <c r="H19" s="316">
        <v>9140.796666000002</v>
      </c>
      <c r="I19" s="316">
        <v>337.43599999999998</v>
      </c>
      <c r="J19" s="316">
        <v>837.64886555979706</v>
      </c>
      <c r="K19" s="316">
        <v>135.97499986566498</v>
      </c>
      <c r="L19" s="316">
        <v>100.58025060009382</v>
      </c>
      <c r="M19" s="316">
        <v>35.394749265571157</v>
      </c>
      <c r="N19" s="316">
        <v>701.67386569413236</v>
      </c>
      <c r="O19" s="317"/>
      <c r="P19" s="318">
        <v>1999.201</v>
      </c>
      <c r="Q19" s="319">
        <v>291.214</v>
      </c>
      <c r="R19" s="319">
        <v>4394.8850000000002</v>
      </c>
      <c r="S19" s="319">
        <v>81.444999999999993</v>
      </c>
      <c r="T19" s="319">
        <v>622.56937416114181</v>
      </c>
      <c r="U19" s="320">
        <v>1459.2938487361464</v>
      </c>
      <c r="V19" s="247"/>
      <c r="W19" s="321">
        <v>2062.578</v>
      </c>
      <c r="X19" s="322">
        <v>107.32800069936184</v>
      </c>
      <c r="Y19" s="324"/>
    </row>
    <row r="20" spans="1:25" x14ac:dyDescent="0.25">
      <c r="A20" s="325"/>
      <c r="B20" s="245" t="s">
        <v>27</v>
      </c>
      <c r="C20" s="316">
        <v>5008.3739999999998</v>
      </c>
      <c r="D20" s="316">
        <v>6000.0529999999999</v>
      </c>
      <c r="E20" s="316">
        <v>1781.8019999999999</v>
      </c>
      <c r="F20" s="316">
        <v>1316.163</v>
      </c>
      <c r="G20" s="316">
        <v>465.63900000000001</v>
      </c>
      <c r="H20" s="316">
        <v>9226.625</v>
      </c>
      <c r="I20" s="316">
        <v>336.84800000000001</v>
      </c>
      <c r="J20" s="316">
        <v>831.6689016397778</v>
      </c>
      <c r="K20" s="316">
        <v>134.61226679157332</v>
      </c>
      <c r="L20" s="316">
        <v>99.433991485696808</v>
      </c>
      <c r="M20" s="316">
        <v>35.178275305876532</v>
      </c>
      <c r="N20" s="316">
        <v>697.05663484820434</v>
      </c>
      <c r="O20" s="317"/>
      <c r="P20" s="318">
        <v>1979.2149999999999</v>
      </c>
      <c r="Q20" s="319">
        <v>290.50799999999998</v>
      </c>
      <c r="R20" s="319">
        <v>4397.5839999999998</v>
      </c>
      <c r="S20" s="319">
        <v>79.558999999999997</v>
      </c>
      <c r="T20" s="319">
        <v>610.33007900433574</v>
      </c>
      <c r="U20" s="320">
        <v>1445.6658628494602</v>
      </c>
      <c r="V20" s="247"/>
      <c r="W20" s="321">
        <v>2072.31</v>
      </c>
      <c r="X20" s="322">
        <v>107.08439178756643</v>
      </c>
      <c r="Y20" s="324"/>
    </row>
    <row r="21" spans="1:25" ht="18.75" customHeight="1" x14ac:dyDescent="0.25">
      <c r="A21" s="325"/>
      <c r="B21" s="245" t="s">
        <v>28</v>
      </c>
      <c r="C21" s="316">
        <v>5077.718476</v>
      </c>
      <c r="D21" s="316">
        <v>6148.5950000000003</v>
      </c>
      <c r="E21" s="316">
        <v>1800.1120000000001</v>
      </c>
      <c r="F21" s="316">
        <v>1325.854</v>
      </c>
      <c r="G21" s="316">
        <v>474.25799999999998</v>
      </c>
      <c r="H21" s="316">
        <v>9426.2014760000002</v>
      </c>
      <c r="I21" s="316">
        <v>334.58100000000002</v>
      </c>
      <c r="J21" s="316">
        <v>839.42083195003988</v>
      </c>
      <c r="K21" s="316">
        <v>134.59908418499344</v>
      </c>
      <c r="L21" s="316">
        <v>99.137572641596918</v>
      </c>
      <c r="M21" s="316">
        <v>35.461511543396533</v>
      </c>
      <c r="N21" s="316">
        <v>704.82174776504655</v>
      </c>
      <c r="O21" s="317"/>
      <c r="P21" s="318">
        <v>2026.77</v>
      </c>
      <c r="Q21" s="319">
        <v>297.58199999999999</v>
      </c>
      <c r="R21" s="319">
        <v>4448.5479999999998</v>
      </c>
      <c r="S21" s="319">
        <v>80.638999999999996</v>
      </c>
      <c r="T21" s="319">
        <v>624.65365850651699</v>
      </c>
      <c r="U21" s="320">
        <v>1462.7646295571453</v>
      </c>
      <c r="V21" s="247"/>
      <c r="W21" s="321">
        <v>2097.694</v>
      </c>
      <c r="X21" s="322">
        <v>107.481176521826</v>
      </c>
      <c r="Y21" s="324"/>
    </row>
    <row r="22" spans="1:25" x14ac:dyDescent="0.25">
      <c r="A22" s="325"/>
      <c r="B22" s="245" t="s">
        <v>31</v>
      </c>
      <c r="C22" s="316">
        <v>5148.0230739999997</v>
      </c>
      <c r="D22" s="316">
        <v>6429.69</v>
      </c>
      <c r="E22" s="316">
        <v>1825.7550000000001</v>
      </c>
      <c r="F22" s="316">
        <v>1338.7840000000001</v>
      </c>
      <c r="G22" s="316">
        <v>486.971</v>
      </c>
      <c r="H22" s="316">
        <v>9751.9580740000001</v>
      </c>
      <c r="I22" s="316">
        <v>337.62099999999998</v>
      </c>
      <c r="J22" s="316">
        <v>859.84652450898125</v>
      </c>
      <c r="K22" s="316">
        <v>135.59405742057476</v>
      </c>
      <c r="L22" s="316">
        <v>99.427992567319691</v>
      </c>
      <c r="M22" s="316">
        <v>36.166064853255072</v>
      </c>
      <c r="N22" s="316">
        <v>724.25246708840655</v>
      </c>
      <c r="O22" s="317"/>
      <c r="P22" s="318">
        <v>2116.02</v>
      </c>
      <c r="Q22" s="319">
        <v>297.303</v>
      </c>
      <c r="R22" s="319">
        <v>4748.6329999999998</v>
      </c>
      <c r="S22" s="319">
        <v>84.396000000000001</v>
      </c>
      <c r="T22" s="319">
        <v>649.00824747959598</v>
      </c>
      <c r="U22" s="320">
        <v>1547.6479807630374</v>
      </c>
      <c r="V22" s="247"/>
      <c r="W22" s="321">
        <v>2123.058</v>
      </c>
      <c r="X22" s="322">
        <v>107.79395517356232</v>
      </c>
      <c r="Y22" s="324"/>
    </row>
    <row r="23" spans="1:25" x14ac:dyDescent="0.25">
      <c r="A23" s="325"/>
      <c r="B23" s="245" t="s">
        <v>32</v>
      </c>
      <c r="C23" s="316">
        <v>5219.3010899999999</v>
      </c>
      <c r="D23" s="316">
        <v>6658.8760000000002</v>
      </c>
      <c r="E23" s="316">
        <v>1850.75</v>
      </c>
      <c r="F23" s="316">
        <v>1350.146</v>
      </c>
      <c r="G23" s="316">
        <v>500.60399999999998</v>
      </c>
      <c r="H23" s="316">
        <v>10027.427089999999</v>
      </c>
      <c r="I23" s="316">
        <v>337.548</v>
      </c>
      <c r="J23" s="316">
        <v>882.08783096365812</v>
      </c>
      <c r="K23" s="316">
        <v>137.43893871816238</v>
      </c>
      <c r="L23" s="316">
        <v>100.26347878134381</v>
      </c>
      <c r="M23" s="316">
        <v>37.175459936818562</v>
      </c>
      <c r="N23" s="316">
        <v>744.64889224549563</v>
      </c>
      <c r="O23" s="317"/>
      <c r="P23" s="318">
        <v>2183.2800000000002</v>
      </c>
      <c r="Q23" s="319">
        <v>298.69900000000001</v>
      </c>
      <c r="R23" s="319">
        <v>5009.1350000000002</v>
      </c>
      <c r="S23" s="319">
        <v>82.448999999999998</v>
      </c>
      <c r="T23" s="319">
        <v>667.58193876646192</v>
      </c>
      <c r="U23" s="320">
        <v>1622.9774066407169</v>
      </c>
      <c r="V23" s="247"/>
      <c r="W23" s="321">
        <v>2149.4490000000001</v>
      </c>
      <c r="X23" s="322">
        <v>107.97556213175289</v>
      </c>
      <c r="Y23" s="324"/>
    </row>
    <row r="24" spans="1:25" x14ac:dyDescent="0.25">
      <c r="A24" s="325"/>
      <c r="B24" s="245" t="s">
        <v>33</v>
      </c>
      <c r="C24" s="316">
        <v>5291.5659999999998</v>
      </c>
      <c r="D24" s="316">
        <v>6496.1469999999999</v>
      </c>
      <c r="E24" s="316">
        <v>1849.421</v>
      </c>
      <c r="F24" s="316">
        <v>1356.5709999999999</v>
      </c>
      <c r="G24" s="316">
        <v>492.85</v>
      </c>
      <c r="H24" s="316">
        <v>9938.2919999999995</v>
      </c>
      <c r="I24" s="316">
        <v>335.22399999999999</v>
      </c>
      <c r="J24" s="316">
        <v>876.42683055583234</v>
      </c>
      <c r="K24" s="316">
        <v>137.506078184411</v>
      </c>
      <c r="L24" s="316">
        <v>100.86224715124605</v>
      </c>
      <c r="M24" s="316">
        <v>36.643831033164957</v>
      </c>
      <c r="N24" s="316">
        <v>738.92075237142137</v>
      </c>
      <c r="O24" s="317"/>
      <c r="P24" s="318">
        <v>2254.9369999999999</v>
      </c>
      <c r="Q24" s="319">
        <v>295.48899999999998</v>
      </c>
      <c r="R24" s="319">
        <v>4781.6099999999997</v>
      </c>
      <c r="S24" s="319">
        <v>88.534999999999997</v>
      </c>
      <c r="T24" s="319">
        <v>671.07425472964314</v>
      </c>
      <c r="U24" s="320">
        <v>1510.9559280873996</v>
      </c>
      <c r="V24" s="247"/>
      <c r="W24" s="321">
        <v>2144.91</v>
      </c>
      <c r="X24" s="322">
        <v>106.36068545767759</v>
      </c>
      <c r="Y24" s="324"/>
    </row>
    <row r="25" spans="1:25" ht="18.75" customHeight="1" x14ac:dyDescent="0.25">
      <c r="A25" s="325"/>
      <c r="B25" s="245" t="s">
        <v>34</v>
      </c>
      <c r="C25" s="316">
        <v>5310.1235200000001</v>
      </c>
      <c r="D25" s="316">
        <v>6562.0550000000003</v>
      </c>
      <c r="E25" s="316">
        <v>1873.434</v>
      </c>
      <c r="F25" s="316">
        <v>1369.595</v>
      </c>
      <c r="G25" s="316">
        <v>503.839</v>
      </c>
      <c r="H25" s="316">
        <v>9998.7445200000002</v>
      </c>
      <c r="I25" s="316">
        <v>336.73899999999998</v>
      </c>
      <c r="J25" s="316">
        <v>881.29288889284805</v>
      </c>
      <c r="K25" s="316">
        <v>139.06833183385146</v>
      </c>
      <c r="L25" s="316">
        <v>101.66746836984051</v>
      </c>
      <c r="M25" s="316">
        <v>37.400863464010946</v>
      </c>
      <c r="N25" s="316">
        <v>742.22455705899642</v>
      </c>
      <c r="O25" s="317"/>
      <c r="P25" s="318">
        <v>2323.6239999999998</v>
      </c>
      <c r="Q25" s="319">
        <v>302.46199999999999</v>
      </c>
      <c r="R25" s="319">
        <v>4909.6639999999998</v>
      </c>
      <c r="S25" s="319">
        <v>86.611000000000004</v>
      </c>
      <c r="T25" s="319">
        <v>679.44010222491227</v>
      </c>
      <c r="U25" s="320">
        <v>1524.0535569649496</v>
      </c>
      <c r="V25" s="247"/>
      <c r="W25" s="321">
        <v>2175.8959999999997</v>
      </c>
      <c r="X25" s="322">
        <v>106.62743739381462</v>
      </c>
      <c r="Y25" s="324"/>
    </row>
    <row r="26" spans="1:25" x14ac:dyDescent="0.25">
      <c r="A26" s="325"/>
      <c r="B26" s="245" t="s">
        <v>38</v>
      </c>
      <c r="C26" s="316">
        <v>5374.58824</v>
      </c>
      <c r="D26" s="316">
        <v>6525.3220000000001</v>
      </c>
      <c r="E26" s="316">
        <v>1878.076</v>
      </c>
      <c r="F26" s="316">
        <v>1370.11</v>
      </c>
      <c r="G26" s="316">
        <v>507.96600000000001</v>
      </c>
      <c r="H26" s="316">
        <v>10021.83424</v>
      </c>
      <c r="I26" s="316">
        <v>345.99099999999999</v>
      </c>
      <c r="J26" s="316">
        <v>877.8969149436889</v>
      </c>
      <c r="K26" s="316">
        <v>138.55206410613928</v>
      </c>
      <c r="L26" s="316">
        <v>101.07768192153166</v>
      </c>
      <c r="M26" s="316">
        <v>37.474382184607627</v>
      </c>
      <c r="N26" s="316">
        <v>739.34485083754953</v>
      </c>
      <c r="O26" s="317"/>
      <c r="P26" s="318">
        <v>2361.23</v>
      </c>
      <c r="Q26" s="319">
        <v>304.37799999999999</v>
      </c>
      <c r="R26" s="319">
        <v>4869.5649999999996</v>
      </c>
      <c r="S26" s="319">
        <v>82.632000000000005</v>
      </c>
      <c r="T26" s="319">
        <v>694.01605398748484</v>
      </c>
      <c r="U26" s="320">
        <v>1520.732628509789</v>
      </c>
      <c r="V26" s="247"/>
      <c r="W26" s="321">
        <v>2182.4540000000002</v>
      </c>
      <c r="X26" s="322">
        <v>105.97302280276755</v>
      </c>
      <c r="Y26" s="324"/>
    </row>
    <row r="27" spans="1:25" x14ac:dyDescent="0.25">
      <c r="A27" s="325"/>
      <c r="B27" s="245" t="s">
        <v>39</v>
      </c>
      <c r="C27" s="316">
        <v>5439.8355700000002</v>
      </c>
      <c r="D27" s="316">
        <v>6549.2389999999996</v>
      </c>
      <c r="E27" s="316">
        <v>1895.1310000000001</v>
      </c>
      <c r="F27" s="316">
        <v>1382.4580000000001</v>
      </c>
      <c r="G27" s="316">
        <v>512.673</v>
      </c>
      <c r="H27" s="316">
        <v>10093.943569999999</v>
      </c>
      <c r="I27" s="316">
        <v>347.82799999999997</v>
      </c>
      <c r="J27" s="316">
        <v>877.81758509044641</v>
      </c>
      <c r="K27" s="316">
        <v>138.75794233633187</v>
      </c>
      <c r="L27" s="316">
        <v>101.22098548670286</v>
      </c>
      <c r="M27" s="316">
        <v>37.536956849629007</v>
      </c>
      <c r="N27" s="316">
        <v>739.05964275411452</v>
      </c>
      <c r="O27" s="317"/>
      <c r="P27" s="318">
        <v>2387.6379999999999</v>
      </c>
      <c r="Q27" s="319">
        <v>312.255</v>
      </c>
      <c r="R27" s="319">
        <v>4920.6310000000003</v>
      </c>
      <c r="S27" s="319">
        <v>85.963999999999999</v>
      </c>
      <c r="T27" s="319">
        <v>694.60176527744636</v>
      </c>
      <c r="U27" s="320">
        <v>1522.3295378510627</v>
      </c>
      <c r="V27" s="247"/>
      <c r="W27" s="321">
        <v>2207.386</v>
      </c>
      <c r="X27" s="322">
        <v>106.23122209030529</v>
      </c>
      <c r="Y27" s="324"/>
    </row>
    <row r="28" spans="1:25" x14ac:dyDescent="0.25">
      <c r="A28" s="325"/>
      <c r="B28" s="245" t="s">
        <v>40</v>
      </c>
      <c r="C28" s="316">
        <v>5505.875</v>
      </c>
      <c r="D28" s="316">
        <v>6672.6040000000003</v>
      </c>
      <c r="E28" s="316">
        <v>1907.63</v>
      </c>
      <c r="F28" s="316">
        <v>1392.2170000000001</v>
      </c>
      <c r="G28" s="316">
        <v>515.41300000000001</v>
      </c>
      <c r="H28" s="316">
        <v>10270.849</v>
      </c>
      <c r="I28" s="316">
        <v>350.5</v>
      </c>
      <c r="J28" s="316">
        <v>881.82241440982204</v>
      </c>
      <c r="K28" s="316">
        <v>138.12815971523281</v>
      </c>
      <c r="L28" s="316">
        <v>100.80800371888799</v>
      </c>
      <c r="M28" s="316">
        <v>37.32015599634483</v>
      </c>
      <c r="N28" s="316">
        <v>743.69425469458918</v>
      </c>
      <c r="O28" s="317"/>
      <c r="P28" s="318">
        <v>2445.3789999999999</v>
      </c>
      <c r="Q28" s="319">
        <v>325.50599999999997</v>
      </c>
      <c r="R28" s="319">
        <v>5146.5349999999999</v>
      </c>
      <c r="S28" s="319">
        <v>89.795000000000002</v>
      </c>
      <c r="T28" s="319">
        <v>708.80139825276376</v>
      </c>
      <c r="U28" s="320">
        <v>1586.0896458571253</v>
      </c>
      <c r="V28" s="247"/>
      <c r="W28" s="321">
        <v>2233.136</v>
      </c>
      <c r="X28" s="322">
        <v>106.48467939477662</v>
      </c>
      <c r="Y28" s="324"/>
    </row>
    <row r="29" spans="1:25" ht="18.75" customHeight="1" x14ac:dyDescent="0.25">
      <c r="A29" s="325"/>
      <c r="B29" s="245" t="s">
        <v>41</v>
      </c>
      <c r="C29" s="316">
        <v>5531.9413100000002</v>
      </c>
      <c r="D29" s="316">
        <v>6575.7290000000003</v>
      </c>
      <c r="E29" s="316">
        <v>1914.0219999999999</v>
      </c>
      <c r="F29" s="316">
        <v>1395.1679999999999</v>
      </c>
      <c r="G29" s="316">
        <v>518.85400000000004</v>
      </c>
      <c r="H29" s="316">
        <v>10193.64831</v>
      </c>
      <c r="I29" s="316">
        <v>357.48</v>
      </c>
      <c r="J29" s="316">
        <v>863.72370860587023</v>
      </c>
      <c r="K29" s="316">
        <v>136.54040272535505</v>
      </c>
      <c r="L29" s="316">
        <v>99.526964992841343</v>
      </c>
      <c r="M29" s="316">
        <v>37.013437732513722</v>
      </c>
      <c r="N29" s="316">
        <v>727.18330588051504</v>
      </c>
      <c r="O29" s="317"/>
      <c r="P29" s="318">
        <v>2411.6149999999998</v>
      </c>
      <c r="Q29" s="319">
        <v>329.31400000000002</v>
      </c>
      <c r="R29" s="319">
        <v>4921.1949999999997</v>
      </c>
      <c r="S29" s="319">
        <v>90.606999999999999</v>
      </c>
      <c r="T29" s="319">
        <v>691.01112327291253</v>
      </c>
      <c r="U29" s="320">
        <v>1504.4524610456217</v>
      </c>
      <c r="V29" s="247"/>
      <c r="W29" s="321">
        <v>2243.3359999999998</v>
      </c>
      <c r="X29" s="322">
        <v>106.08625416975231</v>
      </c>
      <c r="Y29" s="324"/>
    </row>
    <row r="30" spans="1:25" x14ac:dyDescent="0.25">
      <c r="A30" s="325"/>
      <c r="B30" s="245" t="s">
        <v>43</v>
      </c>
      <c r="C30" s="316">
        <v>5558.1310199999998</v>
      </c>
      <c r="D30" s="316">
        <v>6663.8010000000004</v>
      </c>
      <c r="E30" s="316">
        <v>1934.5889999999999</v>
      </c>
      <c r="F30" s="316">
        <v>1397.4970000000001</v>
      </c>
      <c r="G30" s="316">
        <v>537.09199999999998</v>
      </c>
      <c r="H30" s="316">
        <v>10287.34302</v>
      </c>
      <c r="I30" s="316">
        <v>359.33699999999999</v>
      </c>
      <c r="J30" s="316">
        <v>863.65227732847177</v>
      </c>
      <c r="K30" s="316">
        <v>136.70606192298317</v>
      </c>
      <c r="L30" s="316">
        <v>98.752919312155299</v>
      </c>
      <c r="M30" s="316">
        <v>37.953142610827868</v>
      </c>
      <c r="N30" s="316">
        <v>726.94621540548849</v>
      </c>
      <c r="O30" s="317"/>
      <c r="P30" s="318">
        <v>2467.9140000000002</v>
      </c>
      <c r="Q30" s="319">
        <v>334.51100000000002</v>
      </c>
      <c r="R30" s="319">
        <v>5118.7120000000004</v>
      </c>
      <c r="S30" s="319">
        <v>87.6</v>
      </c>
      <c r="T30" s="319">
        <v>697.21781188023715</v>
      </c>
      <c r="U30" s="320">
        <v>1540.606442426674</v>
      </c>
      <c r="V30" s="247"/>
      <c r="W30" s="321">
        <v>2269.1</v>
      </c>
      <c r="X30" s="322">
        <v>106.30771940871338</v>
      </c>
      <c r="Y30" s="324"/>
    </row>
    <row r="31" spans="1:25" x14ac:dyDescent="0.25">
      <c r="A31" s="325"/>
      <c r="B31" s="245" t="s">
        <v>44</v>
      </c>
      <c r="C31" s="316">
        <v>5584.4447200000004</v>
      </c>
      <c r="D31" s="316">
        <v>6639.5339999999997</v>
      </c>
      <c r="E31" s="316">
        <v>1952.5329999999999</v>
      </c>
      <c r="F31" s="316">
        <v>1408.85</v>
      </c>
      <c r="G31" s="316">
        <v>543.68299999999999</v>
      </c>
      <c r="H31" s="316">
        <v>10271.445720000002</v>
      </c>
      <c r="I31" s="316">
        <v>362.74</v>
      </c>
      <c r="J31" s="316">
        <v>854.78961467969464</v>
      </c>
      <c r="K31" s="316">
        <v>136.5353269135426</v>
      </c>
      <c r="L31" s="316">
        <v>98.517052117502999</v>
      </c>
      <c r="M31" s="316">
        <v>38.018274796039599</v>
      </c>
      <c r="N31" s="316">
        <v>718.25428776615206</v>
      </c>
      <c r="O31" s="317"/>
      <c r="P31" s="318">
        <v>2465.7040000000002</v>
      </c>
      <c r="Q31" s="319">
        <v>339.36</v>
      </c>
      <c r="R31" s="319">
        <v>5028.8339999999998</v>
      </c>
      <c r="S31" s="319">
        <v>91.076999999999998</v>
      </c>
      <c r="T31" s="319">
        <v>686.67452009167914</v>
      </c>
      <c r="U31" s="320">
        <v>1494.9896819362871</v>
      </c>
      <c r="V31" s="247"/>
      <c r="W31" s="321">
        <v>2291.893</v>
      </c>
      <c r="X31" s="322">
        <v>106.29083773797716</v>
      </c>
      <c r="Y31" s="324"/>
    </row>
    <row r="32" spans="1:25" x14ac:dyDescent="0.25">
      <c r="A32" s="325"/>
      <c r="B32" s="245" t="s">
        <v>45</v>
      </c>
      <c r="C32" s="316">
        <v>5610.8829999999998</v>
      </c>
      <c r="D32" s="316">
        <v>6577.9040000000005</v>
      </c>
      <c r="E32" s="316">
        <v>1962.039</v>
      </c>
      <c r="F32" s="316">
        <v>1420.8440000000001</v>
      </c>
      <c r="G32" s="316">
        <v>541.19500000000005</v>
      </c>
      <c r="H32" s="316">
        <v>10226.748</v>
      </c>
      <c r="I32" s="316">
        <v>368.73399999999998</v>
      </c>
      <c r="J32" s="316">
        <v>841.59792472645347</v>
      </c>
      <c r="K32" s="316">
        <v>135.47270541624576</v>
      </c>
      <c r="L32" s="316">
        <v>98.104869808622723</v>
      </c>
      <c r="M32" s="316">
        <v>37.367835607623057</v>
      </c>
      <c r="N32" s="316">
        <v>706.12521931020774</v>
      </c>
      <c r="O32" s="317"/>
      <c r="P32" s="318">
        <v>2482.6149999999998</v>
      </c>
      <c r="Q32" s="319">
        <v>341.71600000000001</v>
      </c>
      <c r="R32" s="319">
        <v>4743.973</v>
      </c>
      <c r="S32" s="319">
        <v>86.186999999999998</v>
      </c>
      <c r="T32" s="319">
        <v>698.40155737036207</v>
      </c>
      <c r="U32" s="320">
        <v>1430.6902672791875</v>
      </c>
      <c r="V32" s="247"/>
      <c r="W32" s="321">
        <v>2303.7550000000001</v>
      </c>
      <c r="X32" s="322">
        <v>105.949971946026</v>
      </c>
      <c r="Y32" s="324"/>
    </row>
    <row r="33" spans="1:26" ht="18.75" customHeight="1" x14ac:dyDescent="0.25">
      <c r="A33" s="325"/>
      <c r="B33" s="245" t="s">
        <v>46</v>
      </c>
      <c r="C33" s="316">
        <v>5627.8200900000002</v>
      </c>
      <c r="D33" s="316">
        <v>6683.8029999999999</v>
      </c>
      <c r="E33" s="316">
        <v>1949.325</v>
      </c>
      <c r="F33" s="316">
        <v>1401.8130000000001</v>
      </c>
      <c r="G33" s="316">
        <v>547.51199999999994</v>
      </c>
      <c r="H33" s="316">
        <v>10362.29809</v>
      </c>
      <c r="I33" s="316">
        <v>367.53100000000001</v>
      </c>
      <c r="J33" s="316">
        <v>844.22056623206367</v>
      </c>
      <c r="K33" s="316">
        <v>133.66720563489224</v>
      </c>
      <c r="L33" s="316">
        <v>96.12374875029316</v>
      </c>
      <c r="M33" s="316">
        <v>37.543456884599088</v>
      </c>
      <c r="N33" s="316">
        <v>710.55336059717138</v>
      </c>
      <c r="O33" s="317"/>
      <c r="P33" s="318">
        <v>2501.125</v>
      </c>
      <c r="Q33" s="319">
        <v>348.505</v>
      </c>
      <c r="R33" s="319">
        <v>4912.7719999999999</v>
      </c>
      <c r="S33" s="319">
        <v>90.021000000000001</v>
      </c>
      <c r="T33" s="319">
        <v>704.77055947701365</v>
      </c>
      <c r="U33" s="320">
        <v>1482.5301153894925</v>
      </c>
      <c r="V33" s="6"/>
      <c r="W33" s="321">
        <v>2297.83</v>
      </c>
      <c r="X33" s="322">
        <v>104.64921928548169</v>
      </c>
      <c r="Y33" s="324"/>
    </row>
    <row r="34" spans="1:26" x14ac:dyDescent="0.25">
      <c r="A34" s="325"/>
      <c r="B34" s="245" t="s">
        <v>58</v>
      </c>
      <c r="C34" s="316">
        <v>5644.8083100000003</v>
      </c>
      <c r="D34" s="316">
        <v>6782.3580000000002</v>
      </c>
      <c r="E34" s="316">
        <v>1965.8150000000001</v>
      </c>
      <c r="F34" s="316">
        <v>1418.482</v>
      </c>
      <c r="G34" s="316">
        <v>547.33299999999997</v>
      </c>
      <c r="H34" s="316">
        <v>10461.35131</v>
      </c>
      <c r="I34" s="316">
        <v>372.54300000000001</v>
      </c>
      <c r="J34" s="316">
        <v>844.49615710802527</v>
      </c>
      <c r="K34" s="316">
        <v>133.58823497432638</v>
      </c>
      <c r="L34" s="316">
        <v>96.393865507615118</v>
      </c>
      <c r="M34" s="316">
        <v>37.194369466711244</v>
      </c>
      <c r="N34" s="316">
        <v>710.90792213369878</v>
      </c>
      <c r="O34" s="317"/>
      <c r="P34" s="318">
        <v>2521.547</v>
      </c>
      <c r="Q34" s="319">
        <v>349.66500000000002</v>
      </c>
      <c r="R34" s="319">
        <v>4937.732</v>
      </c>
      <c r="S34" s="319">
        <v>91.887</v>
      </c>
      <c r="T34" s="319">
        <v>702.04442439833826</v>
      </c>
      <c r="U34" s="320">
        <v>1472.1072355306092</v>
      </c>
      <c r="V34" s="6"/>
      <c r="W34" s="321">
        <v>2315.48</v>
      </c>
      <c r="X34" s="322">
        <v>104.47422458068949</v>
      </c>
      <c r="Y34" s="324"/>
    </row>
    <row r="35" spans="1:26" x14ac:dyDescent="0.25">
      <c r="A35" s="325"/>
      <c r="B35" s="245" t="s">
        <v>59</v>
      </c>
      <c r="C35" s="316">
        <v>5661.8478100000002</v>
      </c>
      <c r="D35" s="316">
        <v>7011.4489999999996</v>
      </c>
      <c r="E35" s="316">
        <v>1993.38</v>
      </c>
      <c r="F35" s="316">
        <v>1431.671</v>
      </c>
      <c r="G35" s="316">
        <v>561.70899999999995</v>
      </c>
      <c r="H35" s="316">
        <v>10679.916810000001</v>
      </c>
      <c r="I35" s="316">
        <v>371.07299999999998</v>
      </c>
      <c r="J35" s="316">
        <v>856.37269550727399</v>
      </c>
      <c r="K35" s="316">
        <v>134.6986683388732</v>
      </c>
      <c r="L35" s="316">
        <v>96.742305631331178</v>
      </c>
      <c r="M35" s="316">
        <v>37.956362707542027</v>
      </c>
      <c r="N35" s="316">
        <v>721.67402716840081</v>
      </c>
      <c r="O35" s="317"/>
      <c r="P35" s="318">
        <v>2581.4090000000001</v>
      </c>
      <c r="Q35" s="319">
        <v>353.185</v>
      </c>
      <c r="R35" s="319">
        <v>5117.54</v>
      </c>
      <c r="S35" s="319">
        <v>97.831000000000003</v>
      </c>
      <c r="T35" s="319">
        <v>705.44563654946626</v>
      </c>
      <c r="U35" s="320">
        <v>1495.0358815716838</v>
      </c>
      <c r="V35" s="6"/>
      <c r="W35" s="321">
        <v>2346.5650000000001</v>
      </c>
      <c r="X35" s="322">
        <v>104.85313817889018</v>
      </c>
      <c r="Y35" s="324"/>
    </row>
    <row r="36" spans="1:26" x14ac:dyDescent="0.25">
      <c r="A36" s="325"/>
      <c r="B36" s="245" t="s">
        <v>60</v>
      </c>
      <c r="C36" s="316">
        <v>5678.9387500000003</v>
      </c>
      <c r="D36" s="316">
        <v>6873.6930000000002</v>
      </c>
      <c r="E36" s="316">
        <v>1991.2339999999999</v>
      </c>
      <c r="F36" s="316">
        <v>1447.57</v>
      </c>
      <c r="G36" s="316">
        <v>543.66399999999999</v>
      </c>
      <c r="H36" s="316">
        <v>10561.39775</v>
      </c>
      <c r="I36" s="316">
        <v>375.98500000000001</v>
      </c>
      <c r="J36" s="316">
        <v>844.08322529540078</v>
      </c>
      <c r="K36" s="316">
        <v>133.89759617841591</v>
      </c>
      <c r="L36" s="316">
        <v>97.339711605963686</v>
      </c>
      <c r="M36" s="316">
        <v>36.55788457245221</v>
      </c>
      <c r="N36" s="316">
        <v>710.18562911698484</v>
      </c>
      <c r="O36" s="317"/>
      <c r="P36" s="318">
        <v>2521.9499999999998</v>
      </c>
      <c r="Q36" s="319">
        <v>352.13600000000002</v>
      </c>
      <c r="R36" s="319">
        <v>4900.6419999999998</v>
      </c>
      <c r="S36" s="319">
        <v>89.763999999999996</v>
      </c>
      <c r="T36" s="319">
        <v>682.52490507519553</v>
      </c>
      <c r="U36" s="320">
        <v>1421.5792564607052</v>
      </c>
      <c r="V36" s="6"/>
      <c r="W36" s="321">
        <v>2343.37</v>
      </c>
      <c r="X36" s="322">
        <v>103.90580694307543</v>
      </c>
      <c r="Y36" s="324"/>
    </row>
    <row r="37" spans="1:26" ht="18.75" customHeight="1" x14ac:dyDescent="0.25">
      <c r="A37" s="325"/>
      <c r="B37" s="245" t="s">
        <v>61</v>
      </c>
      <c r="C37" s="316">
        <v>5766.8628500000004</v>
      </c>
      <c r="D37" s="316">
        <v>6869.9549999999999</v>
      </c>
      <c r="E37" s="316">
        <v>2019.056</v>
      </c>
      <c r="F37" s="316">
        <v>1458.742</v>
      </c>
      <c r="G37" s="316">
        <v>560.31399999999996</v>
      </c>
      <c r="H37" s="316">
        <v>10617.761850000001</v>
      </c>
      <c r="I37" s="316">
        <v>372.22699999999998</v>
      </c>
      <c r="J37" s="316">
        <v>847.0693571913115</v>
      </c>
      <c r="K37" s="316">
        <v>135.3410714908153</v>
      </c>
      <c r="L37" s="316">
        <v>97.782184005126595</v>
      </c>
      <c r="M37" s="316">
        <v>37.5588874856887</v>
      </c>
      <c r="N37" s="316">
        <v>711.72828570049637</v>
      </c>
      <c r="O37" s="317"/>
      <c r="P37" s="318">
        <v>2662.4290000000001</v>
      </c>
      <c r="Q37" s="319">
        <v>380.47300000000001</v>
      </c>
      <c r="R37" s="319">
        <v>4620.1580000000004</v>
      </c>
      <c r="S37" s="319">
        <v>90.977000000000004</v>
      </c>
      <c r="T37" s="319">
        <v>718.68384895494501</v>
      </c>
      <c r="U37" s="320">
        <v>1349.847351528779</v>
      </c>
      <c r="V37" s="6"/>
      <c r="W37" s="321">
        <v>2399.529</v>
      </c>
      <c r="X37" s="322">
        <v>106.16201202343809</v>
      </c>
      <c r="Y37" s="324"/>
    </row>
    <row r="38" spans="1:26" x14ac:dyDescent="0.25">
      <c r="A38" s="325"/>
      <c r="B38" s="245" t="s">
        <v>63</v>
      </c>
      <c r="C38" s="316">
        <v>5856.1482400000004</v>
      </c>
      <c r="D38" s="316">
        <v>7233.7290000000003</v>
      </c>
      <c r="E38" s="316">
        <v>2030.249</v>
      </c>
      <c r="F38" s="316">
        <v>1461.4369999999999</v>
      </c>
      <c r="G38" s="316">
        <v>568.81200000000001</v>
      </c>
      <c r="H38" s="316">
        <v>11059.62824</v>
      </c>
      <c r="I38" s="316">
        <v>363.52199999999999</v>
      </c>
      <c r="J38" s="316">
        <v>882.77687116394804</v>
      </c>
      <c r="K38" s="316">
        <v>136.9193023771806</v>
      </c>
      <c r="L38" s="316">
        <v>98.558814464728044</v>
      </c>
      <c r="M38" s="316">
        <v>38.360487912452534</v>
      </c>
      <c r="N38" s="316">
        <v>745.85756878676739</v>
      </c>
      <c r="O38" s="317"/>
      <c r="P38" s="318">
        <v>2805.482</v>
      </c>
      <c r="Q38" s="319">
        <v>395.33100000000002</v>
      </c>
      <c r="R38" s="319">
        <v>4942.5640000000003</v>
      </c>
      <c r="S38" s="319">
        <v>86.471999999999994</v>
      </c>
      <c r="T38" s="319">
        <v>768.53256045846535</v>
      </c>
      <c r="U38" s="320">
        <v>1462.2607137769694</v>
      </c>
      <c r="V38" s="6"/>
      <c r="W38" s="321">
        <v>2425.58</v>
      </c>
      <c r="X38" s="322">
        <v>110.89085554353699</v>
      </c>
      <c r="Y38" s="324"/>
    </row>
    <row r="39" spans="1:26" x14ac:dyDescent="0.25">
      <c r="A39" s="325"/>
      <c r="B39" s="245" t="s">
        <v>64</v>
      </c>
      <c r="C39" s="316">
        <v>5946.8159900000001</v>
      </c>
      <c r="D39" s="316">
        <v>7282.4930000000004</v>
      </c>
      <c r="E39" s="316">
        <v>2044.425</v>
      </c>
      <c r="F39" s="316">
        <v>1474.2909999999999</v>
      </c>
      <c r="G39" s="316">
        <v>570.13400000000001</v>
      </c>
      <c r="H39" s="316">
        <v>11184.88399</v>
      </c>
      <c r="I39" s="316">
        <v>379.95699999999999</v>
      </c>
      <c r="J39" s="316">
        <v>886.86658228815509</v>
      </c>
      <c r="K39" s="316">
        <v>137.05418883669608</v>
      </c>
      <c r="L39" s="316">
        <v>98.833538581381802</v>
      </c>
      <c r="M39" s="316">
        <v>38.220650255314276</v>
      </c>
      <c r="N39" s="316">
        <v>749.81239345145889</v>
      </c>
      <c r="O39" s="317"/>
      <c r="P39" s="318">
        <v>2791.605</v>
      </c>
      <c r="Q39" s="319">
        <v>393.85899999999998</v>
      </c>
      <c r="R39" s="319">
        <v>4922.6499999999996</v>
      </c>
      <c r="S39" s="319">
        <v>101.666</v>
      </c>
      <c r="T39" s="319">
        <v>756.78067875915951</v>
      </c>
      <c r="U39" s="320">
        <v>1441.2609554894696</v>
      </c>
      <c r="V39" s="6"/>
      <c r="W39" s="321">
        <v>2438.2840000000001</v>
      </c>
      <c r="X39" s="322">
        <v>112.60086948410056</v>
      </c>
      <c r="Y39" s="324"/>
    </row>
    <row r="40" spans="1:26" x14ac:dyDescent="0.25">
      <c r="A40" s="325"/>
      <c r="B40" s="245" t="s">
        <v>65</v>
      </c>
      <c r="C40" s="316">
        <v>6038.8874999999998</v>
      </c>
      <c r="D40" s="316">
        <v>7469.99</v>
      </c>
      <c r="E40" s="316">
        <v>2065.1239999999998</v>
      </c>
      <c r="F40" s="316">
        <v>1494.627</v>
      </c>
      <c r="G40" s="316">
        <v>570.49699999999996</v>
      </c>
      <c r="H40" s="316">
        <v>11443.753500000001</v>
      </c>
      <c r="I40" s="316">
        <v>382.57400000000001</v>
      </c>
      <c r="J40" s="316">
        <v>901.62569746642805</v>
      </c>
      <c r="K40" s="316">
        <v>137.83298181915259</v>
      </c>
      <c r="L40" s="316">
        <v>99.756187094535051</v>
      </c>
      <c r="M40" s="316">
        <v>38.07679472461755</v>
      </c>
      <c r="N40" s="316">
        <v>763.79271564727549</v>
      </c>
      <c r="O40" s="317"/>
      <c r="P40" s="318">
        <v>2812.8049999999998</v>
      </c>
      <c r="Q40" s="319">
        <v>391.73500000000001</v>
      </c>
      <c r="R40" s="319">
        <v>5149.0540000000001</v>
      </c>
      <c r="S40" s="319">
        <v>96.786000000000001</v>
      </c>
      <c r="T40" s="319">
        <v>748.28345761250966</v>
      </c>
      <c r="U40" s="320">
        <v>1474.0021973870778</v>
      </c>
      <c r="V40" s="6"/>
      <c r="W40" s="321">
        <v>2456.8589999999999</v>
      </c>
      <c r="X40" s="322">
        <v>114.13204957991235</v>
      </c>
      <c r="Y40" s="324"/>
    </row>
    <row r="41" spans="1:26" ht="18.75" customHeight="1" x14ac:dyDescent="0.25">
      <c r="A41" s="325"/>
      <c r="B41" s="245" t="s">
        <v>66</v>
      </c>
      <c r="C41" s="316">
        <v>6247.3870399999996</v>
      </c>
      <c r="D41" s="316">
        <v>7334.9560000000001</v>
      </c>
      <c r="E41" s="316">
        <v>2071.1210000000001</v>
      </c>
      <c r="F41" s="316">
        <v>1512.492</v>
      </c>
      <c r="G41" s="316">
        <v>558.62900000000002</v>
      </c>
      <c r="H41" s="316">
        <v>11511.222039999999</v>
      </c>
      <c r="I41" s="316">
        <v>386.40100000000001</v>
      </c>
      <c r="J41" s="316">
        <v>898.03346349707147</v>
      </c>
      <c r="K41" s="316">
        <v>136.93778455410873</v>
      </c>
      <c r="L41" s="316">
        <v>100.00251247310661</v>
      </c>
      <c r="M41" s="316">
        <v>36.935272081002132</v>
      </c>
      <c r="N41" s="316">
        <v>761.09567894296276</v>
      </c>
      <c r="O41" s="317"/>
      <c r="P41" s="318">
        <v>2754.6669999999999</v>
      </c>
      <c r="Q41" s="319">
        <v>395.94799999999998</v>
      </c>
      <c r="R41" s="319">
        <v>5137.1310000000003</v>
      </c>
      <c r="S41" s="319">
        <v>103.646</v>
      </c>
      <c r="T41" s="319">
        <v>708.92426075095864</v>
      </c>
      <c r="U41" s="320">
        <v>1423.9593895565795</v>
      </c>
      <c r="V41" s="6"/>
      <c r="W41" s="321">
        <v>2467.069</v>
      </c>
      <c r="X41" s="322">
        <v>114.9214345073283</v>
      </c>
      <c r="Y41" s="324"/>
    </row>
    <row r="42" spans="1:26" x14ac:dyDescent="0.25">
      <c r="A42" s="325"/>
      <c r="B42" s="245" t="s">
        <v>67</v>
      </c>
      <c r="C42" s="316">
        <v>6383.2147400000003</v>
      </c>
      <c r="D42" s="316">
        <v>7435.6549999999997</v>
      </c>
      <c r="E42" s="316">
        <v>2098.2600000000002</v>
      </c>
      <c r="F42" s="316">
        <v>1537.22</v>
      </c>
      <c r="G42" s="316">
        <v>561.04</v>
      </c>
      <c r="H42" s="316">
        <v>11720.60974</v>
      </c>
      <c r="I42" s="316">
        <v>386.63</v>
      </c>
      <c r="J42" s="316">
        <v>899.92261725674382</v>
      </c>
      <c r="K42" s="316">
        <v>136.64443376431564</v>
      </c>
      <c r="L42" s="316">
        <v>100.10797349765103</v>
      </c>
      <c r="M42" s="316">
        <v>36.536460266664584</v>
      </c>
      <c r="N42" s="316">
        <v>763.27818349242818</v>
      </c>
      <c r="O42" s="317"/>
      <c r="P42" s="318">
        <v>2807.3440000000001</v>
      </c>
      <c r="Q42" s="319">
        <v>395.46199999999999</v>
      </c>
      <c r="R42" s="319">
        <v>5221.4629999999997</v>
      </c>
      <c r="S42" s="319">
        <v>101.932</v>
      </c>
      <c r="T42" s="319">
        <v>694.83553201494942</v>
      </c>
      <c r="U42" s="320">
        <v>1390.2247357869462</v>
      </c>
      <c r="V42" s="6"/>
      <c r="W42" s="321">
        <v>2493.7220000000002</v>
      </c>
      <c r="X42" s="322">
        <v>111.48903181502381</v>
      </c>
      <c r="Y42" s="324"/>
    </row>
    <row r="43" spans="1:26" x14ac:dyDescent="0.25">
      <c r="A43" s="325"/>
      <c r="B43" s="245" t="s">
        <v>68</v>
      </c>
      <c r="C43" s="316">
        <v>6468.3405000000002</v>
      </c>
      <c r="D43" s="316">
        <v>7458.6549999999997</v>
      </c>
      <c r="E43" s="316">
        <v>2110.4160000000002</v>
      </c>
      <c r="F43" s="316">
        <v>1547.473</v>
      </c>
      <c r="G43" s="316">
        <v>562.94299999999998</v>
      </c>
      <c r="H43" s="316">
        <v>11816.5795</v>
      </c>
      <c r="I43" s="316">
        <v>390.49299999999999</v>
      </c>
      <c r="J43" s="316">
        <v>900.78348849814188</v>
      </c>
      <c r="K43" s="316">
        <v>136.49949744453457</v>
      </c>
      <c r="L43" s="316">
        <v>100.08893356048583</v>
      </c>
      <c r="M43" s="316">
        <v>36.410563884048749</v>
      </c>
      <c r="N43" s="316">
        <v>764.28399105360722</v>
      </c>
      <c r="O43" s="317"/>
      <c r="P43" s="318">
        <v>2824.5610000000001</v>
      </c>
      <c r="Q43" s="319">
        <v>390.26299999999998</v>
      </c>
      <c r="R43" s="319">
        <v>5270.3419999999996</v>
      </c>
      <c r="S43" s="319">
        <v>95.984999999999999</v>
      </c>
      <c r="T43" s="319">
        <v>709.066923727686</v>
      </c>
      <c r="U43" s="320">
        <v>1421.0164955855291</v>
      </c>
      <c r="V43" s="6"/>
      <c r="W43" s="321">
        <v>2500.6790000000001</v>
      </c>
      <c r="X43" s="322">
        <v>109.81689710974536</v>
      </c>
      <c r="Y43" s="324"/>
    </row>
    <row r="44" spans="1:26" x14ac:dyDescent="0.25">
      <c r="A44" s="325"/>
      <c r="B44" s="245" t="s">
        <v>69</v>
      </c>
      <c r="C44" s="316">
        <v>6728.7575399999996</v>
      </c>
      <c r="D44" s="316">
        <v>7499.2233695726791</v>
      </c>
      <c r="E44" s="316">
        <v>2119.9715195726799</v>
      </c>
      <c r="F44" s="316">
        <v>1562.5218305726801</v>
      </c>
      <c r="G44" s="316">
        <v>557.44968900000003</v>
      </c>
      <c r="H44" s="316">
        <v>12108.009390000001</v>
      </c>
      <c r="I44" s="316">
        <v>391.31942099999998</v>
      </c>
      <c r="J44" s="316">
        <v>915.07483759502486</v>
      </c>
      <c r="K44" s="316">
        <v>136.34630284567285</v>
      </c>
      <c r="L44" s="316">
        <v>100.49383812343895</v>
      </c>
      <c r="M44" s="316">
        <v>35.852464722233925</v>
      </c>
      <c r="N44" s="316">
        <v>778.72853474935232</v>
      </c>
      <c r="O44" s="317"/>
      <c r="P44" s="318">
        <v>2859.0843199999999</v>
      </c>
      <c r="Q44" s="319">
        <v>392.79717399999998</v>
      </c>
      <c r="R44" s="319">
        <v>5348.7496460000002</v>
      </c>
      <c r="S44" s="319">
        <v>95.984999999999999</v>
      </c>
      <c r="T44" s="319">
        <v>719.17965126223748</v>
      </c>
      <c r="U44" s="320">
        <v>1444.2398955597814</v>
      </c>
      <c r="V44" s="6"/>
      <c r="W44" s="321">
        <v>2512.7686935726797</v>
      </c>
      <c r="X44" s="322">
        <v>108.41802094833639</v>
      </c>
      <c r="Y44" s="324"/>
    </row>
    <row r="45" spans="1:26" ht="18" customHeight="1" x14ac:dyDescent="0.25">
      <c r="A45" s="325"/>
      <c r="B45" s="245" t="s">
        <v>70</v>
      </c>
      <c r="C45" s="316">
        <v>6874.8041600000006</v>
      </c>
      <c r="D45" s="316">
        <v>7358.3913733002901</v>
      </c>
      <c r="E45" s="316">
        <v>2138.4989433002902</v>
      </c>
      <c r="F45" s="316">
        <v>1578.1631843002899</v>
      </c>
      <c r="G45" s="316">
        <v>560.33575899999994</v>
      </c>
      <c r="H45" s="316">
        <v>12094.69659</v>
      </c>
      <c r="I45" s="316">
        <v>397.09313199999997</v>
      </c>
      <c r="J45" s="316">
        <v>909.15824338997254</v>
      </c>
      <c r="K45" s="316">
        <v>136.59855499303953</v>
      </c>
      <c r="L45" s="316">
        <v>100.80660137523493</v>
      </c>
      <c r="M45" s="316">
        <v>35.791953617804552</v>
      </c>
      <c r="N45" s="316">
        <v>772.55968839693287</v>
      </c>
      <c r="O45" s="317"/>
      <c r="P45" s="318">
        <v>2881.23362</v>
      </c>
      <c r="Q45" s="319">
        <v>394.63278300000002</v>
      </c>
      <c r="R45" s="319">
        <v>5414.0814470000005</v>
      </c>
      <c r="S45" s="319">
        <v>96.176969999999997</v>
      </c>
      <c r="T45" s="319">
        <v>738.62828852321888</v>
      </c>
      <c r="U45" s="320">
        <v>1489.1123789626497</v>
      </c>
      <c r="V45" s="6"/>
      <c r="W45" s="321">
        <v>2533.1317263002902</v>
      </c>
      <c r="X45" s="322">
        <v>107.19942740709836</v>
      </c>
      <c r="Z45" s="324"/>
    </row>
    <row r="46" spans="1:26" ht="15" customHeight="1" x14ac:dyDescent="0.25">
      <c r="A46" s="325"/>
      <c r="B46" s="245" t="s">
        <v>71</v>
      </c>
      <c r="C46" s="316">
        <v>6980.8890700000002</v>
      </c>
      <c r="D46" s="316">
        <v>7385.9672991696598</v>
      </c>
      <c r="E46" s="316">
        <v>2165.0648491696597</v>
      </c>
      <c r="F46" s="316">
        <v>1594.18647216966</v>
      </c>
      <c r="G46" s="316">
        <v>570.878377</v>
      </c>
      <c r="H46" s="316">
        <v>12201.791519999999</v>
      </c>
      <c r="I46" s="316">
        <v>403.45741100000004</v>
      </c>
      <c r="J46" s="316">
        <v>907.93684483439779</v>
      </c>
      <c r="K46" s="316">
        <v>136.82479294742009</v>
      </c>
      <c r="L46" s="316">
        <v>100.74720582057681</v>
      </c>
      <c r="M46" s="316">
        <v>36.077587126843291</v>
      </c>
      <c r="N46" s="316">
        <v>771.11205188697772</v>
      </c>
      <c r="O46" s="317"/>
      <c r="P46" s="318">
        <v>2939.0457799999999</v>
      </c>
      <c r="Q46" s="319">
        <v>399.04903200000001</v>
      </c>
      <c r="R46" s="319">
        <v>5407.9411580000005</v>
      </c>
      <c r="S46" s="319">
        <v>97.772853698603996</v>
      </c>
      <c r="T46" s="319">
        <v>761.56900980949308</v>
      </c>
      <c r="U46" s="320">
        <v>1504.7141487437943</v>
      </c>
      <c r="V46" s="6"/>
      <c r="W46" s="321">
        <v>2564.1138811696596</v>
      </c>
      <c r="X46" s="322">
        <v>106.78395929264668</v>
      </c>
      <c r="Z46" s="324"/>
    </row>
    <row r="47" spans="1:26" ht="15" customHeight="1" x14ac:dyDescent="0.25">
      <c r="A47" s="325"/>
      <c r="B47" s="245" t="s">
        <v>72</v>
      </c>
      <c r="C47" s="316">
        <v>7030.6416099999997</v>
      </c>
      <c r="D47" s="316">
        <v>7424.4411250286303</v>
      </c>
      <c r="E47" s="316">
        <v>2192.5685050286302</v>
      </c>
      <c r="F47" s="316">
        <v>1610.5644320286301</v>
      </c>
      <c r="G47" s="316">
        <v>582.00407299999995</v>
      </c>
      <c r="H47" s="316">
        <v>12262.514230000001</v>
      </c>
      <c r="I47" s="316">
        <v>405.18986700000005</v>
      </c>
      <c r="J47" s="316">
        <v>905.10589862983227</v>
      </c>
      <c r="K47" s="316">
        <v>137.28781242063749</v>
      </c>
      <c r="L47" s="316">
        <v>100.84559142785365</v>
      </c>
      <c r="M47" s="316">
        <v>36.442220992783831</v>
      </c>
      <c r="N47" s="316">
        <v>767.81808620919469</v>
      </c>
      <c r="O47" s="317"/>
      <c r="P47" s="318">
        <v>2959.5490499999996</v>
      </c>
      <c r="Q47" s="319">
        <v>399.972759</v>
      </c>
      <c r="R47" s="319">
        <v>5448.3715010000005</v>
      </c>
      <c r="S47" s="319">
        <v>98.323308998555902</v>
      </c>
      <c r="T47" s="319">
        <v>762.26324724753124</v>
      </c>
      <c r="U47" s="320">
        <v>1506.3030925772496</v>
      </c>
      <c r="V47" s="6"/>
      <c r="W47" s="321">
        <v>2592.5412640286304</v>
      </c>
      <c r="X47" s="322">
        <v>106.40399162997005</v>
      </c>
      <c r="Z47" s="324"/>
    </row>
    <row r="48" spans="1:26" ht="15" customHeight="1" x14ac:dyDescent="0.25">
      <c r="A48" s="325"/>
      <c r="B48" s="245" t="s">
        <v>73</v>
      </c>
      <c r="C48" s="316">
        <v>7073.9010699999999</v>
      </c>
      <c r="D48" s="316">
        <v>7484.3402478525204</v>
      </c>
      <c r="E48" s="316">
        <v>2218.5606278525202</v>
      </c>
      <c r="F48" s="316">
        <v>1627.2485548525201</v>
      </c>
      <c r="G48" s="316">
        <v>591.31207299999994</v>
      </c>
      <c r="H48" s="316">
        <v>12339.680690000001</v>
      </c>
      <c r="I48" s="316">
        <v>411.25966499999998</v>
      </c>
      <c r="J48" s="316">
        <v>900.32409663632939</v>
      </c>
      <c r="K48" s="316">
        <v>137.20225880957489</v>
      </c>
      <c r="L48" s="316">
        <v>100.63379587984991</v>
      </c>
      <c r="M48" s="316">
        <v>36.568462929724966</v>
      </c>
      <c r="N48" s="316">
        <v>763.12183782675459</v>
      </c>
      <c r="O48" s="317"/>
      <c r="P48" s="318">
        <v>3001.8255600000002</v>
      </c>
      <c r="Q48" s="319">
        <v>403.09205400000002</v>
      </c>
      <c r="R48" s="319">
        <v>5548.0311659999988</v>
      </c>
      <c r="S48" s="319">
        <v>99.8568124202842</v>
      </c>
      <c r="T48" s="319">
        <v>765.51806292195931</v>
      </c>
      <c r="U48" s="320">
        <v>1517.6405918751295</v>
      </c>
      <c r="V48" s="6"/>
      <c r="W48" s="321">
        <v>2621.6526818525203</v>
      </c>
      <c r="X48" s="322">
        <v>105.96912775969562</v>
      </c>
      <c r="Z48" s="324"/>
    </row>
    <row r="49" spans="1:26" ht="18" customHeight="1" x14ac:dyDescent="0.25">
      <c r="A49" s="325"/>
      <c r="B49" s="245" t="s">
        <v>74</v>
      </c>
      <c r="C49" s="316">
        <v>7098.3915399999996</v>
      </c>
      <c r="D49" s="316">
        <v>7513.7462690657303</v>
      </c>
      <c r="E49" s="316">
        <v>2245.8419090657299</v>
      </c>
      <c r="F49" s="316">
        <v>1644.0981150657299</v>
      </c>
      <c r="G49" s="316">
        <v>601.74379399999998</v>
      </c>
      <c r="H49" s="316">
        <v>12366.295900000001</v>
      </c>
      <c r="I49" s="316">
        <v>414.760312</v>
      </c>
      <c r="J49" s="316">
        <v>893.89065354867762</v>
      </c>
      <c r="K49" s="316">
        <v>137.38832182490432</v>
      </c>
      <c r="L49" s="316">
        <v>100.57692842606856</v>
      </c>
      <c r="M49" s="316">
        <v>36.811393398835769</v>
      </c>
      <c r="N49" s="316">
        <v>756.5023317237733</v>
      </c>
      <c r="O49" s="317"/>
      <c r="P49" s="318">
        <v>3027.91743</v>
      </c>
      <c r="Q49" s="319">
        <v>404.82243900000003</v>
      </c>
      <c r="R49" s="319">
        <v>5607.003541</v>
      </c>
      <c r="S49" s="319">
        <v>101.115663317469</v>
      </c>
      <c r="T49" s="319">
        <v>762.56776207127507</v>
      </c>
      <c r="U49" s="320">
        <v>1514.0520801885109</v>
      </c>
      <c r="V49" s="6"/>
      <c r="W49" s="321">
        <v>2650.6643480657299</v>
      </c>
      <c r="X49" s="322">
        <v>105.4955937113524</v>
      </c>
      <c r="Z49" s="324"/>
    </row>
    <row r="50" spans="1:26" ht="15" customHeight="1" x14ac:dyDescent="0.25">
      <c r="A50" s="325"/>
      <c r="B50" s="245" t="s">
        <v>76</v>
      </c>
      <c r="C50" s="316">
        <v>7127.8067700000001</v>
      </c>
      <c r="D50" s="316">
        <v>7562.7954275006196</v>
      </c>
      <c r="E50" s="316">
        <v>2271.1559975006198</v>
      </c>
      <c r="F50" s="316">
        <v>1661.0053285006202</v>
      </c>
      <c r="G50" s="316">
        <v>610.15066899999999</v>
      </c>
      <c r="H50" s="316">
        <v>12419.446199999998</v>
      </c>
      <c r="I50" s="316">
        <v>416.08802500000002</v>
      </c>
      <c r="J50" s="316">
        <v>891.79998796566269</v>
      </c>
      <c r="K50" s="316">
        <v>137.87160417316244</v>
      </c>
      <c r="L50" s="316">
        <v>100.83211784332249</v>
      </c>
      <c r="M50" s="316">
        <v>37.03948632983996</v>
      </c>
      <c r="N50" s="316">
        <v>753.9283837925002</v>
      </c>
      <c r="O50" s="317"/>
      <c r="P50" s="318">
        <v>3044.5761899999998</v>
      </c>
      <c r="Q50" s="319">
        <v>405.79290299999997</v>
      </c>
      <c r="R50" s="319">
        <v>5642.6820470000002</v>
      </c>
      <c r="S50" s="319">
        <v>102.02570428732601</v>
      </c>
      <c r="T50" s="319">
        <v>758.63771895371769</v>
      </c>
      <c r="U50" s="320">
        <v>1507.1395665144125</v>
      </c>
      <c r="V50" s="6"/>
      <c r="W50" s="321">
        <v>2676.9489005006199</v>
      </c>
      <c r="X50" s="322">
        <v>105.37148393107394</v>
      </c>
      <c r="Z50" s="324"/>
    </row>
    <row r="51" spans="1:26" ht="15" customHeight="1" x14ac:dyDescent="0.25">
      <c r="A51" s="325"/>
      <c r="B51" s="245" t="s">
        <v>77</v>
      </c>
      <c r="C51" s="316">
        <v>7157.0917099999997</v>
      </c>
      <c r="D51" s="316">
        <v>7593.6149432010798</v>
      </c>
      <c r="E51" s="316">
        <v>2296.5289932010796</v>
      </c>
      <c r="F51" s="316">
        <v>1678.0320962010799</v>
      </c>
      <c r="G51" s="316">
        <v>618.49689699999999</v>
      </c>
      <c r="H51" s="316">
        <v>12454.177659999999</v>
      </c>
      <c r="I51" s="316">
        <v>420.99886800000002</v>
      </c>
      <c r="J51" s="316">
        <v>886.93678796486961</v>
      </c>
      <c r="K51" s="316">
        <v>138.08667588518105</v>
      </c>
      <c r="L51" s="316">
        <v>100.89743037385684</v>
      </c>
      <c r="M51" s="316">
        <v>37.189245511324231</v>
      </c>
      <c r="N51" s="316">
        <v>748.85011207968853</v>
      </c>
      <c r="O51" s="317"/>
      <c r="P51" s="318">
        <v>3073.1517200000003</v>
      </c>
      <c r="Q51" s="319">
        <v>408.15556199999997</v>
      </c>
      <c r="R51" s="319">
        <v>5713.382028</v>
      </c>
      <c r="S51" s="319">
        <v>103.454064147349</v>
      </c>
      <c r="T51" s="319">
        <v>756.09170918891152</v>
      </c>
      <c r="U51" s="320">
        <v>1506.0902425238119</v>
      </c>
      <c r="V51" s="6"/>
      <c r="W51" s="321">
        <v>2704.6845552010795</v>
      </c>
      <c r="X51" s="322">
        <v>105.21599026336628</v>
      </c>
      <c r="Z51" s="324"/>
    </row>
    <row r="52" spans="1:26" ht="15" customHeight="1" x14ac:dyDescent="0.25">
      <c r="A52" s="325"/>
      <c r="B52" s="245" t="s">
        <v>78</v>
      </c>
      <c r="C52" s="316">
        <v>7191.30843</v>
      </c>
      <c r="D52" s="316">
        <v>7637.4685643504499</v>
      </c>
      <c r="E52" s="316">
        <v>2322.00375435045</v>
      </c>
      <c r="F52" s="316">
        <v>1695.1647473504499</v>
      </c>
      <c r="G52" s="316">
        <v>626.83900700000004</v>
      </c>
      <c r="H52" s="316">
        <v>12506.773239999999</v>
      </c>
      <c r="I52" s="316">
        <v>425.63169400000004</v>
      </c>
      <c r="J52" s="316">
        <v>883.991864409762</v>
      </c>
      <c r="K52" s="316">
        <v>138.42223325340618</v>
      </c>
      <c r="L52" s="316">
        <v>101.05431122626895</v>
      </c>
      <c r="M52" s="316">
        <v>37.367922027137226</v>
      </c>
      <c r="N52" s="316">
        <v>745.56963115635574</v>
      </c>
      <c r="O52" s="317"/>
      <c r="P52" s="318">
        <v>3099.54027</v>
      </c>
      <c r="Q52" s="319">
        <v>410.48703799999998</v>
      </c>
      <c r="R52" s="319">
        <v>5780.6155020000006</v>
      </c>
      <c r="S52" s="319">
        <v>104.798966981264</v>
      </c>
      <c r="T52" s="319">
        <v>753.42306058196118</v>
      </c>
      <c r="U52" s="320">
        <v>1504.9068628695554</v>
      </c>
      <c r="V52" s="6"/>
      <c r="W52" s="321">
        <v>2732.4907923504497</v>
      </c>
      <c r="X52" s="322">
        <v>105.23306510880062</v>
      </c>
      <c r="Z52" s="324"/>
    </row>
    <row r="53" spans="1:26" ht="18" customHeight="1" x14ac:dyDescent="0.25">
      <c r="A53" s="325"/>
      <c r="B53" s="245" t="s">
        <v>79</v>
      </c>
      <c r="C53" s="316">
        <v>7231.4089299999996</v>
      </c>
      <c r="D53" s="316">
        <v>7663.9570045579003</v>
      </c>
      <c r="E53" s="316">
        <v>2347.6354345578998</v>
      </c>
      <c r="F53" s="316">
        <v>1712.4477125579001</v>
      </c>
      <c r="G53" s="316">
        <v>635.18772199999989</v>
      </c>
      <c r="H53" s="316">
        <v>12547.7305</v>
      </c>
      <c r="I53" s="316">
        <v>429.746039</v>
      </c>
      <c r="J53" s="316">
        <v>880.09909960492735</v>
      </c>
      <c r="K53" s="316">
        <v>138.71104887470185</v>
      </c>
      <c r="L53" s="316">
        <v>101.18070925979283</v>
      </c>
      <c r="M53" s="316">
        <v>37.530339614909025</v>
      </c>
      <c r="N53" s="316">
        <v>741.38805073022547</v>
      </c>
      <c r="O53" s="317"/>
      <c r="P53" s="318">
        <v>3124.3175799999999</v>
      </c>
      <c r="Q53" s="319">
        <v>412.70604499999996</v>
      </c>
      <c r="R53" s="319">
        <v>5844.2274749999997</v>
      </c>
      <c r="S53" s="319">
        <v>106.161353552021</v>
      </c>
      <c r="T53" s="319">
        <v>750.24419184589544</v>
      </c>
      <c r="U53" s="320">
        <v>1502.4810736896643</v>
      </c>
      <c r="V53" s="6"/>
      <c r="W53" s="321">
        <v>2760.3414795578997</v>
      </c>
      <c r="X53" s="322">
        <v>105.26274819873751</v>
      </c>
      <c r="Z53" s="324"/>
    </row>
    <row r="54" spans="1:26" ht="15" customHeight="1" x14ac:dyDescent="0.25">
      <c r="A54" s="325"/>
      <c r="B54" s="245" t="s">
        <v>354</v>
      </c>
      <c r="C54" s="316">
        <v>7279.6900500000002</v>
      </c>
      <c r="D54" s="316">
        <v>7717.7375602497495</v>
      </c>
      <c r="E54" s="316">
        <v>2372.1785502497496</v>
      </c>
      <c r="F54" s="316">
        <v>1729.8882562497499</v>
      </c>
      <c r="G54" s="316">
        <v>642.29029400000002</v>
      </c>
      <c r="H54" s="316">
        <v>12625.249059999998</v>
      </c>
      <c r="I54" s="316">
        <v>433.01724000000002</v>
      </c>
      <c r="J54" s="316">
        <v>877.35355367117813</v>
      </c>
      <c r="K54" s="316">
        <v>138.77308396419744</v>
      </c>
      <c r="L54" s="316">
        <v>101.19892881079767</v>
      </c>
      <c r="M54" s="316">
        <v>37.574155153399786</v>
      </c>
      <c r="N54" s="316">
        <v>738.58046970698069</v>
      </c>
      <c r="O54" s="317"/>
      <c r="P54" s="318">
        <v>3146.4061699999997</v>
      </c>
      <c r="Q54" s="319">
        <v>414.57494600000001</v>
      </c>
      <c r="R54" s="319">
        <v>5899.6359839999996</v>
      </c>
      <c r="S54" s="319">
        <v>107.32912844109299</v>
      </c>
      <c r="T54" s="319">
        <v>746.04731835954965</v>
      </c>
      <c r="U54" s="320">
        <v>1497.1684764662975</v>
      </c>
      <c r="V54" s="6"/>
      <c r="W54" s="321">
        <v>2786.7534962497498</v>
      </c>
      <c r="X54" s="322">
        <v>105.17781183628526</v>
      </c>
      <c r="Z54" s="324"/>
    </row>
    <row r="55" spans="1:26" ht="15" customHeight="1" x14ac:dyDescent="0.25">
      <c r="A55" s="325"/>
      <c r="B55" s="245" t="s">
        <v>355</v>
      </c>
      <c r="C55" s="316">
        <v>7332.6395700000003</v>
      </c>
      <c r="D55" s="316">
        <v>7748.7873919600897</v>
      </c>
      <c r="E55" s="316">
        <v>2396.8612019600901</v>
      </c>
      <c r="F55" s="316">
        <v>1747.4665759600898</v>
      </c>
      <c r="G55" s="316">
        <v>649.39462600000002</v>
      </c>
      <c r="H55" s="316">
        <v>12684.565760000001</v>
      </c>
      <c r="I55" s="316">
        <v>437.16091299999999</v>
      </c>
      <c r="J55" s="316">
        <v>874.00397079692664</v>
      </c>
      <c r="K55" s="316">
        <v>138.90371337182469</v>
      </c>
      <c r="L55" s="316">
        <v>101.26977573649502</v>
      </c>
      <c r="M55" s="316">
        <v>37.633937635329659</v>
      </c>
      <c r="N55" s="316">
        <v>735.10025742510209</v>
      </c>
      <c r="O55" s="317"/>
      <c r="P55" s="318">
        <v>3170.5285199999998</v>
      </c>
      <c r="Q55" s="319">
        <v>416.66315999999995</v>
      </c>
      <c r="R55" s="319">
        <v>5960.9903899999999</v>
      </c>
      <c r="S55" s="319">
        <v>108.509748853945</v>
      </c>
      <c r="T55" s="319">
        <v>742.86187418639975</v>
      </c>
      <c r="U55" s="320">
        <v>1494.2983919490323</v>
      </c>
      <c r="V55" s="6"/>
      <c r="W55" s="321">
        <v>2813.5243619600901</v>
      </c>
      <c r="X55" s="322">
        <v>105.15189394091009</v>
      </c>
      <c r="Z55" s="324"/>
    </row>
    <row r="56" spans="1:26" ht="15" customHeight="1" x14ac:dyDescent="0.25">
      <c r="A56" s="325"/>
      <c r="B56" s="245" t="s">
        <v>356</v>
      </c>
      <c r="C56" s="316">
        <v>7389.6317099999997</v>
      </c>
      <c r="D56" s="316">
        <v>7791.3212214895093</v>
      </c>
      <c r="E56" s="316">
        <v>2421.6503714895098</v>
      </c>
      <c r="F56" s="316">
        <v>1765.15722348951</v>
      </c>
      <c r="G56" s="316">
        <v>656.49314800000002</v>
      </c>
      <c r="H56" s="316">
        <v>12759.302559999998</v>
      </c>
      <c r="I56" s="316">
        <v>441.21150799999998</v>
      </c>
      <c r="J56" s="316">
        <v>871.89946949508351</v>
      </c>
      <c r="K56" s="316">
        <v>139.08452807495189</v>
      </c>
      <c r="L56" s="316">
        <v>101.37964682991165</v>
      </c>
      <c r="M56" s="316">
        <v>37.704881245040241</v>
      </c>
      <c r="N56" s="316">
        <v>732.81494142013162</v>
      </c>
      <c r="O56" s="317"/>
      <c r="P56" s="318">
        <v>3193.3677400000001</v>
      </c>
      <c r="Q56" s="319">
        <v>418.69319400000001</v>
      </c>
      <c r="R56" s="319">
        <v>6019.8192359999994</v>
      </c>
      <c r="S56" s="319">
        <v>109.594846342484</v>
      </c>
      <c r="T56" s="319">
        <v>739.89901849542491</v>
      </c>
      <c r="U56" s="320">
        <v>1491.7946867990822</v>
      </c>
      <c r="V56" s="6"/>
      <c r="W56" s="321">
        <v>2840.3435654895097</v>
      </c>
      <c r="X56" s="322">
        <v>105.16274882367227</v>
      </c>
      <c r="Z56" s="324"/>
    </row>
    <row r="57" spans="1:26" ht="18" customHeight="1" x14ac:dyDescent="0.25">
      <c r="A57" s="325"/>
      <c r="B57" s="245" t="s">
        <v>357</v>
      </c>
      <c r="C57" s="316">
        <v>7450.7709699999996</v>
      </c>
      <c r="D57" s="316">
        <v>7817.0036559762793</v>
      </c>
      <c r="E57" s="316">
        <v>2446.5629859762798</v>
      </c>
      <c r="F57" s="316">
        <v>1782.9896439762799</v>
      </c>
      <c r="G57" s="316">
        <v>663.57334199999991</v>
      </c>
      <c r="H57" s="316">
        <v>12821.211640000001</v>
      </c>
      <c r="I57" s="316">
        <v>444.97784999999999</v>
      </c>
      <c r="J57" s="316">
        <v>869.28131671505719</v>
      </c>
      <c r="K57" s="316">
        <v>139.29675712250634</v>
      </c>
      <c r="L57" s="316">
        <v>101.51574956889986</v>
      </c>
      <c r="M57" s="316">
        <v>37.781007553606464</v>
      </c>
      <c r="N57" s="316">
        <v>729.98455959255102</v>
      </c>
      <c r="O57" s="317"/>
      <c r="P57" s="318">
        <v>3216.3516800000002</v>
      </c>
      <c r="Q57" s="319">
        <v>420.74456199999997</v>
      </c>
      <c r="R57" s="319">
        <v>6079.2870379999995</v>
      </c>
      <c r="S57" s="319">
        <v>110.69079480590899</v>
      </c>
      <c r="T57" s="319">
        <v>737.48471915302048</v>
      </c>
      <c r="U57" s="320">
        <v>1490.4072862491696</v>
      </c>
      <c r="V57" s="6"/>
      <c r="W57" s="321">
        <v>2867.3075479762797</v>
      </c>
      <c r="X57" s="322">
        <v>105.19492693850299</v>
      </c>
      <c r="Z57" s="324"/>
    </row>
    <row r="58" spans="1:26" ht="15" customHeight="1" x14ac:dyDescent="0.25">
      <c r="A58" s="325"/>
      <c r="B58" s="245" t="s">
        <v>361</v>
      </c>
      <c r="C58" s="316">
        <v>7515.4168200000004</v>
      </c>
      <c r="D58" s="316">
        <v>7873.4672160372993</v>
      </c>
      <c r="E58" s="316">
        <v>2471.7734160373002</v>
      </c>
      <c r="F58" s="316">
        <v>1800.9879000373001</v>
      </c>
      <c r="G58" s="316">
        <v>670.78551599999992</v>
      </c>
      <c r="H58" s="316">
        <v>12917.110620000001</v>
      </c>
      <c r="I58" s="316">
        <v>448.71369300000003</v>
      </c>
      <c r="J58" s="316">
        <v>868.41583310010242</v>
      </c>
      <c r="K58" s="316">
        <v>139.48556407963275</v>
      </c>
      <c r="L58" s="316">
        <v>101.63221738181569</v>
      </c>
      <c r="M58" s="316">
        <v>37.853346697817052</v>
      </c>
      <c r="N58" s="316">
        <v>728.93026902046984</v>
      </c>
      <c r="O58" s="317"/>
      <c r="P58" s="318">
        <v>3239.4935299999997</v>
      </c>
      <c r="Q58" s="319">
        <v>422.86554799999999</v>
      </c>
      <c r="R58" s="319">
        <v>6140.0044019999996</v>
      </c>
      <c r="S58" s="319">
        <v>111.68701195916201</v>
      </c>
      <c r="T58" s="319">
        <v>735.44221416662742</v>
      </c>
      <c r="U58" s="320">
        <v>1489.92784292291</v>
      </c>
      <c r="V58" s="326"/>
      <c r="W58" s="321">
        <v>2894.6389640373</v>
      </c>
      <c r="X58" s="322">
        <v>105.2267900122754</v>
      </c>
      <c r="Z58" s="324"/>
    </row>
    <row r="59" spans="1:26" ht="15" customHeight="1" x14ac:dyDescent="0.25">
      <c r="A59" s="325"/>
      <c r="B59" s="245" t="s">
        <v>362</v>
      </c>
      <c r="C59" s="316">
        <v>7582.9058199999999</v>
      </c>
      <c r="D59" s="316">
        <v>7905.1865605364301</v>
      </c>
      <c r="E59" s="316">
        <v>2497.1538605364299</v>
      </c>
      <c r="F59" s="316">
        <v>1819.17062553643</v>
      </c>
      <c r="G59" s="316">
        <v>677.98323500000004</v>
      </c>
      <c r="H59" s="316">
        <v>12990.93852</v>
      </c>
      <c r="I59" s="316">
        <v>452.721992</v>
      </c>
      <c r="J59" s="316">
        <v>866.40609792220448</v>
      </c>
      <c r="K59" s="316">
        <v>139.69114330294317</v>
      </c>
      <c r="L59" s="316">
        <v>101.7646643886511</v>
      </c>
      <c r="M59" s="316">
        <v>37.926478914292097</v>
      </c>
      <c r="N59" s="316">
        <v>726.71495461926133</v>
      </c>
      <c r="O59" s="317"/>
      <c r="P59" s="318">
        <v>3262.9889600000001</v>
      </c>
      <c r="Q59" s="319">
        <v>425.056107</v>
      </c>
      <c r="R59" s="319">
        <v>6202.2831630000001</v>
      </c>
      <c r="S59" s="319">
        <v>112.69219506679499</v>
      </c>
      <c r="T59" s="319">
        <v>733.80861414991023</v>
      </c>
      <c r="U59" s="320">
        <v>1490.412227818257</v>
      </c>
      <c r="V59" s="326"/>
      <c r="W59" s="321">
        <v>2922.2099675364298</v>
      </c>
      <c r="X59" s="322">
        <v>105.27079863359998</v>
      </c>
      <c r="Z59" s="324"/>
    </row>
    <row r="60" spans="1:26" ht="15" customHeight="1" x14ac:dyDescent="0.25">
      <c r="A60" s="325"/>
      <c r="B60" s="245" t="s">
        <v>363</v>
      </c>
      <c r="C60" s="316">
        <v>7654.0666899999997</v>
      </c>
      <c r="D60" s="316">
        <v>7950.5531316452898</v>
      </c>
      <c r="E60" s="316">
        <v>2522.7107516452897</v>
      </c>
      <c r="F60" s="316">
        <v>1837.5496526452898</v>
      </c>
      <c r="G60" s="316">
        <v>685.16109900000004</v>
      </c>
      <c r="H60" s="316">
        <v>13081.90907</v>
      </c>
      <c r="I60" s="316">
        <v>456.96432199999998</v>
      </c>
      <c r="J60" s="316">
        <v>865.29951341446963</v>
      </c>
      <c r="K60" s="316">
        <v>139.88808512054885</v>
      </c>
      <c r="L60" s="316">
        <v>101.89487718908426</v>
      </c>
      <c r="M60" s="316">
        <v>37.993207931464582</v>
      </c>
      <c r="N60" s="316">
        <v>725.41142829392072</v>
      </c>
      <c r="O60" s="317"/>
      <c r="P60" s="318">
        <v>3285.7131099999997</v>
      </c>
      <c r="Q60" s="319">
        <v>427.249571</v>
      </c>
      <c r="R60" s="319">
        <v>6263.5466390000001</v>
      </c>
      <c r="S60" s="319">
        <v>113.706424822396</v>
      </c>
      <c r="T60" s="319">
        <v>732.14922060318429</v>
      </c>
      <c r="U60" s="320">
        <v>1490.897429680414</v>
      </c>
      <c r="V60" s="326"/>
      <c r="W60" s="321">
        <v>2949.9603226452896</v>
      </c>
      <c r="X60" s="322">
        <v>105.31939768800325</v>
      </c>
      <c r="Z60" s="324"/>
    </row>
    <row r="61" spans="1:26" ht="18" customHeight="1" x14ac:dyDescent="0.25">
      <c r="A61" s="325"/>
      <c r="B61" s="245" t="s">
        <v>364</v>
      </c>
      <c r="C61" s="316">
        <v>7727.45604</v>
      </c>
      <c r="D61" s="316">
        <v>7976.3883608811093</v>
      </c>
      <c r="E61" s="316">
        <v>2548.46048088111</v>
      </c>
      <c r="F61" s="316">
        <v>1856.1382438811102</v>
      </c>
      <c r="G61" s="316">
        <v>692.32223699999997</v>
      </c>
      <c r="H61" s="316">
        <v>13155.38392</v>
      </c>
      <c r="I61" s="316">
        <v>460.73164299999996</v>
      </c>
      <c r="J61" s="316">
        <v>863.26046830536484</v>
      </c>
      <c r="K61" s="316">
        <v>140.09214126317414</v>
      </c>
      <c r="L61" s="316">
        <v>102.03429992992044</v>
      </c>
      <c r="M61" s="316">
        <v>38.057841333253698</v>
      </c>
      <c r="N61" s="316">
        <v>723.16832704219087</v>
      </c>
      <c r="O61" s="317"/>
      <c r="P61" s="318">
        <v>3308.71135</v>
      </c>
      <c r="Q61" s="319">
        <v>429.55122700000004</v>
      </c>
      <c r="R61" s="319">
        <v>6326.7175530000004</v>
      </c>
      <c r="S61" s="319">
        <v>114.72978264579699</v>
      </c>
      <c r="T61" s="319">
        <v>730.69759643589737</v>
      </c>
      <c r="U61" s="320">
        <v>1492.0580359543583</v>
      </c>
      <c r="V61" s="326"/>
      <c r="W61" s="321">
        <v>2978.0117078811099</v>
      </c>
      <c r="X61" s="322">
        <v>105.37544771031067</v>
      </c>
      <c r="Z61" s="324"/>
    </row>
    <row r="62" spans="1:26" ht="14.25" customHeight="1" x14ac:dyDescent="0.25">
      <c r="A62" s="325"/>
      <c r="B62" s="245" t="s">
        <v>388</v>
      </c>
      <c r="C62" s="316">
        <v>7803.89689</v>
      </c>
      <c r="D62" s="316">
        <v>8034.3652644593994</v>
      </c>
      <c r="E62" s="316">
        <v>2574.6017444593999</v>
      </c>
      <c r="F62" s="316">
        <v>1874.9555704594002</v>
      </c>
      <c r="G62" s="316">
        <v>699.64617399999997</v>
      </c>
      <c r="H62" s="316">
        <v>13263.66041</v>
      </c>
      <c r="I62" s="316">
        <v>464.55839000000003</v>
      </c>
      <c r="J62" s="316">
        <v>863.13167907332138</v>
      </c>
      <c r="K62" s="316">
        <v>140.30708072442525</v>
      </c>
      <c r="L62" s="316">
        <v>102.17873235939862</v>
      </c>
      <c r="M62" s="316">
        <v>38.128348365026632</v>
      </c>
      <c r="N62" s="316">
        <v>722.8245983488963</v>
      </c>
      <c r="O62" s="317"/>
      <c r="P62" s="318">
        <v>3332.5091299999999</v>
      </c>
      <c r="Q62" s="319">
        <v>431.99091399999998</v>
      </c>
      <c r="R62" s="319">
        <v>6393.0037560000001</v>
      </c>
      <c r="S62" s="319">
        <v>115.81971558093299</v>
      </c>
      <c r="T62" s="319">
        <v>729.29704661888809</v>
      </c>
      <c r="U62" s="320">
        <v>1493.6038467869562</v>
      </c>
      <c r="V62" s="326"/>
      <c r="W62" s="321">
        <v>3006.5926584593999</v>
      </c>
      <c r="X62" s="322">
        <v>105.44025768307512</v>
      </c>
      <c r="Z62" s="324"/>
    </row>
    <row r="63" spans="1:26" ht="14.25" customHeight="1" x14ac:dyDescent="0.25">
      <c r="A63" s="325"/>
      <c r="B63" s="245" t="s">
        <v>389</v>
      </c>
      <c r="C63" s="316">
        <v>7884.2436500000003</v>
      </c>
      <c r="D63" s="316">
        <v>8069.1893625367602</v>
      </c>
      <c r="E63" s="316">
        <v>2600.9868525367601</v>
      </c>
      <c r="F63" s="316">
        <v>1894.0268525367601</v>
      </c>
      <c r="G63" s="316">
        <v>706.96</v>
      </c>
      <c r="H63" s="316">
        <v>13352.44616</v>
      </c>
      <c r="I63" s="316">
        <v>468.56117099999994</v>
      </c>
      <c r="J63" s="316">
        <v>861.96775358889874</v>
      </c>
      <c r="K63" s="316">
        <v>140.5319339501132</v>
      </c>
      <c r="L63" s="316">
        <v>102.33471817853987</v>
      </c>
      <c r="M63" s="316">
        <v>38.19721577157334</v>
      </c>
      <c r="N63" s="316">
        <v>721.43581963878557</v>
      </c>
      <c r="O63" s="317"/>
      <c r="P63" s="318">
        <v>3358.9023099999999</v>
      </c>
      <c r="Q63" s="319">
        <v>434.67099099999996</v>
      </c>
      <c r="R63" s="319">
        <v>6466.5416789999999</v>
      </c>
      <c r="S63" s="319">
        <v>116.977912736742</v>
      </c>
      <c r="T63" s="319">
        <v>728.24282378958014</v>
      </c>
      <c r="U63" s="320">
        <v>1496.2503039789888</v>
      </c>
      <c r="V63" s="326"/>
      <c r="W63" s="321">
        <v>3035.6578435367601</v>
      </c>
      <c r="X63" s="322">
        <v>105.48939337919461</v>
      </c>
      <c r="Z63" s="324"/>
    </row>
    <row r="64" spans="1:26" ht="14.25" customHeight="1" x14ac:dyDescent="0.25">
      <c r="A64" s="325"/>
      <c r="B64" s="245" t="s">
        <v>390</v>
      </c>
      <c r="C64" s="316">
        <v>7968.5964400000003</v>
      </c>
      <c r="D64" s="316">
        <v>8116.0777890177396</v>
      </c>
      <c r="E64" s="316">
        <v>2627.6449490177397</v>
      </c>
      <c r="F64" s="316">
        <v>1913.37762501774</v>
      </c>
      <c r="G64" s="316">
        <v>714.26732400000003</v>
      </c>
      <c r="H64" s="316">
        <v>13457.029280000001</v>
      </c>
      <c r="I64" s="316">
        <v>472.71563299999997</v>
      </c>
      <c r="J64" s="316">
        <v>861.72506176470426</v>
      </c>
      <c r="K64" s="316">
        <v>140.77422232792728</v>
      </c>
      <c r="L64" s="316">
        <v>102.50785490719289</v>
      </c>
      <c r="M64" s="316">
        <v>38.266367420734369</v>
      </c>
      <c r="N64" s="316">
        <v>720.95083943677719</v>
      </c>
      <c r="O64" s="317"/>
      <c r="P64" s="318">
        <v>3382.6916200000001</v>
      </c>
      <c r="Q64" s="319">
        <v>437.17152299999998</v>
      </c>
      <c r="R64" s="319">
        <v>6533.9292469999991</v>
      </c>
      <c r="S64" s="319">
        <v>118.089202907741</v>
      </c>
      <c r="T64" s="319">
        <v>726.49719087034862</v>
      </c>
      <c r="U64" s="320">
        <v>1497.1761235152505</v>
      </c>
      <c r="V64" s="326"/>
      <c r="W64" s="321">
        <v>3064.8164720177397</v>
      </c>
      <c r="X64" s="322">
        <v>105.52802997128072</v>
      </c>
      <c r="Z64" s="324"/>
    </row>
    <row r="65" spans="1:26" ht="18" customHeight="1" x14ac:dyDescent="0.25">
      <c r="A65" s="325"/>
      <c r="B65" s="245" t="s">
        <v>391</v>
      </c>
      <c r="C65" s="316">
        <v>8057.0609400000003</v>
      </c>
      <c r="D65" s="316">
        <v>8145.3360654978696</v>
      </c>
      <c r="E65" s="316">
        <v>2654.6010254978701</v>
      </c>
      <c r="F65" s="316">
        <v>1933.0340524978701</v>
      </c>
      <c r="G65" s="316">
        <v>721.56697299999996</v>
      </c>
      <c r="H65" s="316">
        <v>13547.795980000001</v>
      </c>
      <c r="I65" s="316">
        <v>476.42820799999998</v>
      </c>
      <c r="J65" s="316">
        <v>860.79328686314602</v>
      </c>
      <c r="K65" s="316">
        <v>141.03238806413717</v>
      </c>
      <c r="L65" s="316">
        <v>102.69731911293201</v>
      </c>
      <c r="M65" s="316">
        <v>38.335068951205159</v>
      </c>
      <c r="N65" s="327">
        <v>719.76089879900883</v>
      </c>
      <c r="P65" s="318">
        <v>3407.2391699999998</v>
      </c>
      <c r="Q65" s="328">
        <v>439.786067</v>
      </c>
      <c r="R65" s="328">
        <v>6604.1070129999998</v>
      </c>
      <c r="S65" s="328">
        <v>119.187432494783</v>
      </c>
      <c r="T65" s="328">
        <v>724.82997538194968</v>
      </c>
      <c r="U65" s="329">
        <v>1498.463886164318</v>
      </c>
      <c r="V65" s="326"/>
      <c r="W65" s="321">
        <v>3094.3870924978701</v>
      </c>
      <c r="X65" s="330">
        <v>105.56242794663453</v>
      </c>
      <c r="Z65" s="324"/>
    </row>
    <row r="66" spans="1:26" x14ac:dyDescent="0.25">
      <c r="A66" s="325"/>
      <c r="B66" s="251">
        <v>2012</v>
      </c>
      <c r="C66" s="331">
        <f t="shared" ref="C66:M80" ca="1" si="0">OFFSET(C$8,4*(ROW()-ROW(C$66)),0)</f>
        <v>4024.0239999999999</v>
      </c>
      <c r="D66" s="331">
        <f t="shared" ca="1" si="0"/>
        <v>5240.7700000000004</v>
      </c>
      <c r="E66" s="331">
        <f t="shared" ca="1" si="0"/>
        <v>1664.605</v>
      </c>
      <c r="F66" s="331">
        <f t="shared" ca="1" si="0"/>
        <v>1253.5930000000001</v>
      </c>
      <c r="G66" s="331">
        <f t="shared" ca="1" si="0"/>
        <v>411.012</v>
      </c>
      <c r="H66" s="331">
        <f t="shared" ca="1" si="0"/>
        <v>7600.1890000000003</v>
      </c>
      <c r="I66" s="331">
        <v>1162.18</v>
      </c>
      <c r="J66" s="332">
        <f t="shared" ref="J66:N80" ca="1" si="1">OFFSET(J$8,4*(ROW()-ROW(J$66)),0)</f>
        <v>797.19096869675946</v>
      </c>
      <c r="K66" s="332">
        <f t="shared" ca="1" si="1"/>
        <v>143.23125505515497</v>
      </c>
      <c r="L66" s="332">
        <f t="shared" ca="1" si="1"/>
        <v>107.8656490388752</v>
      </c>
      <c r="M66" s="332">
        <f t="shared" ca="1" si="1"/>
        <v>35.365606016279749</v>
      </c>
      <c r="N66" s="333">
        <f t="shared" ca="1" si="1"/>
        <v>653.95971364160448</v>
      </c>
      <c r="O66" s="334"/>
      <c r="P66" s="335">
        <f t="shared" ref="P66:R80" ca="1" si="2">OFFSET(P$8,4*(ROW()-ROW(P$66)),0)</f>
        <v>1832.7750000000001</v>
      </c>
      <c r="Q66" s="319">
        <f t="shared" ca="1" si="2"/>
        <v>333.89600000000002</v>
      </c>
      <c r="R66" s="319">
        <f t="shared" ca="1" si="2"/>
        <v>4000.9780000000001</v>
      </c>
      <c r="S66" s="336">
        <v>266.471</v>
      </c>
      <c r="T66" s="319">
        <f t="shared" ref="T66:U80" ca="1" si="3">OFFSET(T$8,4*(ROW()-ROW(T$66)),0)</f>
        <v>687.79529479755774</v>
      </c>
      <c r="U66" s="320">
        <f t="shared" ca="1" si="3"/>
        <v>1626.7713935099878</v>
      </c>
      <c r="V66" s="337"/>
      <c r="W66" s="338">
        <f t="shared" ref="W66:X80" ca="1" si="4">OFFSET(W$8,4*(ROW()-ROW(W$66)),0)</f>
        <v>1998.501</v>
      </c>
      <c r="X66" s="339">
        <f t="shared" ca="1" si="4"/>
        <v>116.100455745619</v>
      </c>
      <c r="Y66" s="324"/>
    </row>
    <row r="67" spans="1:26" x14ac:dyDescent="0.25">
      <c r="A67" s="325"/>
      <c r="B67" s="9">
        <v>2013</v>
      </c>
      <c r="C67" s="316">
        <f t="shared" ca="1" si="0"/>
        <v>4264.3230000000003</v>
      </c>
      <c r="D67" s="316">
        <f t="shared" ca="1" si="0"/>
        <v>5343.82</v>
      </c>
      <c r="E67" s="316">
        <f t="shared" ca="1" si="0"/>
        <v>1683.423</v>
      </c>
      <c r="F67" s="316">
        <f t="shared" ca="1" si="0"/>
        <v>1273.1320000000001</v>
      </c>
      <c r="G67" s="316">
        <f t="shared" ca="1" si="0"/>
        <v>410.291</v>
      </c>
      <c r="H67" s="316">
        <f t="shared" ca="1" si="0"/>
        <v>7924.72</v>
      </c>
      <c r="I67" s="316">
        <v>1207.9060000000002</v>
      </c>
      <c r="J67" s="319">
        <f t="shared" ca="1" si="1"/>
        <v>795.43797282238847</v>
      </c>
      <c r="K67" s="319">
        <f t="shared" ca="1" si="1"/>
        <v>139.36705339653912</v>
      </c>
      <c r="L67" s="319">
        <f t="shared" ca="1" si="1"/>
        <v>105.39992350398126</v>
      </c>
      <c r="M67" s="319">
        <f t="shared" ca="1" si="1"/>
        <v>33.967129892557857</v>
      </c>
      <c r="N67" s="320">
        <f t="shared" ca="1" si="1"/>
        <v>656.0709194258493</v>
      </c>
      <c r="O67" s="334"/>
      <c r="P67" s="340">
        <f t="shared" ca="1" si="2"/>
        <v>1897.4159999999999</v>
      </c>
      <c r="Q67" s="319">
        <f t="shared" ca="1" si="2"/>
        <v>317.50900000000001</v>
      </c>
      <c r="R67" s="319">
        <f t="shared" ca="1" si="2"/>
        <v>4076.337</v>
      </c>
      <c r="S67" s="316">
        <v>277.05</v>
      </c>
      <c r="T67" s="319">
        <f t="shared" ca="1" si="3"/>
        <v>684.86410395235509</v>
      </c>
      <c r="U67" s="320">
        <f t="shared" ca="1" si="3"/>
        <v>1585.9397220718279</v>
      </c>
      <c r="V67" s="337"/>
      <c r="W67" s="319">
        <f t="shared" ca="1" si="4"/>
        <v>2000.932</v>
      </c>
      <c r="X67" s="320">
        <f t="shared" ca="1" si="4"/>
        <v>111.58723032866651</v>
      </c>
      <c r="Y67" s="324"/>
    </row>
    <row r="68" spans="1:26" x14ac:dyDescent="0.25">
      <c r="A68" s="325"/>
      <c r="B68" s="9">
        <v>2014</v>
      </c>
      <c r="C68" s="316">
        <f t="shared" ca="1" si="0"/>
        <v>4630.6210000000001</v>
      </c>
      <c r="D68" s="316">
        <f t="shared" ca="1" si="0"/>
        <v>5927.8609999999999</v>
      </c>
      <c r="E68" s="316">
        <f t="shared" ca="1" si="0"/>
        <v>1730.11</v>
      </c>
      <c r="F68" s="316">
        <f t="shared" ca="1" si="0"/>
        <v>1295.1199999999999</v>
      </c>
      <c r="G68" s="316">
        <f t="shared" ca="1" si="0"/>
        <v>434.99</v>
      </c>
      <c r="H68" s="316">
        <f t="shared" ca="1" si="0"/>
        <v>8828.3719999999994</v>
      </c>
      <c r="I68" s="316">
        <v>1247.703</v>
      </c>
      <c r="J68" s="319">
        <f t="shared" ca="1" si="1"/>
        <v>846.23359886126752</v>
      </c>
      <c r="K68" s="319">
        <f t="shared" ca="1" si="1"/>
        <v>138.66360824651377</v>
      </c>
      <c r="L68" s="319">
        <f t="shared" ca="1" si="1"/>
        <v>103.80034351123624</v>
      </c>
      <c r="M68" s="319">
        <f t="shared" ca="1" si="1"/>
        <v>34.863264735277546</v>
      </c>
      <c r="N68" s="320">
        <f t="shared" ca="1" si="1"/>
        <v>707.56999061475369</v>
      </c>
      <c r="O68" s="334"/>
      <c r="P68" s="340">
        <f t="shared" ca="1" si="2"/>
        <v>1907.203</v>
      </c>
      <c r="Q68" s="319">
        <f t="shared" ca="1" si="2"/>
        <v>296.42599999999999</v>
      </c>
      <c r="R68" s="319">
        <f t="shared" ca="1" si="2"/>
        <v>4431.54</v>
      </c>
      <c r="S68" s="316">
        <v>307.267</v>
      </c>
      <c r="T68" s="319">
        <f t="shared" ca="1" si="3"/>
        <v>620.69893610443035</v>
      </c>
      <c r="U68" s="320">
        <f t="shared" ca="1" si="3"/>
        <v>1538.7158399697985</v>
      </c>
      <c r="V68" s="337"/>
      <c r="W68" s="319">
        <f t="shared" ca="1" si="4"/>
        <v>2026.5359999999998</v>
      </c>
      <c r="X68" s="320">
        <f t="shared" ca="1" si="4"/>
        <v>108.01497951669418</v>
      </c>
      <c r="Y68" s="324"/>
    </row>
    <row r="69" spans="1:26" x14ac:dyDescent="0.25">
      <c r="A69" s="325"/>
      <c r="B69" s="9">
        <v>2015</v>
      </c>
      <c r="C69" s="316">
        <f t="shared" ca="1" si="0"/>
        <v>5008.3739999999998</v>
      </c>
      <c r="D69" s="316">
        <f t="shared" ca="1" si="0"/>
        <v>6000.0529999999999</v>
      </c>
      <c r="E69" s="316">
        <f t="shared" ca="1" si="0"/>
        <v>1781.8019999999999</v>
      </c>
      <c r="F69" s="316">
        <f t="shared" ca="1" si="0"/>
        <v>1316.163</v>
      </c>
      <c r="G69" s="316">
        <f t="shared" ca="1" si="0"/>
        <v>465.63900000000001</v>
      </c>
      <c r="H69" s="316">
        <f t="shared" ca="1" si="0"/>
        <v>9226.625</v>
      </c>
      <c r="I69" s="316">
        <v>1323.655</v>
      </c>
      <c r="J69" s="319">
        <f t="shared" ca="1" si="1"/>
        <v>831.6689016397778</v>
      </c>
      <c r="K69" s="319">
        <f t="shared" ca="1" si="1"/>
        <v>134.61226679157332</v>
      </c>
      <c r="L69" s="319">
        <f t="shared" ca="1" si="1"/>
        <v>99.433991485696808</v>
      </c>
      <c r="M69" s="319">
        <f t="shared" ca="1" si="1"/>
        <v>35.178275305876532</v>
      </c>
      <c r="N69" s="320">
        <f t="shared" ca="1" si="1"/>
        <v>697.05663484820434</v>
      </c>
      <c r="O69" s="334"/>
      <c r="P69" s="340">
        <f t="shared" ca="1" si="2"/>
        <v>1979.2149999999999</v>
      </c>
      <c r="Q69" s="319">
        <f t="shared" ca="1" si="2"/>
        <v>290.50799999999998</v>
      </c>
      <c r="R69" s="319">
        <f t="shared" ca="1" si="2"/>
        <v>4397.5839999999998</v>
      </c>
      <c r="S69" s="316">
        <v>324.28599999999994</v>
      </c>
      <c r="T69" s="319">
        <f t="shared" ca="1" si="3"/>
        <v>610.33007900433574</v>
      </c>
      <c r="U69" s="320">
        <f t="shared" ca="1" si="3"/>
        <v>1445.6658628494602</v>
      </c>
      <c r="V69" s="337"/>
      <c r="W69" s="319">
        <f t="shared" ca="1" si="4"/>
        <v>2072.31</v>
      </c>
      <c r="X69" s="320">
        <f t="shared" ca="1" si="4"/>
        <v>107.08439178756643</v>
      </c>
      <c r="Y69" s="324"/>
    </row>
    <row r="70" spans="1:26" x14ac:dyDescent="0.25">
      <c r="A70" s="325"/>
      <c r="B70" s="9">
        <v>2016</v>
      </c>
      <c r="C70" s="316">
        <f t="shared" ca="1" si="0"/>
        <v>5291.5659999999998</v>
      </c>
      <c r="D70" s="316">
        <f t="shared" ca="1" si="0"/>
        <v>6496.1469999999999</v>
      </c>
      <c r="E70" s="316">
        <f t="shared" ca="1" si="0"/>
        <v>1849.421</v>
      </c>
      <c r="F70" s="316">
        <f t="shared" ca="1" si="0"/>
        <v>1356.5709999999999</v>
      </c>
      <c r="G70" s="316">
        <f t="shared" ca="1" si="0"/>
        <v>492.85</v>
      </c>
      <c r="H70" s="316">
        <f t="shared" ca="1" si="0"/>
        <v>9938.2919999999995</v>
      </c>
      <c r="I70" s="316">
        <v>1344.9739999999999</v>
      </c>
      <c r="J70" s="319">
        <f t="shared" ca="1" si="1"/>
        <v>876.42683055583234</v>
      </c>
      <c r="K70" s="319">
        <f t="shared" ca="1" si="1"/>
        <v>137.506078184411</v>
      </c>
      <c r="L70" s="319">
        <f t="shared" ca="1" si="1"/>
        <v>100.86224715124605</v>
      </c>
      <c r="M70" s="319">
        <f t="shared" ca="1" si="1"/>
        <v>36.643831033164957</v>
      </c>
      <c r="N70" s="320">
        <f t="shared" ca="1" si="1"/>
        <v>738.92075237142137</v>
      </c>
      <c r="O70" s="334"/>
      <c r="P70" s="340">
        <f t="shared" ca="1" si="2"/>
        <v>2254.9369999999999</v>
      </c>
      <c r="Q70" s="319">
        <f t="shared" ca="1" si="2"/>
        <v>295.48899999999998</v>
      </c>
      <c r="R70" s="319">
        <f t="shared" ca="1" si="2"/>
        <v>4781.6099999999997</v>
      </c>
      <c r="S70" s="316">
        <v>336.01900000000001</v>
      </c>
      <c r="T70" s="319">
        <f t="shared" ca="1" si="3"/>
        <v>671.07425472964314</v>
      </c>
      <c r="U70" s="320">
        <f t="shared" ca="1" si="3"/>
        <v>1510.9559280873996</v>
      </c>
      <c r="V70" s="337"/>
      <c r="W70" s="319">
        <f t="shared" ca="1" si="4"/>
        <v>2144.91</v>
      </c>
      <c r="X70" s="320">
        <f t="shared" ca="1" si="4"/>
        <v>106.36068545767759</v>
      </c>
      <c r="Y70" s="324"/>
    </row>
    <row r="71" spans="1:26" x14ac:dyDescent="0.25">
      <c r="A71" s="325"/>
      <c r="B71" s="9">
        <v>2017</v>
      </c>
      <c r="C71" s="316">
        <f t="shared" ca="1" si="0"/>
        <v>5505.875</v>
      </c>
      <c r="D71" s="316">
        <f t="shared" ca="1" si="0"/>
        <v>6672.6040000000003</v>
      </c>
      <c r="E71" s="316">
        <f t="shared" ca="1" si="0"/>
        <v>1907.63</v>
      </c>
      <c r="F71" s="316">
        <f t="shared" ca="1" si="0"/>
        <v>1392.2170000000001</v>
      </c>
      <c r="G71" s="316">
        <f t="shared" ca="1" si="0"/>
        <v>515.41300000000001</v>
      </c>
      <c r="H71" s="316">
        <f t="shared" ca="1" si="0"/>
        <v>10270.849</v>
      </c>
      <c r="I71" s="316">
        <v>1381.058</v>
      </c>
      <c r="J71" s="319">
        <f t="shared" ca="1" si="1"/>
        <v>881.82241440982204</v>
      </c>
      <c r="K71" s="319">
        <f t="shared" ca="1" si="1"/>
        <v>138.12815971523281</v>
      </c>
      <c r="L71" s="319">
        <f t="shared" ca="1" si="1"/>
        <v>100.80800371888799</v>
      </c>
      <c r="M71" s="319">
        <f t="shared" ca="1" si="1"/>
        <v>37.32015599634483</v>
      </c>
      <c r="N71" s="320">
        <f t="shared" ca="1" si="1"/>
        <v>743.69425469458918</v>
      </c>
      <c r="O71" s="334"/>
      <c r="P71" s="340">
        <f t="shared" ca="1" si="2"/>
        <v>2445.3789999999999</v>
      </c>
      <c r="Q71" s="319">
        <f t="shared" ca="1" si="2"/>
        <v>325.50599999999997</v>
      </c>
      <c r="R71" s="319">
        <f t="shared" ca="1" si="2"/>
        <v>5146.5349999999999</v>
      </c>
      <c r="S71" s="316">
        <v>345.00200000000001</v>
      </c>
      <c r="T71" s="319">
        <f t="shared" ca="1" si="3"/>
        <v>708.80139825276376</v>
      </c>
      <c r="U71" s="320">
        <f t="shared" ca="1" si="3"/>
        <v>1586.0896458571253</v>
      </c>
      <c r="V71" s="337"/>
      <c r="W71" s="319">
        <f t="shared" ca="1" si="4"/>
        <v>2233.136</v>
      </c>
      <c r="X71" s="320">
        <f t="shared" ca="1" si="4"/>
        <v>106.48467939477662</v>
      </c>
      <c r="Y71" s="324"/>
    </row>
    <row r="72" spans="1:26" x14ac:dyDescent="0.25">
      <c r="A72" s="325"/>
      <c r="B72" s="9">
        <v>2018</v>
      </c>
      <c r="C72" s="316">
        <f t="shared" ca="1" si="0"/>
        <v>5610.8829999999998</v>
      </c>
      <c r="D72" s="316">
        <f t="shared" ca="1" si="0"/>
        <v>6577.9040000000005</v>
      </c>
      <c r="E72" s="316">
        <f t="shared" ca="1" si="0"/>
        <v>1962.039</v>
      </c>
      <c r="F72" s="316">
        <f t="shared" ca="1" si="0"/>
        <v>1420.8440000000001</v>
      </c>
      <c r="G72" s="316">
        <f t="shared" ca="1" si="0"/>
        <v>541.19500000000005</v>
      </c>
      <c r="H72" s="316">
        <f t="shared" ca="1" si="0"/>
        <v>10226.748</v>
      </c>
      <c r="I72" s="316">
        <v>1448.2909999999999</v>
      </c>
      <c r="J72" s="319">
        <f t="shared" ca="1" si="1"/>
        <v>841.59792472645347</v>
      </c>
      <c r="K72" s="319">
        <f t="shared" ca="1" si="1"/>
        <v>135.47270541624576</v>
      </c>
      <c r="L72" s="319">
        <f t="shared" ca="1" si="1"/>
        <v>98.104869808622723</v>
      </c>
      <c r="M72" s="319">
        <f t="shared" ca="1" si="1"/>
        <v>37.367835607623057</v>
      </c>
      <c r="N72" s="320">
        <f t="shared" ca="1" si="1"/>
        <v>706.12521931020774</v>
      </c>
      <c r="O72" s="334"/>
      <c r="P72" s="340">
        <f t="shared" ca="1" si="2"/>
        <v>2482.6149999999998</v>
      </c>
      <c r="Q72" s="319">
        <f t="shared" ca="1" si="2"/>
        <v>341.71600000000001</v>
      </c>
      <c r="R72" s="319">
        <f t="shared" ca="1" si="2"/>
        <v>4743.973</v>
      </c>
      <c r="S72" s="316">
        <v>355.471</v>
      </c>
      <c r="T72" s="319">
        <f t="shared" ca="1" si="3"/>
        <v>698.40155737036207</v>
      </c>
      <c r="U72" s="320">
        <f t="shared" ca="1" si="3"/>
        <v>1430.6902672791875</v>
      </c>
      <c r="V72" s="341"/>
      <c r="W72" s="318">
        <f t="shared" ca="1" si="4"/>
        <v>2303.7550000000001</v>
      </c>
      <c r="X72" s="320">
        <f t="shared" ca="1" si="4"/>
        <v>105.949971946026</v>
      </c>
      <c r="Y72" s="324"/>
    </row>
    <row r="73" spans="1:26" x14ac:dyDescent="0.25">
      <c r="A73" s="325"/>
      <c r="B73" s="9">
        <v>2019</v>
      </c>
      <c r="C73" s="316">
        <f t="shared" ca="1" si="0"/>
        <v>5678.9387500000003</v>
      </c>
      <c r="D73" s="316">
        <f t="shared" ca="1" si="0"/>
        <v>6873.6930000000002</v>
      </c>
      <c r="E73" s="316">
        <f t="shared" ca="1" si="0"/>
        <v>1991.2339999999999</v>
      </c>
      <c r="F73" s="316">
        <f t="shared" ca="1" si="0"/>
        <v>1447.57</v>
      </c>
      <c r="G73" s="316">
        <f t="shared" ca="1" si="0"/>
        <v>543.66399999999999</v>
      </c>
      <c r="H73" s="316">
        <f t="shared" ca="1" si="0"/>
        <v>10561.39775</v>
      </c>
      <c r="I73" s="316">
        <v>1487.1320000000001</v>
      </c>
      <c r="J73" s="319">
        <f t="shared" ca="1" si="1"/>
        <v>844.08322529540078</v>
      </c>
      <c r="K73" s="319">
        <f t="shared" ca="1" si="1"/>
        <v>133.89759617841591</v>
      </c>
      <c r="L73" s="319">
        <f t="shared" ca="1" si="1"/>
        <v>97.339711605963686</v>
      </c>
      <c r="M73" s="319">
        <f t="shared" ca="1" si="1"/>
        <v>36.55788457245221</v>
      </c>
      <c r="N73" s="320">
        <f t="shared" ca="1" si="1"/>
        <v>710.18562911698484</v>
      </c>
      <c r="O73" s="334"/>
      <c r="P73" s="340">
        <f t="shared" ca="1" si="2"/>
        <v>2521.9499999999998</v>
      </c>
      <c r="Q73" s="319">
        <f t="shared" ca="1" si="2"/>
        <v>352.13600000000002</v>
      </c>
      <c r="R73" s="319">
        <f t="shared" ca="1" si="2"/>
        <v>4900.6419999999998</v>
      </c>
      <c r="S73" s="316">
        <v>369.50300000000004</v>
      </c>
      <c r="T73" s="319">
        <f t="shared" ca="1" si="3"/>
        <v>682.52490507519553</v>
      </c>
      <c r="U73" s="320">
        <f t="shared" ca="1" si="3"/>
        <v>1421.5792564607052</v>
      </c>
      <c r="V73" s="341"/>
      <c r="W73" s="318">
        <f t="shared" ca="1" si="4"/>
        <v>2343.37</v>
      </c>
      <c r="X73" s="320">
        <f t="shared" ca="1" si="4"/>
        <v>103.90580694307543</v>
      </c>
      <c r="Y73" s="324"/>
    </row>
    <row r="74" spans="1:26" x14ac:dyDescent="0.25">
      <c r="A74" s="325"/>
      <c r="B74" s="9">
        <v>2020</v>
      </c>
      <c r="C74" s="316">
        <f t="shared" ca="1" si="0"/>
        <v>6038.8874999999998</v>
      </c>
      <c r="D74" s="316">
        <f t="shared" ca="1" si="0"/>
        <v>7469.99</v>
      </c>
      <c r="E74" s="316">
        <f t="shared" ca="1" si="0"/>
        <v>2065.1239999999998</v>
      </c>
      <c r="F74" s="316">
        <f t="shared" ca="1" si="0"/>
        <v>1494.627</v>
      </c>
      <c r="G74" s="316">
        <f t="shared" ca="1" si="0"/>
        <v>570.49699999999996</v>
      </c>
      <c r="H74" s="316">
        <f t="shared" ca="1" si="0"/>
        <v>11443.753500000001</v>
      </c>
      <c r="I74" s="316">
        <v>1498.2800000000002</v>
      </c>
      <c r="J74" s="319">
        <f t="shared" ca="1" si="1"/>
        <v>901.62569746642805</v>
      </c>
      <c r="K74" s="319">
        <f t="shared" ca="1" si="1"/>
        <v>137.83298181915259</v>
      </c>
      <c r="L74" s="319">
        <f t="shared" ca="1" si="1"/>
        <v>99.756187094535051</v>
      </c>
      <c r="M74" s="319">
        <f t="shared" ca="1" si="1"/>
        <v>38.07679472461755</v>
      </c>
      <c r="N74" s="320">
        <f t="shared" ca="1" si="1"/>
        <v>763.79271564727549</v>
      </c>
      <c r="O74" s="334"/>
      <c r="P74" s="340">
        <f t="shared" ca="1" si="2"/>
        <v>2812.8049999999998</v>
      </c>
      <c r="Q74" s="319">
        <f t="shared" ca="1" si="2"/>
        <v>391.73500000000001</v>
      </c>
      <c r="R74" s="319">
        <f t="shared" ca="1" si="2"/>
        <v>5149.0540000000001</v>
      </c>
      <c r="S74" s="316">
        <v>375.90100000000001</v>
      </c>
      <c r="T74" s="319">
        <f t="shared" ca="1" si="3"/>
        <v>748.28345761250966</v>
      </c>
      <c r="U74" s="320">
        <f t="shared" ca="1" si="3"/>
        <v>1474.0021973870778</v>
      </c>
      <c r="V74" s="341"/>
      <c r="W74" s="318">
        <f t="shared" ca="1" si="4"/>
        <v>2456.8589999999999</v>
      </c>
      <c r="X74" s="320">
        <f t="shared" ca="1" si="4"/>
        <v>114.13204957991235</v>
      </c>
      <c r="Y74" s="324"/>
    </row>
    <row r="75" spans="1:26" x14ac:dyDescent="0.25">
      <c r="A75" s="325"/>
      <c r="B75" s="9">
        <v>2021</v>
      </c>
      <c r="C75" s="316">
        <f t="shared" ca="1" si="0"/>
        <v>6728.7575399999996</v>
      </c>
      <c r="D75" s="316">
        <f t="shared" ca="1" si="0"/>
        <v>7499.2233695726791</v>
      </c>
      <c r="E75" s="316">
        <f t="shared" ca="1" si="0"/>
        <v>2119.9715195726799</v>
      </c>
      <c r="F75" s="316">
        <f t="shared" ca="1" si="0"/>
        <v>1562.5218305726801</v>
      </c>
      <c r="G75" s="316">
        <f t="shared" ca="1" si="0"/>
        <v>557.44968900000003</v>
      </c>
      <c r="H75" s="316">
        <f t="shared" ca="1" si="0"/>
        <v>12108.009390000001</v>
      </c>
      <c r="I75" s="316">
        <v>1554.8434209999998</v>
      </c>
      <c r="J75" s="319">
        <f t="shared" ca="1" si="1"/>
        <v>915.07483759502486</v>
      </c>
      <c r="K75" s="319">
        <f t="shared" ca="1" si="1"/>
        <v>136.34630284567285</v>
      </c>
      <c r="L75" s="319">
        <f t="shared" ca="1" si="1"/>
        <v>100.49383812343895</v>
      </c>
      <c r="M75" s="319">
        <f t="shared" ca="1" si="1"/>
        <v>35.852464722233925</v>
      </c>
      <c r="N75" s="320">
        <f t="shared" ca="1" si="1"/>
        <v>778.72853474935232</v>
      </c>
      <c r="O75" s="334"/>
      <c r="P75" s="340">
        <f t="shared" ca="1" si="2"/>
        <v>2859.0843199999999</v>
      </c>
      <c r="Q75" s="319">
        <f t="shared" ca="1" si="2"/>
        <v>392.79717399999998</v>
      </c>
      <c r="R75" s="319">
        <f t="shared" ca="1" si="2"/>
        <v>5348.7496460000002</v>
      </c>
      <c r="S75" s="336">
        <v>397.548</v>
      </c>
      <c r="T75" s="319">
        <f t="shared" ca="1" si="3"/>
        <v>719.17965126223748</v>
      </c>
      <c r="U75" s="320">
        <f t="shared" ca="1" si="3"/>
        <v>1444.2398955597814</v>
      </c>
      <c r="V75" s="341"/>
      <c r="W75" s="318">
        <f t="shared" ca="1" si="4"/>
        <v>2512.7686935726797</v>
      </c>
      <c r="X75" s="320">
        <f t="shared" ca="1" si="4"/>
        <v>108.41802094833639</v>
      </c>
      <c r="Y75" s="324"/>
    </row>
    <row r="76" spans="1:26" x14ac:dyDescent="0.25">
      <c r="A76" s="325"/>
      <c r="B76" s="9">
        <v>2022</v>
      </c>
      <c r="C76" s="316">
        <f t="shared" ca="1" si="0"/>
        <v>7073.9010699999999</v>
      </c>
      <c r="D76" s="316">
        <f t="shared" ca="1" si="0"/>
        <v>7484.3402478525204</v>
      </c>
      <c r="E76" s="316">
        <f t="shared" ca="1" si="0"/>
        <v>2218.5606278525202</v>
      </c>
      <c r="F76" s="316">
        <f t="shared" ca="1" si="0"/>
        <v>1627.2485548525201</v>
      </c>
      <c r="G76" s="316">
        <f t="shared" ca="1" si="0"/>
        <v>591.31207299999994</v>
      </c>
      <c r="H76" s="316">
        <f t="shared" ca="1" si="0"/>
        <v>12339.680690000001</v>
      </c>
      <c r="I76" s="316">
        <v>1617.0000750000002</v>
      </c>
      <c r="J76" s="319">
        <f t="shared" ca="1" si="1"/>
        <v>900.32409663632939</v>
      </c>
      <c r="K76" s="319">
        <f t="shared" ca="1" si="1"/>
        <v>137.20225880957489</v>
      </c>
      <c r="L76" s="319">
        <f t="shared" ca="1" si="1"/>
        <v>100.63379587984991</v>
      </c>
      <c r="M76" s="319">
        <f t="shared" ca="1" si="1"/>
        <v>36.568462929724966</v>
      </c>
      <c r="N76" s="320">
        <f t="shared" ca="1" si="1"/>
        <v>763.12183782675459</v>
      </c>
      <c r="O76" s="342"/>
      <c r="P76" s="340">
        <f t="shared" ca="1" si="2"/>
        <v>3001.8255600000002</v>
      </c>
      <c r="Q76" s="319">
        <f t="shared" ca="1" si="2"/>
        <v>403.09205400000002</v>
      </c>
      <c r="R76" s="319">
        <f t="shared" ca="1" si="2"/>
        <v>5548.0311659999988</v>
      </c>
      <c r="S76" s="336">
        <v>392.12994511744409</v>
      </c>
      <c r="T76" s="319">
        <f t="shared" ca="1" si="3"/>
        <v>765.51806292195931</v>
      </c>
      <c r="U76" s="320">
        <f t="shared" ca="1" si="3"/>
        <v>1517.6405918751295</v>
      </c>
      <c r="V76" s="238"/>
      <c r="W76" s="318">
        <f t="shared" ca="1" si="4"/>
        <v>2621.6526818525203</v>
      </c>
      <c r="X76" s="320">
        <f t="shared" ca="1" si="4"/>
        <v>105.96912775969562</v>
      </c>
      <c r="Y76" s="324"/>
    </row>
    <row r="77" spans="1:26" x14ac:dyDescent="0.25">
      <c r="A77" s="325"/>
      <c r="B77" s="9">
        <v>2023</v>
      </c>
      <c r="C77" s="316">
        <f t="shared" ca="1" si="0"/>
        <v>7191.30843</v>
      </c>
      <c r="D77" s="316">
        <f t="shared" ca="1" si="0"/>
        <v>7637.4685643504499</v>
      </c>
      <c r="E77" s="316">
        <f t="shared" ca="1" si="0"/>
        <v>2322.00375435045</v>
      </c>
      <c r="F77" s="316">
        <f t="shared" ca="1" si="0"/>
        <v>1695.1647473504499</v>
      </c>
      <c r="G77" s="316">
        <f t="shared" ca="1" si="0"/>
        <v>626.83900700000004</v>
      </c>
      <c r="H77" s="316">
        <f t="shared" ca="1" si="0"/>
        <v>12506.773239999999</v>
      </c>
      <c r="I77" s="316">
        <v>1677.4788990000002</v>
      </c>
      <c r="J77" s="319">
        <f t="shared" ca="1" si="1"/>
        <v>883.991864409762</v>
      </c>
      <c r="K77" s="319">
        <f t="shared" ca="1" si="1"/>
        <v>138.42223325340618</v>
      </c>
      <c r="L77" s="319">
        <f t="shared" ca="1" si="1"/>
        <v>101.05431122626895</v>
      </c>
      <c r="M77" s="319">
        <f t="shared" ca="1" si="1"/>
        <v>37.367922027137226</v>
      </c>
      <c r="N77" s="320">
        <f t="shared" ca="1" si="1"/>
        <v>745.56963115635574</v>
      </c>
      <c r="O77" s="342"/>
      <c r="P77" s="340">
        <f t="shared" ca="1" si="2"/>
        <v>3099.54027</v>
      </c>
      <c r="Q77" s="319">
        <f t="shared" ca="1" si="2"/>
        <v>410.48703799999998</v>
      </c>
      <c r="R77" s="319">
        <f t="shared" ca="1" si="2"/>
        <v>5780.6155020000006</v>
      </c>
      <c r="S77" s="336">
        <v>411.39439873340802</v>
      </c>
      <c r="T77" s="319">
        <f t="shared" ca="1" si="3"/>
        <v>753.42306058196118</v>
      </c>
      <c r="U77" s="320">
        <f t="shared" ca="1" si="3"/>
        <v>1504.9068628695554</v>
      </c>
      <c r="V77" s="238"/>
      <c r="W77" s="318">
        <f t="shared" ca="1" si="4"/>
        <v>2732.4907923504497</v>
      </c>
      <c r="X77" s="320">
        <f t="shared" ca="1" si="4"/>
        <v>105.23306510880062</v>
      </c>
      <c r="Y77" s="324"/>
    </row>
    <row r="78" spans="1:26" x14ac:dyDescent="0.25">
      <c r="A78" s="325"/>
      <c r="B78" s="9">
        <v>2024</v>
      </c>
      <c r="C78" s="316">
        <f t="shared" ca="1" si="0"/>
        <v>7389.6317099999997</v>
      </c>
      <c r="D78" s="316">
        <f t="shared" ca="1" si="0"/>
        <v>7791.3212214895093</v>
      </c>
      <c r="E78" s="316">
        <f t="shared" ca="1" si="0"/>
        <v>2421.6503714895098</v>
      </c>
      <c r="F78" s="316">
        <f t="shared" ca="1" si="0"/>
        <v>1765.15722348951</v>
      </c>
      <c r="G78" s="316">
        <f t="shared" ca="1" si="0"/>
        <v>656.49314800000002</v>
      </c>
      <c r="H78" s="316">
        <f t="shared" ca="1" si="0"/>
        <v>12759.302559999998</v>
      </c>
      <c r="I78" s="316">
        <v>1741.1356999999998</v>
      </c>
      <c r="J78" s="319">
        <f t="shared" ca="1" si="0"/>
        <v>871.89946949508351</v>
      </c>
      <c r="K78" s="319">
        <f t="shared" ca="1" si="0"/>
        <v>139.08452807495189</v>
      </c>
      <c r="L78" s="319">
        <f t="shared" ca="1" si="0"/>
        <v>101.37964682991165</v>
      </c>
      <c r="M78" s="319">
        <f t="shared" ca="1" si="0"/>
        <v>37.704881245040241</v>
      </c>
      <c r="N78" s="320">
        <f t="shared" ca="1" si="1"/>
        <v>732.81494142013162</v>
      </c>
      <c r="O78" s="342"/>
      <c r="P78" s="340">
        <f ca="1">OFFSET(P$8,4*(ROW()-ROW(P$66)),0)</f>
        <v>3193.3677400000001</v>
      </c>
      <c r="Q78" s="319">
        <f t="shared" ca="1" si="2"/>
        <v>418.69319400000001</v>
      </c>
      <c r="R78" s="319">
        <f t="shared" ca="1" si="2"/>
        <v>6019.8192359999994</v>
      </c>
      <c r="S78" s="319">
        <v>431.59507718954296</v>
      </c>
      <c r="T78" s="319">
        <f t="shared" ca="1" si="3"/>
        <v>739.89901849542491</v>
      </c>
      <c r="U78" s="339">
        <f ca="1">OFFSET(U$8,4*(ROW()-ROW(U$66)),0)</f>
        <v>1491.7946867990822</v>
      </c>
      <c r="V78" s="238"/>
      <c r="W78" s="340">
        <f t="shared" ca="1" si="4"/>
        <v>2840.3435654895097</v>
      </c>
      <c r="X78" s="339">
        <f t="shared" ca="1" si="4"/>
        <v>105.16274882367227</v>
      </c>
      <c r="Y78" s="324"/>
    </row>
    <row r="79" spans="1:26" x14ac:dyDescent="0.25">
      <c r="A79" s="325"/>
      <c r="B79" s="9">
        <v>2025</v>
      </c>
      <c r="C79" s="316">
        <f t="shared" ca="1" si="0"/>
        <v>7654.0666899999997</v>
      </c>
      <c r="D79" s="316">
        <f t="shared" ca="1" si="0"/>
        <v>7950.5531316452898</v>
      </c>
      <c r="E79" s="316">
        <f t="shared" ca="1" si="0"/>
        <v>2522.7107516452897</v>
      </c>
      <c r="F79" s="316">
        <f t="shared" ca="1" si="0"/>
        <v>1837.5496526452898</v>
      </c>
      <c r="G79" s="316">
        <f t="shared" ca="1" si="0"/>
        <v>685.16109900000004</v>
      </c>
      <c r="H79" s="316">
        <f t="shared" ca="1" si="0"/>
        <v>13081.90907</v>
      </c>
      <c r="I79" s="316">
        <v>1803.3778570000002</v>
      </c>
      <c r="J79" s="319">
        <f t="shared" ca="1" si="0"/>
        <v>865.29951341446963</v>
      </c>
      <c r="K79" s="319">
        <f t="shared" ca="1" si="0"/>
        <v>139.88808512054885</v>
      </c>
      <c r="L79" s="319">
        <f t="shared" ca="1" si="0"/>
        <v>101.89487718908426</v>
      </c>
      <c r="M79" s="319">
        <f t="shared" ca="1" si="0"/>
        <v>37.993207931464582</v>
      </c>
      <c r="N79" s="320">
        <f t="shared" ca="1" si="1"/>
        <v>725.41142829392072</v>
      </c>
      <c r="O79" s="342"/>
      <c r="P79" s="340">
        <f ca="1">OFFSET(P$8,4*(ROW()-ROW(P$66)),0)</f>
        <v>3285.7131099999997</v>
      </c>
      <c r="Q79" s="319">
        <f t="shared" ca="1" si="2"/>
        <v>427.249571</v>
      </c>
      <c r="R79" s="319">
        <f t="shared" ca="1" si="2"/>
        <v>6263.5466390000001</v>
      </c>
      <c r="S79" s="319">
        <v>448.77642665426197</v>
      </c>
      <c r="T79" s="319">
        <f t="shared" ca="1" si="3"/>
        <v>732.14922060318429</v>
      </c>
      <c r="U79" s="339">
        <f ca="1">OFFSET(U$8,4*(ROW()-ROW(U$66)),0)</f>
        <v>1490.897429680414</v>
      </c>
      <c r="V79" s="238"/>
      <c r="W79" s="340">
        <f t="shared" ca="1" si="4"/>
        <v>2949.9603226452896</v>
      </c>
      <c r="X79" s="339">
        <f t="shared" ca="1" si="4"/>
        <v>105.31939768800325</v>
      </c>
      <c r="Y79" s="343"/>
    </row>
    <row r="80" spans="1:26" x14ac:dyDescent="0.25">
      <c r="A80" s="325"/>
      <c r="B80" s="9">
        <v>2026</v>
      </c>
      <c r="C80" s="316">
        <f ca="1">OFFSET(C$8,4*(ROW()-ROW(C$66)),0)</f>
        <v>7968.5964400000003</v>
      </c>
      <c r="D80" s="316">
        <f t="shared" ca="1" si="0"/>
        <v>8116.0777890177396</v>
      </c>
      <c r="E80" s="316">
        <f t="shared" ca="1" si="0"/>
        <v>2627.6449490177397</v>
      </c>
      <c r="F80" s="316">
        <f t="shared" ca="1" si="0"/>
        <v>1913.37762501774</v>
      </c>
      <c r="G80" s="316">
        <f t="shared" ca="1" si="0"/>
        <v>714.26732400000003</v>
      </c>
      <c r="H80" s="316">
        <f t="shared" ca="1" si="0"/>
        <v>13457.029280000001</v>
      </c>
      <c r="I80" s="316">
        <v>1866.5668370000001</v>
      </c>
      <c r="J80" s="319">
        <f t="shared" ca="1" si="0"/>
        <v>861.72506176470426</v>
      </c>
      <c r="K80" s="319">
        <f t="shared" ca="1" si="0"/>
        <v>140.77422232792728</v>
      </c>
      <c r="L80" s="319">
        <f t="shared" ca="1" si="0"/>
        <v>102.50785490719289</v>
      </c>
      <c r="M80" s="319">
        <f t="shared" ca="1" si="0"/>
        <v>38.266367420734369</v>
      </c>
      <c r="N80" s="320">
        <f t="shared" ca="1" si="1"/>
        <v>720.95083943677719</v>
      </c>
      <c r="O80" s="342"/>
      <c r="P80" s="344">
        <f ca="1">OFFSET(P$8,4*(ROW()-ROW(P$66)),0)</f>
        <v>3382.6916200000001</v>
      </c>
      <c r="Q80" s="328">
        <f t="shared" ca="1" si="2"/>
        <v>437.17152299999998</v>
      </c>
      <c r="R80" s="328">
        <f t="shared" ca="1" si="2"/>
        <v>6533.9292469999991</v>
      </c>
      <c r="S80" s="328">
        <v>465.61661387121296</v>
      </c>
      <c r="T80" s="328">
        <f t="shared" ca="1" si="3"/>
        <v>726.49719087034862</v>
      </c>
      <c r="U80" s="328">
        <f ca="1">OFFSET(U$8,4*(ROW()-ROW(U$66)),0)</f>
        <v>1497.1761235152505</v>
      </c>
      <c r="V80" s="345"/>
      <c r="W80" s="344">
        <f t="shared" ca="1" si="4"/>
        <v>3064.8164720177397</v>
      </c>
      <c r="X80" s="329">
        <f t="shared" ca="1" si="4"/>
        <v>105.52802997128072</v>
      </c>
      <c r="Y80" s="324"/>
    </row>
    <row r="81" spans="1:25" x14ac:dyDescent="0.25">
      <c r="A81" s="325"/>
      <c r="B81" s="346" t="s">
        <v>83</v>
      </c>
      <c r="C81" s="331">
        <f t="shared" ref="C81:H95" ca="1" si="5">OFFSET(C$9,4*(ROW()-ROW(C$81)),0)</f>
        <v>4082.7984849999998</v>
      </c>
      <c r="D81" s="331">
        <f t="shared" ca="1" si="5"/>
        <v>5382.2420000000002</v>
      </c>
      <c r="E81" s="331">
        <f t="shared" ca="1" si="5"/>
        <v>1679.028</v>
      </c>
      <c r="F81" s="331">
        <f t="shared" ca="1" si="5"/>
        <v>1261.1010000000001</v>
      </c>
      <c r="G81" s="331">
        <f t="shared" ca="1" si="5"/>
        <v>417.92700000000002</v>
      </c>
      <c r="H81" s="331">
        <f t="shared" ca="1" si="5"/>
        <v>7786.0124849999993</v>
      </c>
      <c r="I81" s="331">
        <v>1167.528</v>
      </c>
      <c r="J81" s="331">
        <f t="shared" ref="J81:N95" ca="1" si="6">OFFSET(J$9,4*(ROW()-ROW(J$81)),0)</f>
        <v>810.69066309330481</v>
      </c>
      <c r="K81" s="331">
        <f t="shared" ca="1" si="6"/>
        <v>143.81051246736695</v>
      </c>
      <c r="L81" s="331">
        <f t="shared" ca="1" si="6"/>
        <v>108.014625773429</v>
      </c>
      <c r="M81" s="331">
        <f t="shared" ca="1" si="6"/>
        <v>35.795886693937959</v>
      </c>
      <c r="N81" s="347">
        <f t="shared" ca="1" si="6"/>
        <v>666.88015062593774</v>
      </c>
      <c r="O81" s="342"/>
      <c r="P81" s="348">
        <f t="shared" ref="P81:R95" ca="1" si="7">OFFSET(P$9,4*(ROW()-ROW(P$81)),0)</f>
        <v>1845.174</v>
      </c>
      <c r="Q81" s="336">
        <f t="shared" ca="1" si="7"/>
        <v>332.90300000000002</v>
      </c>
      <c r="R81" s="336">
        <f t="shared" ca="1" si="7"/>
        <v>4092.6579999999999</v>
      </c>
      <c r="S81" s="336">
        <v>275.86500000000001</v>
      </c>
      <c r="T81" s="336">
        <f t="shared" ref="T81:U95" ca="1" si="8">OFFSET(T$9,4*(ROW()-ROW(T$81)),0)</f>
        <v>668.86846827252452</v>
      </c>
      <c r="U81" s="349">
        <f t="shared" ca="1" si="8"/>
        <v>1604.2488173563154</v>
      </c>
      <c r="V81" s="109"/>
      <c r="W81" s="336">
        <f t="shared" ref="W81:X95" ca="1" si="9">OFFSET(W$9,4*(ROW()-ROW(W$81)),0)</f>
        <v>2011.931</v>
      </c>
      <c r="X81" s="327">
        <f t="shared" ca="1" si="9"/>
        <v>115.86947995740557</v>
      </c>
      <c r="Y81" s="324"/>
    </row>
    <row r="82" spans="1:25" x14ac:dyDescent="0.25">
      <c r="A82" s="325"/>
      <c r="B82" s="245" t="s">
        <v>84</v>
      </c>
      <c r="C82" s="316">
        <f t="shared" ca="1" si="5"/>
        <v>4353.0873190000002</v>
      </c>
      <c r="D82" s="316">
        <f t="shared" ca="1" si="5"/>
        <v>5437.67</v>
      </c>
      <c r="E82" s="316">
        <f t="shared" ca="1" si="5"/>
        <v>1687.53</v>
      </c>
      <c r="F82" s="316">
        <f t="shared" ca="1" si="5"/>
        <v>1277.3130000000001</v>
      </c>
      <c r="G82" s="316">
        <f t="shared" ca="1" si="5"/>
        <v>410.21699999999998</v>
      </c>
      <c r="H82" s="316">
        <f t="shared" ca="1" si="5"/>
        <v>8103.2273190000005</v>
      </c>
      <c r="I82" s="316">
        <v>1223.5309999999999</v>
      </c>
      <c r="J82" s="316">
        <f t="shared" ca="1" si="6"/>
        <v>800.20508830589506</v>
      </c>
      <c r="K82" s="316">
        <f t="shared" ca="1" si="6"/>
        <v>137.92294596540668</v>
      </c>
      <c r="L82" s="316">
        <f t="shared" ca="1" si="6"/>
        <v>104.39563852489231</v>
      </c>
      <c r="M82" s="316">
        <f t="shared" ca="1" si="6"/>
        <v>33.527307440514384</v>
      </c>
      <c r="N82" s="349">
        <f t="shared" ca="1" si="6"/>
        <v>662.28214234048835</v>
      </c>
      <c r="O82" s="342"/>
      <c r="P82" s="348">
        <f t="shared" ca="1" si="7"/>
        <v>1877.9929999999999</v>
      </c>
      <c r="Q82" s="316">
        <f t="shared" ca="1" si="7"/>
        <v>311.36500000000001</v>
      </c>
      <c r="R82" s="316">
        <f t="shared" ca="1" si="7"/>
        <v>4112.0450000000001</v>
      </c>
      <c r="S82" s="316">
        <v>281.274</v>
      </c>
      <c r="T82" s="316">
        <f t="shared" ca="1" si="8"/>
        <v>667.67386960757119</v>
      </c>
      <c r="U82" s="327">
        <f t="shared" ca="1" si="8"/>
        <v>1572.6338019155698</v>
      </c>
      <c r="V82" s="109"/>
      <c r="W82" s="316">
        <f t="shared" ca="1" si="9"/>
        <v>1998.895</v>
      </c>
      <c r="X82" s="327">
        <f t="shared" ca="1" si="9"/>
        <v>110.03556113377262</v>
      </c>
      <c r="Y82" s="324"/>
    </row>
    <row r="83" spans="1:25" x14ac:dyDescent="0.25">
      <c r="A83" s="325"/>
      <c r="B83" s="245" t="s">
        <v>85</v>
      </c>
      <c r="C83" s="316">
        <f t="shared" ca="1" si="5"/>
        <v>4722.300459</v>
      </c>
      <c r="D83" s="316">
        <f t="shared" ca="1" si="5"/>
        <v>6041.0720000000001</v>
      </c>
      <c r="E83" s="316">
        <f t="shared" ca="1" si="5"/>
        <v>1754.431</v>
      </c>
      <c r="F83" s="316">
        <f t="shared" ca="1" si="5"/>
        <v>1300.8240000000001</v>
      </c>
      <c r="G83" s="316">
        <f t="shared" ca="1" si="5"/>
        <v>453.60700000000003</v>
      </c>
      <c r="H83" s="316">
        <f t="shared" ca="1" si="5"/>
        <v>9008.9414589999997</v>
      </c>
      <c r="I83" s="316">
        <v>1261.1279999999999</v>
      </c>
      <c r="J83" s="316">
        <f t="shared" ca="1" si="6"/>
        <v>853.47184893206725</v>
      </c>
      <c r="K83" s="316">
        <f t="shared" ca="1" si="6"/>
        <v>139.11601360052273</v>
      </c>
      <c r="L83" s="316">
        <f t="shared" ca="1" si="6"/>
        <v>103.147658286867</v>
      </c>
      <c r="M83" s="316">
        <f t="shared" ca="1" si="6"/>
        <v>35.968355313655714</v>
      </c>
      <c r="N83" s="349">
        <f t="shared" ca="1" si="6"/>
        <v>714.35583533154454</v>
      </c>
      <c r="O83" s="342"/>
      <c r="P83" s="348">
        <f t="shared" ca="1" si="7"/>
        <v>2013.2439999999999</v>
      </c>
      <c r="Q83" s="316">
        <f t="shared" ca="1" si="7"/>
        <v>299.59300000000002</v>
      </c>
      <c r="R83" s="316">
        <f t="shared" ca="1" si="7"/>
        <v>4560.183</v>
      </c>
      <c r="S83" s="316">
        <v>312.584</v>
      </c>
      <c r="T83" s="316">
        <f t="shared" ca="1" si="8"/>
        <v>644.06495534000453</v>
      </c>
      <c r="U83" s="327">
        <f t="shared" ca="1" si="8"/>
        <v>1554.7104138407597</v>
      </c>
      <c r="V83" s="109"/>
      <c r="W83" s="316">
        <f t="shared" ca="1" si="9"/>
        <v>2054.0239999999999</v>
      </c>
      <c r="X83" s="327">
        <f t="shared" ca="1" si="9"/>
        <v>108.59451577668491</v>
      </c>
      <c r="Y83" s="324"/>
    </row>
    <row r="84" spans="1:25" x14ac:dyDescent="0.25">
      <c r="A84" s="325"/>
      <c r="B84" s="245" t="s">
        <v>86</v>
      </c>
      <c r="C84" s="316">
        <f t="shared" ca="1" si="5"/>
        <v>5077.718476</v>
      </c>
      <c r="D84" s="316">
        <f t="shared" ca="1" si="5"/>
        <v>6148.5950000000003</v>
      </c>
      <c r="E84" s="316">
        <f t="shared" ca="1" si="5"/>
        <v>1800.1120000000001</v>
      </c>
      <c r="F84" s="316">
        <f t="shared" ca="1" si="5"/>
        <v>1325.854</v>
      </c>
      <c r="G84" s="316">
        <f t="shared" ca="1" si="5"/>
        <v>474.25799999999998</v>
      </c>
      <c r="H84" s="316">
        <f t="shared" ca="1" si="5"/>
        <v>9426.2014760000002</v>
      </c>
      <c r="I84" s="316">
        <v>1337.3879999999999</v>
      </c>
      <c r="J84" s="316">
        <f t="shared" ca="1" si="6"/>
        <v>839.42083195003988</v>
      </c>
      <c r="K84" s="316">
        <f t="shared" ca="1" si="6"/>
        <v>134.59908418499344</v>
      </c>
      <c r="L84" s="316">
        <f t="shared" ca="1" si="6"/>
        <v>99.137572641596918</v>
      </c>
      <c r="M84" s="316">
        <f t="shared" ca="1" si="6"/>
        <v>35.461511543396533</v>
      </c>
      <c r="N84" s="349">
        <f t="shared" ca="1" si="6"/>
        <v>704.82174776504655</v>
      </c>
      <c r="O84" s="342"/>
      <c r="P84" s="348">
        <f t="shared" ca="1" si="7"/>
        <v>2026.77</v>
      </c>
      <c r="Q84" s="316">
        <f t="shared" ca="1" si="7"/>
        <v>297.58199999999999</v>
      </c>
      <c r="R84" s="316">
        <f t="shared" ca="1" si="7"/>
        <v>4448.5479999999998</v>
      </c>
      <c r="S84" s="316">
        <v>324.46299999999997</v>
      </c>
      <c r="T84" s="316">
        <f t="shared" ca="1" si="8"/>
        <v>624.65365850651699</v>
      </c>
      <c r="U84" s="327">
        <f t="shared" ca="1" si="8"/>
        <v>1462.7646295571453</v>
      </c>
      <c r="V84" s="109"/>
      <c r="W84" s="316">
        <f t="shared" ca="1" si="9"/>
        <v>2097.694</v>
      </c>
      <c r="X84" s="327">
        <f t="shared" ca="1" si="9"/>
        <v>107.481176521826</v>
      </c>
      <c r="Y84" s="324"/>
    </row>
    <row r="85" spans="1:25" x14ac:dyDescent="0.25">
      <c r="A85" s="325"/>
      <c r="B85" s="245" t="s">
        <v>87</v>
      </c>
      <c r="C85" s="316">
        <f t="shared" ca="1" si="5"/>
        <v>5310.1235200000001</v>
      </c>
      <c r="D85" s="316">
        <f t="shared" ca="1" si="5"/>
        <v>6562.0550000000003</v>
      </c>
      <c r="E85" s="316">
        <f t="shared" ca="1" si="5"/>
        <v>1873.434</v>
      </c>
      <c r="F85" s="316">
        <f t="shared" ca="1" si="5"/>
        <v>1369.595</v>
      </c>
      <c r="G85" s="316">
        <f t="shared" ca="1" si="5"/>
        <v>503.839</v>
      </c>
      <c r="H85" s="316">
        <f t="shared" ca="1" si="5"/>
        <v>9998.7445200000002</v>
      </c>
      <c r="I85" s="316">
        <v>1347.1320000000001</v>
      </c>
      <c r="J85" s="316">
        <f t="shared" ca="1" si="6"/>
        <v>881.29288889284805</v>
      </c>
      <c r="K85" s="316">
        <f t="shared" ca="1" si="6"/>
        <v>139.06833183385146</v>
      </c>
      <c r="L85" s="316">
        <f t="shared" ca="1" si="6"/>
        <v>101.66746836984051</v>
      </c>
      <c r="M85" s="316">
        <f t="shared" ca="1" si="6"/>
        <v>37.400863464010946</v>
      </c>
      <c r="N85" s="349">
        <f t="shared" ca="1" si="6"/>
        <v>742.22455705899642</v>
      </c>
      <c r="O85" s="342"/>
      <c r="P85" s="348">
        <f t="shared" ca="1" si="7"/>
        <v>2323.6239999999998</v>
      </c>
      <c r="Q85" s="316">
        <f t="shared" ca="1" si="7"/>
        <v>302.46199999999999</v>
      </c>
      <c r="R85" s="316">
        <f t="shared" ca="1" si="7"/>
        <v>4909.6639999999998</v>
      </c>
      <c r="S85" s="316">
        <v>341.99099999999999</v>
      </c>
      <c r="T85" s="316">
        <f t="shared" ca="1" si="8"/>
        <v>679.44010222491227</v>
      </c>
      <c r="U85" s="327">
        <f t="shared" ca="1" si="8"/>
        <v>1524.0535569649496</v>
      </c>
      <c r="V85" s="109"/>
      <c r="W85" s="316">
        <f t="shared" ca="1" si="9"/>
        <v>2175.8959999999997</v>
      </c>
      <c r="X85" s="327">
        <f t="shared" ca="1" si="9"/>
        <v>106.62743739381462</v>
      </c>
      <c r="Y85" s="324"/>
    </row>
    <row r="86" spans="1:25" x14ac:dyDescent="0.25">
      <c r="A86" s="325"/>
      <c r="B86" s="245" t="s">
        <v>88</v>
      </c>
      <c r="C86" s="316">
        <f t="shared" ca="1" si="5"/>
        <v>5531.9413100000002</v>
      </c>
      <c r="D86" s="316">
        <f t="shared" ca="1" si="5"/>
        <v>6575.7290000000003</v>
      </c>
      <c r="E86" s="316">
        <f t="shared" ca="1" si="5"/>
        <v>1914.0219999999999</v>
      </c>
      <c r="F86" s="316">
        <f t="shared" ca="1" si="5"/>
        <v>1395.1679999999999</v>
      </c>
      <c r="G86" s="316">
        <f t="shared" ca="1" si="5"/>
        <v>518.85400000000004</v>
      </c>
      <c r="H86" s="316">
        <f t="shared" ca="1" si="5"/>
        <v>10193.64831</v>
      </c>
      <c r="I86" s="316">
        <v>1401.799</v>
      </c>
      <c r="J86" s="316">
        <f t="shared" ca="1" si="6"/>
        <v>863.72370860587023</v>
      </c>
      <c r="K86" s="316">
        <f t="shared" ca="1" si="6"/>
        <v>136.54040272535505</v>
      </c>
      <c r="L86" s="316">
        <f t="shared" ca="1" si="6"/>
        <v>99.526964992841343</v>
      </c>
      <c r="M86" s="316">
        <f t="shared" ca="1" si="6"/>
        <v>37.013437732513722</v>
      </c>
      <c r="N86" s="349">
        <f t="shared" ca="1" si="6"/>
        <v>727.18330588051504</v>
      </c>
      <c r="O86" s="342"/>
      <c r="P86" s="348">
        <f t="shared" ca="1" si="7"/>
        <v>2411.6149999999998</v>
      </c>
      <c r="Q86" s="316">
        <f t="shared" ca="1" si="7"/>
        <v>329.31400000000002</v>
      </c>
      <c r="R86" s="316">
        <f t="shared" ca="1" si="7"/>
        <v>4921.1949999999997</v>
      </c>
      <c r="S86" s="316">
        <v>348.99800000000005</v>
      </c>
      <c r="T86" s="316">
        <f t="shared" ca="1" si="8"/>
        <v>691.01112327291253</v>
      </c>
      <c r="U86" s="327">
        <f t="shared" ca="1" si="8"/>
        <v>1504.4524610456217</v>
      </c>
      <c r="V86" s="109"/>
      <c r="W86" s="316">
        <f t="shared" ca="1" si="9"/>
        <v>2243.3359999999998</v>
      </c>
      <c r="X86" s="327">
        <f t="shared" ca="1" si="9"/>
        <v>106.08625416975231</v>
      </c>
      <c r="Y86" s="324"/>
    </row>
    <row r="87" spans="1:25" x14ac:dyDescent="0.25">
      <c r="A87" s="325"/>
      <c r="B87" s="245" t="s">
        <v>89</v>
      </c>
      <c r="C87" s="316">
        <f t="shared" ca="1" si="5"/>
        <v>5627.8200900000002</v>
      </c>
      <c r="D87" s="316">
        <f t="shared" ca="1" si="5"/>
        <v>6683.8029999999999</v>
      </c>
      <c r="E87" s="316">
        <f t="shared" ca="1" si="5"/>
        <v>1949.325</v>
      </c>
      <c r="F87" s="316">
        <f t="shared" ca="1" si="5"/>
        <v>1401.8130000000001</v>
      </c>
      <c r="G87" s="316">
        <f t="shared" ca="1" si="5"/>
        <v>547.51199999999994</v>
      </c>
      <c r="H87" s="316">
        <f t="shared" ca="1" si="5"/>
        <v>10362.29809</v>
      </c>
      <c r="I87" s="316">
        <v>1458.3419999999999</v>
      </c>
      <c r="J87" s="316">
        <f t="shared" ca="1" si="6"/>
        <v>844.22056623206367</v>
      </c>
      <c r="K87" s="316">
        <f t="shared" ca="1" si="6"/>
        <v>133.66720563489224</v>
      </c>
      <c r="L87" s="316">
        <f t="shared" ca="1" si="6"/>
        <v>96.12374875029316</v>
      </c>
      <c r="M87" s="316">
        <f t="shared" ca="1" si="6"/>
        <v>37.543456884599088</v>
      </c>
      <c r="N87" s="349">
        <f t="shared" ca="1" si="6"/>
        <v>710.55336059717138</v>
      </c>
      <c r="O87" s="342"/>
      <c r="P87" s="348">
        <f t="shared" ca="1" si="7"/>
        <v>2501.125</v>
      </c>
      <c r="Q87" s="316">
        <f t="shared" ca="1" si="7"/>
        <v>348.505</v>
      </c>
      <c r="R87" s="316">
        <f t="shared" ca="1" si="7"/>
        <v>4912.7719999999999</v>
      </c>
      <c r="S87" s="316">
        <v>354.88499999999999</v>
      </c>
      <c r="T87" s="316">
        <f t="shared" ca="1" si="8"/>
        <v>704.77055947701365</v>
      </c>
      <c r="U87" s="327">
        <f t="shared" ca="1" si="8"/>
        <v>1482.5301153894925</v>
      </c>
      <c r="V87" s="109"/>
      <c r="W87" s="316">
        <f t="shared" ca="1" si="9"/>
        <v>2297.83</v>
      </c>
      <c r="X87" s="327">
        <f t="shared" ca="1" si="9"/>
        <v>104.64921928548169</v>
      </c>
      <c r="Y87" s="324"/>
    </row>
    <row r="88" spans="1:25" x14ac:dyDescent="0.25">
      <c r="A88" s="325"/>
      <c r="B88" s="245" t="s">
        <v>90</v>
      </c>
      <c r="C88" s="316">
        <f t="shared" ca="1" si="5"/>
        <v>5766.8628500000004</v>
      </c>
      <c r="D88" s="316">
        <f t="shared" ca="1" si="5"/>
        <v>6869.9549999999999</v>
      </c>
      <c r="E88" s="316">
        <f t="shared" ca="1" si="5"/>
        <v>2019.056</v>
      </c>
      <c r="F88" s="316">
        <f t="shared" ca="1" si="5"/>
        <v>1458.742</v>
      </c>
      <c r="G88" s="316">
        <f t="shared" ca="1" si="5"/>
        <v>560.31399999999996</v>
      </c>
      <c r="H88" s="316">
        <f t="shared" ca="1" si="5"/>
        <v>10617.761850000001</v>
      </c>
      <c r="I88" s="316">
        <v>1491.828</v>
      </c>
      <c r="J88" s="316">
        <f t="shared" ca="1" si="6"/>
        <v>847.0693571913115</v>
      </c>
      <c r="K88" s="316">
        <f t="shared" ca="1" si="6"/>
        <v>135.3410714908153</v>
      </c>
      <c r="L88" s="316">
        <f t="shared" ca="1" si="6"/>
        <v>97.782184005126595</v>
      </c>
      <c r="M88" s="316">
        <f t="shared" ca="1" si="6"/>
        <v>37.5588874856887</v>
      </c>
      <c r="N88" s="349">
        <f t="shared" ca="1" si="6"/>
        <v>711.72828570049637</v>
      </c>
      <c r="O88" s="342"/>
      <c r="P88" s="348">
        <f t="shared" ca="1" si="7"/>
        <v>2662.4290000000001</v>
      </c>
      <c r="Q88" s="316">
        <f t="shared" ca="1" si="7"/>
        <v>380.47300000000001</v>
      </c>
      <c r="R88" s="316">
        <f t="shared" ca="1" si="7"/>
        <v>4620.1580000000004</v>
      </c>
      <c r="S88" s="316">
        <v>370.45900000000006</v>
      </c>
      <c r="T88" s="316">
        <f t="shared" ca="1" si="8"/>
        <v>718.68384895494501</v>
      </c>
      <c r="U88" s="327">
        <f t="shared" ca="1" si="8"/>
        <v>1349.847351528779</v>
      </c>
      <c r="V88" s="109"/>
      <c r="W88" s="316">
        <f t="shared" ca="1" si="9"/>
        <v>2399.529</v>
      </c>
      <c r="X88" s="327">
        <f t="shared" ca="1" si="9"/>
        <v>106.16201202343809</v>
      </c>
      <c r="Y88" s="324"/>
    </row>
    <row r="89" spans="1:25" x14ac:dyDescent="0.25">
      <c r="A89" s="325"/>
      <c r="B89" s="245" t="s">
        <v>91</v>
      </c>
      <c r="C89" s="316">
        <f t="shared" ca="1" si="5"/>
        <v>6247.3870399999996</v>
      </c>
      <c r="D89" s="316">
        <f t="shared" ca="1" si="5"/>
        <v>7334.9560000000001</v>
      </c>
      <c r="E89" s="316">
        <f t="shared" ca="1" si="5"/>
        <v>2071.1210000000001</v>
      </c>
      <c r="F89" s="316">
        <f t="shared" ca="1" si="5"/>
        <v>1512.492</v>
      </c>
      <c r="G89" s="316">
        <f t="shared" ca="1" si="5"/>
        <v>558.62900000000002</v>
      </c>
      <c r="H89" s="316">
        <f t="shared" ca="1" si="5"/>
        <v>11511.222039999999</v>
      </c>
      <c r="I89" s="316">
        <v>1512.4540000000002</v>
      </c>
      <c r="J89" s="316">
        <f t="shared" ca="1" si="6"/>
        <v>898.03346349707147</v>
      </c>
      <c r="K89" s="316">
        <f t="shared" ca="1" si="6"/>
        <v>136.93778455410873</v>
      </c>
      <c r="L89" s="316">
        <f t="shared" ca="1" si="6"/>
        <v>100.00251247310661</v>
      </c>
      <c r="M89" s="316">
        <f t="shared" ca="1" si="6"/>
        <v>36.935272081002132</v>
      </c>
      <c r="N89" s="349">
        <f t="shared" ca="1" si="6"/>
        <v>761.09567894296276</v>
      </c>
      <c r="O89" s="342"/>
      <c r="P89" s="348">
        <f t="shared" ca="1" si="7"/>
        <v>2754.6669999999999</v>
      </c>
      <c r="Q89" s="316">
        <f t="shared" ca="1" si="7"/>
        <v>395.94799999999998</v>
      </c>
      <c r="R89" s="316">
        <f t="shared" ca="1" si="7"/>
        <v>5137.1310000000003</v>
      </c>
      <c r="S89" s="316">
        <v>388.57</v>
      </c>
      <c r="T89" s="316">
        <f t="shared" ca="1" si="8"/>
        <v>708.92426075095864</v>
      </c>
      <c r="U89" s="327">
        <f t="shared" ca="1" si="8"/>
        <v>1423.9593895565795</v>
      </c>
      <c r="V89" s="109"/>
      <c r="W89" s="316">
        <f t="shared" ca="1" si="9"/>
        <v>2467.069</v>
      </c>
      <c r="X89" s="327">
        <f t="shared" ca="1" si="9"/>
        <v>114.9214345073283</v>
      </c>
      <c r="Y89" s="324"/>
    </row>
    <row r="90" spans="1:25" x14ac:dyDescent="0.25">
      <c r="A90" s="325"/>
      <c r="B90" s="245" t="s">
        <v>92</v>
      </c>
      <c r="C90" s="336">
        <f t="shared" ca="1" si="5"/>
        <v>6874.8041600000006</v>
      </c>
      <c r="D90" s="336">
        <f t="shared" ca="1" si="5"/>
        <v>7358.3913733002901</v>
      </c>
      <c r="E90" s="336">
        <f t="shared" ca="1" si="5"/>
        <v>2138.4989433002902</v>
      </c>
      <c r="F90" s="336">
        <f t="shared" ca="1" si="5"/>
        <v>1578.1631843002899</v>
      </c>
      <c r="G90" s="336">
        <f t="shared" ca="1" si="5"/>
        <v>560.33575899999994</v>
      </c>
      <c r="H90" s="336">
        <f t="shared" ca="1" si="5"/>
        <v>12094.69659</v>
      </c>
      <c r="I90" s="336">
        <v>1565.5355529999999</v>
      </c>
      <c r="J90" s="336">
        <f t="shared" ca="1" si="6"/>
        <v>909.15824338997254</v>
      </c>
      <c r="K90" s="336">
        <f t="shared" ca="1" si="6"/>
        <v>136.59855499303953</v>
      </c>
      <c r="L90" s="336">
        <f t="shared" ca="1" si="6"/>
        <v>100.80660137523493</v>
      </c>
      <c r="M90" s="336">
        <f t="shared" ca="1" si="6"/>
        <v>35.791953617804552</v>
      </c>
      <c r="N90" s="349">
        <f t="shared" ca="1" si="6"/>
        <v>772.55968839693287</v>
      </c>
      <c r="O90" s="342"/>
      <c r="P90" s="348">
        <f t="shared" ca="1" si="7"/>
        <v>2881.23362</v>
      </c>
      <c r="Q90" s="336">
        <f t="shared" ca="1" si="7"/>
        <v>394.63278300000002</v>
      </c>
      <c r="R90" s="336">
        <f t="shared" ca="1" si="7"/>
        <v>5414.0814470000005</v>
      </c>
      <c r="S90" s="336">
        <v>390.07896999999997</v>
      </c>
      <c r="T90" s="336">
        <f t="shared" ca="1" si="8"/>
        <v>738.62828852321888</v>
      </c>
      <c r="U90" s="327">
        <f t="shared" ca="1" si="8"/>
        <v>1489.1123789626497</v>
      </c>
      <c r="V90" s="109"/>
      <c r="W90" s="336">
        <f t="shared" ca="1" si="9"/>
        <v>2533.1317263002902</v>
      </c>
      <c r="X90" s="327">
        <f t="shared" ca="1" si="9"/>
        <v>107.19942740709836</v>
      </c>
      <c r="Y90" s="324"/>
    </row>
    <row r="91" spans="1:25" x14ac:dyDescent="0.25">
      <c r="A91" s="325"/>
      <c r="B91" s="245" t="s">
        <v>93</v>
      </c>
      <c r="C91" s="336">
        <f t="shared" ca="1" si="5"/>
        <v>7098.3915399999996</v>
      </c>
      <c r="D91" s="336">
        <f t="shared" ca="1" si="5"/>
        <v>7513.7462690657303</v>
      </c>
      <c r="E91" s="336">
        <f t="shared" ca="1" si="5"/>
        <v>2245.8419090657299</v>
      </c>
      <c r="F91" s="336">
        <f t="shared" ca="1" si="5"/>
        <v>1644.0981150657299</v>
      </c>
      <c r="G91" s="336">
        <f t="shared" ca="1" si="5"/>
        <v>601.74379399999998</v>
      </c>
      <c r="H91" s="336">
        <f t="shared" ca="1" si="5"/>
        <v>12366.295900000001</v>
      </c>
      <c r="I91" s="336">
        <v>1634.6672550000003</v>
      </c>
      <c r="J91" s="336">
        <f t="shared" ca="1" si="6"/>
        <v>893.89065354867762</v>
      </c>
      <c r="K91" s="336">
        <f t="shared" ca="1" si="6"/>
        <v>137.38832182490432</v>
      </c>
      <c r="L91" s="336">
        <f t="shared" ca="1" si="6"/>
        <v>100.57692842606856</v>
      </c>
      <c r="M91" s="336">
        <f t="shared" ca="1" si="6"/>
        <v>36.811393398835769</v>
      </c>
      <c r="N91" s="349">
        <f t="shared" ca="1" si="6"/>
        <v>756.5023317237733</v>
      </c>
      <c r="O91" s="342"/>
      <c r="P91" s="348">
        <f t="shared" ca="1" si="7"/>
        <v>3027.91743</v>
      </c>
      <c r="Q91" s="336">
        <f t="shared" ca="1" si="7"/>
        <v>404.82243900000003</v>
      </c>
      <c r="R91" s="336">
        <f t="shared" ca="1" si="7"/>
        <v>5607.003541</v>
      </c>
      <c r="S91" s="336">
        <v>397.06863843491311</v>
      </c>
      <c r="T91" s="336">
        <f t="shared" ca="1" si="8"/>
        <v>762.56776207127507</v>
      </c>
      <c r="U91" s="327">
        <f t="shared" ca="1" si="8"/>
        <v>1514.0520801885109</v>
      </c>
      <c r="V91" s="109"/>
      <c r="W91" s="350">
        <f t="shared" ca="1" si="9"/>
        <v>2650.6643480657299</v>
      </c>
      <c r="X91" s="327">
        <f t="shared" ca="1" si="9"/>
        <v>105.4955937113524</v>
      </c>
      <c r="Y91" s="324"/>
    </row>
    <row r="92" spans="1:25" x14ac:dyDescent="0.25">
      <c r="A92" s="325"/>
      <c r="B92" s="245" t="s">
        <v>94</v>
      </c>
      <c r="C92" s="336">
        <f t="shared" ca="1" si="5"/>
        <v>7231.4089299999996</v>
      </c>
      <c r="D92" s="336">
        <f t="shared" ca="1" si="5"/>
        <v>7663.9570045579003</v>
      </c>
      <c r="E92" s="336">
        <f t="shared" ca="1" si="5"/>
        <v>2347.6354345578998</v>
      </c>
      <c r="F92" s="336">
        <f t="shared" ca="1" si="5"/>
        <v>1712.4477125579001</v>
      </c>
      <c r="G92" s="336">
        <f t="shared" ca="1" si="5"/>
        <v>635.18772199999989</v>
      </c>
      <c r="H92" s="336">
        <f t="shared" ca="1" si="5"/>
        <v>12547.7305</v>
      </c>
      <c r="I92" s="336">
        <v>1692.464626</v>
      </c>
      <c r="J92" s="336">
        <f t="shared" ca="1" si="6"/>
        <v>880.09909960492735</v>
      </c>
      <c r="K92" s="336">
        <f t="shared" ca="1" si="6"/>
        <v>138.71104887470185</v>
      </c>
      <c r="L92" s="336">
        <f t="shared" ca="1" si="6"/>
        <v>101.18070925979283</v>
      </c>
      <c r="M92" s="336">
        <f t="shared" ca="1" si="6"/>
        <v>37.530339614909025</v>
      </c>
      <c r="N92" s="349">
        <f t="shared" ca="1" si="6"/>
        <v>741.38805073022547</v>
      </c>
      <c r="O92" s="342"/>
      <c r="P92" s="348">
        <f t="shared" ca="1" si="7"/>
        <v>3124.3175799999999</v>
      </c>
      <c r="Q92" s="336">
        <f t="shared" ca="1" si="7"/>
        <v>412.70604499999996</v>
      </c>
      <c r="R92" s="336">
        <f t="shared" ca="1" si="7"/>
        <v>5844.2274749999997</v>
      </c>
      <c r="S92" s="336">
        <v>416.44008896796004</v>
      </c>
      <c r="T92" s="336">
        <f t="shared" ca="1" si="8"/>
        <v>750.24419184589544</v>
      </c>
      <c r="U92" s="327">
        <f t="shared" ca="1" si="8"/>
        <v>1502.4810736896643</v>
      </c>
      <c r="V92" s="109"/>
      <c r="W92" s="350">
        <f t="shared" ca="1" si="9"/>
        <v>2760.3414795578997</v>
      </c>
      <c r="X92" s="327">
        <f t="shared" ca="1" si="9"/>
        <v>105.26274819873751</v>
      </c>
      <c r="Y92" s="324"/>
    </row>
    <row r="93" spans="1:25" x14ac:dyDescent="0.25">
      <c r="A93" s="325"/>
      <c r="B93" s="245" t="s">
        <v>358</v>
      </c>
      <c r="C93" s="336">
        <f t="shared" ca="1" si="5"/>
        <v>7450.7709699999996</v>
      </c>
      <c r="D93" s="336">
        <f t="shared" ca="1" si="5"/>
        <v>7817.0036559762793</v>
      </c>
      <c r="E93" s="336">
        <f t="shared" ca="1" si="5"/>
        <v>2446.5629859762798</v>
      </c>
      <c r="F93" s="336">
        <f t="shared" ca="1" si="5"/>
        <v>1782.9896439762799</v>
      </c>
      <c r="G93" s="336">
        <f t="shared" ca="1" si="5"/>
        <v>663.57334199999991</v>
      </c>
      <c r="H93" s="336">
        <f t="shared" ca="1" si="5"/>
        <v>12821.211640000001</v>
      </c>
      <c r="I93" s="336">
        <v>1756.3675110000001</v>
      </c>
      <c r="J93" s="336">
        <f t="shared" ca="1" si="6"/>
        <v>869.28131671505719</v>
      </c>
      <c r="K93" s="336">
        <f t="shared" ca="1" si="6"/>
        <v>139.29675712250634</v>
      </c>
      <c r="L93" s="336">
        <f t="shared" ca="1" si="6"/>
        <v>101.51574956889986</v>
      </c>
      <c r="M93" s="336">
        <f t="shared" ca="1" si="6"/>
        <v>37.781007553606464</v>
      </c>
      <c r="N93" s="349">
        <f ca="1">OFFSET(N$9,4*(ROW()-ROW(N$81)),0)</f>
        <v>729.98455959255102</v>
      </c>
      <c r="O93" s="342"/>
      <c r="P93" s="350">
        <f ca="1">OFFSET(P$9,4*(ROW()-ROW(P$81)),0)</f>
        <v>3216.3516800000002</v>
      </c>
      <c r="Q93" s="336">
        <f t="shared" ca="1" si="7"/>
        <v>420.74456199999997</v>
      </c>
      <c r="R93" s="336">
        <f t="shared" ca="1" si="7"/>
        <v>6079.2870379999995</v>
      </c>
      <c r="S93" s="336">
        <v>436.12451844343099</v>
      </c>
      <c r="T93" s="336">
        <f t="shared" ca="1" si="8"/>
        <v>737.48471915302048</v>
      </c>
      <c r="U93" s="351">
        <f ca="1">OFFSET(U$9,4*(ROW()-ROW(U$81)),0)</f>
        <v>1490.4072862491696</v>
      </c>
      <c r="V93" s="109"/>
      <c r="W93" s="336">
        <f t="shared" ca="1" si="9"/>
        <v>2867.3075479762797</v>
      </c>
      <c r="X93" s="316">
        <f t="shared" ca="1" si="9"/>
        <v>105.19492693850299</v>
      </c>
      <c r="Y93" s="343"/>
    </row>
    <row r="94" spans="1:25" x14ac:dyDescent="0.25">
      <c r="A94" s="325"/>
      <c r="B94" s="245" t="s">
        <v>365</v>
      </c>
      <c r="C94" s="336">
        <f t="shared" ca="1" si="5"/>
        <v>7727.45604</v>
      </c>
      <c r="D94" s="336">
        <f t="shared" ca="1" si="5"/>
        <v>7976.3883608811093</v>
      </c>
      <c r="E94" s="336">
        <f t="shared" ca="1" si="5"/>
        <v>2548.46048088111</v>
      </c>
      <c r="F94" s="336">
        <f t="shared" ca="1" si="5"/>
        <v>1856.1382438811102</v>
      </c>
      <c r="G94" s="336">
        <f t="shared" ca="1" si="5"/>
        <v>692.32223699999997</v>
      </c>
      <c r="H94" s="336">
        <f t="shared" ca="1" si="5"/>
        <v>13155.38392</v>
      </c>
      <c r="I94" s="336">
        <v>1819.1316499999998</v>
      </c>
      <c r="J94" s="336">
        <f t="shared" ca="1" si="6"/>
        <v>863.26046830536484</v>
      </c>
      <c r="K94" s="336">
        <f t="shared" ca="1" si="6"/>
        <v>140.09214126317414</v>
      </c>
      <c r="L94" s="336">
        <f t="shared" ca="1" si="6"/>
        <v>102.03429992992044</v>
      </c>
      <c r="M94" s="336">
        <f t="shared" ca="1" si="6"/>
        <v>38.057841333253698</v>
      </c>
      <c r="N94" s="349">
        <f ca="1">OFFSET(N$9,4*(ROW()-ROW(N$81)),0)</f>
        <v>723.16832704219087</v>
      </c>
      <c r="O94" s="342"/>
      <c r="P94" s="350">
        <f ca="1">OFFSET(P$9,4*(ROW()-ROW(P$81)),0)</f>
        <v>3308.71135</v>
      </c>
      <c r="Q94" s="336">
        <f t="shared" ca="1" si="7"/>
        <v>429.55122700000004</v>
      </c>
      <c r="R94" s="336">
        <f t="shared" ca="1" si="7"/>
        <v>6326.7175530000004</v>
      </c>
      <c r="S94" s="336">
        <v>452.81541449414999</v>
      </c>
      <c r="T94" s="336">
        <f t="shared" ca="1" si="8"/>
        <v>730.69759643589737</v>
      </c>
      <c r="U94" s="351">
        <f ca="1">OFFSET(U$9,4*(ROW()-ROW(U$81)),0)</f>
        <v>1492.0580359543583</v>
      </c>
      <c r="V94" s="109"/>
      <c r="W94" s="336">
        <f t="shared" ca="1" si="9"/>
        <v>2978.0117078811099</v>
      </c>
      <c r="X94" s="316">
        <f t="shared" ca="1" si="9"/>
        <v>105.37544771031067</v>
      </c>
      <c r="Y94" s="343"/>
    </row>
    <row r="95" spans="1:25" x14ac:dyDescent="0.25">
      <c r="A95" s="325"/>
      <c r="B95" s="352" t="s">
        <v>392</v>
      </c>
      <c r="C95" s="353">
        <f t="shared" ca="1" si="5"/>
        <v>8057.0609400000003</v>
      </c>
      <c r="D95" s="353">
        <f t="shared" ca="1" si="5"/>
        <v>8145.3360654978696</v>
      </c>
      <c r="E95" s="353">
        <f t="shared" ca="1" si="5"/>
        <v>2654.6010254978701</v>
      </c>
      <c r="F95" s="353">
        <f t="shared" ca="1" si="5"/>
        <v>1933.0340524978701</v>
      </c>
      <c r="G95" s="353">
        <f t="shared" ca="1" si="5"/>
        <v>721.56697299999996</v>
      </c>
      <c r="H95" s="353">
        <f t="shared" ca="1" si="5"/>
        <v>13547.795980000001</v>
      </c>
      <c r="I95" s="353">
        <v>1882.263402</v>
      </c>
      <c r="J95" s="353">
        <f t="shared" ca="1" si="6"/>
        <v>860.79328686314602</v>
      </c>
      <c r="K95" s="353">
        <f t="shared" ca="1" si="6"/>
        <v>141.03238806413717</v>
      </c>
      <c r="L95" s="353">
        <f t="shared" ca="1" si="6"/>
        <v>102.69731911293201</v>
      </c>
      <c r="M95" s="353">
        <f t="shared" ca="1" si="6"/>
        <v>38.335068951205159</v>
      </c>
      <c r="N95" s="354">
        <f ca="1">OFFSET(N$9,4*(ROW()-ROW(N$81)),0)</f>
        <v>719.76089879900883</v>
      </c>
      <c r="O95" s="342"/>
      <c r="P95" s="355">
        <f ca="1">OFFSET(P$9,4*(ROW()-ROW(P$81)),0)</f>
        <v>3407.2391699999998</v>
      </c>
      <c r="Q95" s="353">
        <f t="shared" ca="1" si="7"/>
        <v>439.786067</v>
      </c>
      <c r="R95" s="353">
        <f t="shared" ca="1" si="7"/>
        <v>6604.1070129999998</v>
      </c>
      <c r="S95" s="353">
        <v>470.07426372019904</v>
      </c>
      <c r="T95" s="353">
        <f t="shared" ca="1" si="8"/>
        <v>724.82997538194968</v>
      </c>
      <c r="U95" s="356">
        <f ca="1">OFFSET(U$9,4*(ROW()-ROW(U$81)),0)</f>
        <v>1498.463886164318</v>
      </c>
      <c r="V95" s="357"/>
      <c r="W95" s="353">
        <f t="shared" ca="1" si="9"/>
        <v>3094.3870924978701</v>
      </c>
      <c r="X95" s="358">
        <f t="shared" ca="1" si="9"/>
        <v>105.56242794663453</v>
      </c>
      <c r="Y95" s="324"/>
    </row>
    <row r="96" spans="1:25" x14ac:dyDescent="0.25">
      <c r="A96" s="6"/>
      <c r="B96" s="359" t="s">
        <v>29</v>
      </c>
      <c r="C96" s="200"/>
      <c r="D96" s="200"/>
      <c r="E96" s="360"/>
      <c r="F96" s="360"/>
      <c r="G96" s="360"/>
      <c r="H96" s="200"/>
      <c r="I96" s="11"/>
      <c r="J96" s="11"/>
      <c r="K96" s="11"/>
      <c r="L96" s="11"/>
      <c r="M96" s="11"/>
      <c r="N96" s="361"/>
      <c r="O96" s="362"/>
      <c r="P96" s="200" t="s">
        <v>29</v>
      </c>
      <c r="Q96" s="200"/>
      <c r="R96" s="200"/>
      <c r="S96" s="200"/>
      <c r="T96" s="200"/>
      <c r="U96" s="363"/>
      <c r="V96" s="364"/>
      <c r="W96" s="460" t="s">
        <v>29</v>
      </c>
      <c r="X96" s="365"/>
    </row>
    <row r="97" spans="1:24" ht="14.25" customHeight="1" x14ac:dyDescent="0.25">
      <c r="A97" s="6"/>
      <c r="B97" s="359" t="s">
        <v>496</v>
      </c>
      <c r="C97" s="200"/>
      <c r="D97" s="200"/>
      <c r="E97" s="360"/>
      <c r="F97" s="360"/>
      <c r="G97" s="360"/>
      <c r="H97" s="200"/>
      <c r="I97" s="11"/>
      <c r="J97" s="11"/>
      <c r="K97" s="11"/>
      <c r="L97" s="11"/>
      <c r="M97" s="11"/>
      <c r="N97" s="361"/>
      <c r="O97" s="366"/>
      <c r="P97" s="626" t="s">
        <v>497</v>
      </c>
      <c r="Q97" s="601"/>
      <c r="R97" s="601"/>
      <c r="S97" s="601"/>
      <c r="T97" s="601"/>
      <c r="U97" s="627"/>
      <c r="V97" s="367"/>
      <c r="W97" s="628" t="s">
        <v>498</v>
      </c>
      <c r="X97" s="629"/>
    </row>
    <row r="98" spans="1:24" ht="15" customHeight="1" x14ac:dyDescent="0.25">
      <c r="A98" s="6"/>
      <c r="B98" s="368" t="s">
        <v>499</v>
      </c>
      <c r="C98" s="369"/>
      <c r="D98" s="369"/>
      <c r="E98" s="369"/>
      <c r="F98" s="369"/>
      <c r="G98" s="200"/>
      <c r="H98" s="200"/>
      <c r="I98" s="11"/>
      <c r="J98" s="11"/>
      <c r="K98" s="11"/>
      <c r="L98" s="11"/>
      <c r="M98" s="11"/>
      <c r="N98" s="361"/>
      <c r="O98" s="366"/>
      <c r="P98" s="626" t="s">
        <v>500</v>
      </c>
      <c r="Q98" s="601"/>
      <c r="R98" s="601"/>
      <c r="S98" s="601"/>
      <c r="T98" s="601"/>
      <c r="U98" s="627"/>
      <c r="V98" s="367"/>
      <c r="W98" s="630"/>
      <c r="X98" s="629"/>
    </row>
    <row r="99" spans="1:24" x14ac:dyDescent="0.25">
      <c r="A99" s="6"/>
      <c r="B99" s="359" t="s">
        <v>501</v>
      </c>
      <c r="C99" s="369"/>
      <c r="D99" s="369"/>
      <c r="E99" s="369"/>
      <c r="F99" s="369"/>
      <c r="G99" s="200"/>
      <c r="H99" s="200"/>
      <c r="I99" s="11"/>
      <c r="J99" s="11"/>
      <c r="K99" s="11"/>
      <c r="L99" s="11"/>
      <c r="M99" s="11"/>
      <c r="N99" s="361"/>
      <c r="O99" s="366"/>
      <c r="P99" s="631" t="s">
        <v>502</v>
      </c>
      <c r="Q99" s="632"/>
      <c r="R99" s="632"/>
      <c r="S99" s="632"/>
      <c r="T99" s="632"/>
      <c r="U99" s="633"/>
      <c r="V99" s="362"/>
      <c r="W99" s="630"/>
      <c r="X99" s="629"/>
    </row>
    <row r="100" spans="1:24" x14ac:dyDescent="0.25">
      <c r="A100" s="6"/>
      <c r="B100" s="359" t="s">
        <v>503</v>
      </c>
      <c r="C100" s="200"/>
      <c r="D100" s="200"/>
      <c r="E100" s="200"/>
      <c r="F100" s="200"/>
      <c r="G100" s="200"/>
      <c r="H100" s="200"/>
      <c r="I100" s="11"/>
      <c r="J100" s="11"/>
      <c r="K100" s="11"/>
      <c r="L100" s="11"/>
      <c r="M100" s="11"/>
      <c r="N100" s="361"/>
      <c r="O100" s="366"/>
      <c r="P100" s="634"/>
      <c r="Q100" s="632"/>
      <c r="R100" s="632"/>
      <c r="S100" s="632"/>
      <c r="T100" s="632"/>
      <c r="U100" s="633"/>
      <c r="V100" s="362"/>
      <c r="W100" s="630"/>
      <c r="X100" s="629"/>
    </row>
    <row r="101" spans="1:24" x14ac:dyDescent="0.25">
      <c r="A101" s="6"/>
      <c r="B101" s="359" t="s">
        <v>504</v>
      </c>
      <c r="C101" s="200"/>
      <c r="D101" s="200"/>
      <c r="E101" s="200"/>
      <c r="F101" s="200"/>
      <c r="G101" s="200"/>
      <c r="H101" s="200"/>
      <c r="I101" s="11"/>
      <c r="J101" s="11"/>
      <c r="K101" s="11"/>
      <c r="L101" s="11"/>
      <c r="M101" s="11"/>
      <c r="N101" s="361"/>
      <c r="O101" s="366"/>
      <c r="P101" s="200"/>
      <c r="Q101" s="200"/>
      <c r="R101" s="200"/>
      <c r="S101" s="200"/>
      <c r="T101" s="200"/>
      <c r="U101" s="200"/>
      <c r="V101" s="362"/>
      <c r="W101" s="630"/>
      <c r="X101" s="629"/>
    </row>
    <row r="102" spans="1:24" ht="15" customHeight="1" x14ac:dyDescent="0.25">
      <c r="A102" s="6"/>
      <c r="B102" s="359" t="s">
        <v>505</v>
      </c>
      <c r="C102" s="200"/>
      <c r="D102" s="200"/>
      <c r="E102" s="200"/>
      <c r="F102" s="200"/>
      <c r="G102" s="200"/>
      <c r="H102" s="200"/>
      <c r="I102" s="11"/>
      <c r="J102" s="11"/>
      <c r="K102" s="11"/>
      <c r="L102" s="11"/>
      <c r="M102" s="11"/>
      <c r="N102" s="361"/>
      <c r="O102" s="366"/>
      <c r="P102" s="630" t="s">
        <v>506</v>
      </c>
      <c r="Q102" s="635"/>
      <c r="R102" s="635"/>
      <c r="S102" s="635"/>
      <c r="T102" s="635"/>
      <c r="U102" s="629"/>
      <c r="V102" s="362"/>
      <c r="W102" s="630"/>
      <c r="X102" s="629"/>
    </row>
    <row r="103" spans="1:24" x14ac:dyDescent="0.25">
      <c r="A103" s="6"/>
      <c r="B103" s="359" t="s">
        <v>507</v>
      </c>
      <c r="C103" s="200"/>
      <c r="D103" s="200"/>
      <c r="E103" s="200"/>
      <c r="F103" s="200"/>
      <c r="G103" s="200"/>
      <c r="H103" s="200"/>
      <c r="I103" s="11"/>
      <c r="J103" s="11"/>
      <c r="K103" s="11"/>
      <c r="L103" s="11"/>
      <c r="M103" s="11"/>
      <c r="N103" s="361"/>
      <c r="O103" s="366"/>
      <c r="P103" s="630"/>
      <c r="Q103" s="635"/>
      <c r="R103" s="635"/>
      <c r="S103" s="635"/>
      <c r="T103" s="635"/>
      <c r="U103" s="629"/>
      <c r="V103" s="362"/>
      <c r="W103" s="370"/>
      <c r="X103" s="371"/>
    </row>
    <row r="104" spans="1:24" ht="15.75" thickBot="1" x14ac:dyDescent="0.3">
      <c r="A104" s="6"/>
      <c r="B104" s="372" t="s">
        <v>508</v>
      </c>
      <c r="C104" s="373"/>
      <c r="D104" s="263"/>
      <c r="E104" s="263"/>
      <c r="F104" s="263"/>
      <c r="G104" s="263"/>
      <c r="H104" s="263"/>
      <c r="I104" s="374"/>
      <c r="J104" s="374"/>
      <c r="K104" s="374"/>
      <c r="L104" s="374"/>
      <c r="M104" s="374"/>
      <c r="N104" s="375"/>
      <c r="O104" s="375"/>
      <c r="P104" s="619"/>
      <c r="Q104" s="619"/>
      <c r="R104" s="619"/>
      <c r="S104" s="619"/>
      <c r="T104" s="619"/>
      <c r="U104" s="619"/>
      <c r="V104" s="376"/>
      <c r="W104" s="377"/>
      <c r="X104" s="378"/>
    </row>
  </sheetData>
  <mergeCells count="10">
    <mergeCell ref="P104:U104"/>
    <mergeCell ref="B2:X2"/>
    <mergeCell ref="C3:N3"/>
    <mergeCell ref="P3:U3"/>
    <mergeCell ref="W3:X3"/>
    <mergeCell ref="P97:U97"/>
    <mergeCell ref="W97:X102"/>
    <mergeCell ref="P98:U98"/>
    <mergeCell ref="P99:U100"/>
    <mergeCell ref="P102:U103"/>
  </mergeCells>
  <hyperlinks>
    <hyperlink ref="A1" location="Contents!A1" display="Back to contents" xr:uid="{240F2195-EB14-4D99-B614-1A6F0999DE05}"/>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8EAA8-5DF1-4027-9EE9-36EC4D02A05B}">
  <sheetPr>
    <tabColor theme="6"/>
  </sheetPr>
  <dimension ref="A1:R33"/>
  <sheetViews>
    <sheetView showGridLines="0" zoomScaleNormal="100" zoomScaleSheetLayoutView="100" workbookViewId="0"/>
  </sheetViews>
  <sheetFormatPr defaultColWidth="8.88671875" defaultRowHeight="15" x14ac:dyDescent="0.25"/>
  <cols>
    <col min="1" max="1" width="9.33203125" style="1" customWidth="1"/>
    <col min="2" max="2" width="20.21875" style="1" customWidth="1"/>
    <col min="3" max="15" width="9.44140625" style="1" customWidth="1"/>
    <col min="16" max="17" width="9.33203125" style="1" customWidth="1"/>
    <col min="18" max="18" width="9.21875" style="1" customWidth="1"/>
    <col min="19" max="16384" width="8.88671875" style="1"/>
  </cols>
  <sheetData>
    <row r="1" spans="1:18" ht="33.75" customHeight="1" thickBot="1" x14ac:dyDescent="0.3">
      <c r="A1" s="10" t="s">
        <v>42</v>
      </c>
      <c r="B1" s="6"/>
      <c r="C1" s="6"/>
      <c r="D1" s="6"/>
      <c r="E1" s="6"/>
      <c r="F1" s="6"/>
      <c r="G1" s="6"/>
      <c r="H1" s="6"/>
      <c r="I1" s="6"/>
      <c r="J1" s="6"/>
      <c r="K1" s="6"/>
      <c r="L1" s="6"/>
      <c r="M1" s="6"/>
      <c r="N1" s="6"/>
      <c r="O1" s="6"/>
      <c r="P1" s="6"/>
      <c r="Q1" s="6"/>
    </row>
    <row r="2" spans="1:18" ht="20.25" customHeight="1" thickBot="1" x14ac:dyDescent="0.3">
      <c r="A2" s="6"/>
      <c r="B2" s="515" t="s">
        <v>81</v>
      </c>
      <c r="C2" s="516"/>
      <c r="D2" s="516"/>
      <c r="E2" s="516"/>
      <c r="F2" s="516"/>
      <c r="G2" s="516"/>
      <c r="H2" s="516"/>
      <c r="I2" s="516"/>
      <c r="J2" s="516"/>
      <c r="K2" s="516"/>
      <c r="L2" s="516"/>
      <c r="M2" s="516"/>
      <c r="N2" s="516"/>
      <c r="O2" s="516"/>
      <c r="P2" s="516"/>
      <c r="Q2" s="516"/>
      <c r="R2" s="636"/>
    </row>
    <row r="3" spans="1:18" ht="15.75" x14ac:dyDescent="0.25">
      <c r="A3" s="6"/>
      <c r="B3" s="127"/>
      <c r="C3" s="128" t="s">
        <v>82</v>
      </c>
      <c r="D3" s="128" t="s">
        <v>83</v>
      </c>
      <c r="E3" s="128" t="s">
        <v>84</v>
      </c>
      <c r="F3" s="128" t="s">
        <v>85</v>
      </c>
      <c r="G3" s="128" t="s">
        <v>86</v>
      </c>
      <c r="H3" s="128" t="s">
        <v>87</v>
      </c>
      <c r="I3" s="128" t="s">
        <v>88</v>
      </c>
      <c r="J3" s="128" t="s">
        <v>89</v>
      </c>
      <c r="K3" s="128" t="s">
        <v>90</v>
      </c>
      <c r="L3" s="128" t="s">
        <v>91</v>
      </c>
      <c r="M3" s="129" t="s">
        <v>92</v>
      </c>
      <c r="N3" s="129" t="s">
        <v>93</v>
      </c>
      <c r="O3" s="129" t="s">
        <v>94</v>
      </c>
      <c r="P3" s="128" t="s">
        <v>358</v>
      </c>
      <c r="Q3" s="129" t="s">
        <v>365</v>
      </c>
      <c r="R3" s="130" t="s">
        <v>392</v>
      </c>
    </row>
    <row r="4" spans="1:18" ht="18.75" customHeight="1" x14ac:dyDescent="0.25">
      <c r="A4" s="6"/>
      <c r="B4" s="131" t="s">
        <v>95</v>
      </c>
      <c r="C4" s="132"/>
      <c r="D4" s="132"/>
      <c r="E4" s="132"/>
      <c r="F4" s="132"/>
      <c r="G4" s="132"/>
      <c r="H4" s="132"/>
      <c r="I4" s="132"/>
      <c r="J4" s="132"/>
      <c r="K4" s="132"/>
      <c r="L4" s="132"/>
      <c r="M4" s="132"/>
      <c r="N4" s="132"/>
      <c r="O4" s="132"/>
      <c r="P4" s="132"/>
      <c r="Q4" s="132"/>
      <c r="R4" s="133"/>
    </row>
    <row r="5" spans="1:18" ht="15.75" customHeight="1" x14ac:dyDescent="0.25">
      <c r="A5" s="6"/>
      <c r="B5" s="194" t="s">
        <v>394</v>
      </c>
      <c r="C5" s="135">
        <v>23.734666666666666</v>
      </c>
      <c r="D5" s="135">
        <v>24.365666666666669</v>
      </c>
      <c r="E5" s="135">
        <v>25.064666666666668</v>
      </c>
      <c r="F5" s="135">
        <v>25.749333333333336</v>
      </c>
      <c r="G5" s="135">
        <v>26.21833333333333</v>
      </c>
      <c r="H5" s="135">
        <v>26.587666666666664</v>
      </c>
      <c r="I5" s="135">
        <v>27.013666666666669</v>
      </c>
      <c r="J5" s="135">
        <v>27.31215976835292</v>
      </c>
      <c r="K5" s="135">
        <v>27.541743314597174</v>
      </c>
      <c r="L5" s="135">
        <v>26.561126724578425</v>
      </c>
      <c r="M5" s="135">
        <v>26.712519477776173</v>
      </c>
      <c r="N5" s="135">
        <v>27.185521524899563</v>
      </c>
      <c r="O5" s="135">
        <v>27.307748519603319</v>
      </c>
      <c r="P5" s="135">
        <v>27.374212499980178</v>
      </c>
      <c r="Q5" s="135">
        <v>27.478193078772499</v>
      </c>
      <c r="R5" s="136">
        <v>27.593485132467347</v>
      </c>
    </row>
    <row r="6" spans="1:18" ht="15.75" customHeight="1" x14ac:dyDescent="0.25">
      <c r="A6" s="6"/>
      <c r="B6" s="134" t="s">
        <v>612</v>
      </c>
      <c r="C6" s="135">
        <v>23.734999999999996</v>
      </c>
      <c r="D6" s="135">
        <v>24.365666666666669</v>
      </c>
      <c r="E6" s="135">
        <v>25.064666666666668</v>
      </c>
      <c r="F6" s="135">
        <v>25.75</v>
      </c>
      <c r="G6" s="135">
        <v>26.218666666666664</v>
      </c>
      <c r="H6" s="135">
        <v>26.588333333333328</v>
      </c>
      <c r="I6" s="135">
        <v>27.013666666666669</v>
      </c>
      <c r="J6" s="135">
        <v>27.31182232847879</v>
      </c>
      <c r="K6" s="135">
        <v>27.544718716161139</v>
      </c>
      <c r="L6" s="135">
        <v>26.572053290506258</v>
      </c>
      <c r="M6" s="135">
        <v>26.904869082472814</v>
      </c>
      <c r="N6" s="135">
        <v>26.948284825209637</v>
      </c>
      <c r="O6" s="135">
        <v>27.122554158151715</v>
      </c>
      <c r="P6" s="135">
        <v>27.18596235487108</v>
      </c>
      <c r="Q6" s="135">
        <v>27.287346244681888</v>
      </c>
      <c r="R6" s="136">
        <v>27.403964671301814</v>
      </c>
    </row>
    <row r="7" spans="1:18" ht="15.75" hidden="1" customHeight="1" x14ac:dyDescent="0.25">
      <c r="A7" s="6"/>
      <c r="B7" s="137" t="s">
        <v>384</v>
      </c>
      <c r="C7" s="135" t="s">
        <v>385</v>
      </c>
      <c r="D7" s="135">
        <v>32.020333333333333</v>
      </c>
      <c r="E7" s="135">
        <v>32.966999999999999</v>
      </c>
      <c r="F7" s="135">
        <v>33.704999999999991</v>
      </c>
      <c r="G7" s="135">
        <v>34.243000000000002</v>
      </c>
      <c r="H7" s="135">
        <v>34.73533333333333</v>
      </c>
      <c r="I7" s="135">
        <v>34.889000000000003</v>
      </c>
      <c r="J7" s="135">
        <v>35.210947419788184</v>
      </c>
      <c r="K7" s="135">
        <v>35.335486689409819</v>
      </c>
      <c r="L7" s="135">
        <v>35.52351937295154</v>
      </c>
      <c r="M7" s="135"/>
      <c r="N7" s="135"/>
      <c r="O7" s="135"/>
      <c r="P7" s="135">
        <v>35.683063589211315</v>
      </c>
      <c r="Q7" s="135"/>
      <c r="R7" s="136"/>
    </row>
    <row r="8" spans="1:18" ht="18.75" customHeight="1" x14ac:dyDescent="0.25">
      <c r="A8" s="6"/>
      <c r="B8" s="138" t="s">
        <v>80</v>
      </c>
      <c r="C8" s="139"/>
      <c r="D8" s="139"/>
      <c r="E8" s="139"/>
      <c r="F8" s="139"/>
      <c r="G8" s="139"/>
      <c r="H8" s="139"/>
      <c r="I8" s="139"/>
      <c r="J8" s="139"/>
      <c r="K8" s="139"/>
      <c r="L8" s="139"/>
      <c r="M8" s="139"/>
      <c r="N8" s="139"/>
      <c r="O8" s="139"/>
      <c r="P8" s="139"/>
      <c r="Q8" s="139"/>
      <c r="R8" s="140"/>
    </row>
    <row r="9" spans="1:18" ht="15.75" customHeight="1" x14ac:dyDescent="0.25">
      <c r="A9" s="6"/>
      <c r="B9" s="194" t="s">
        <v>613</v>
      </c>
      <c r="C9" s="135">
        <v>5.4943333333333326</v>
      </c>
      <c r="D9" s="135">
        <v>5.2173333333333334</v>
      </c>
      <c r="E9" s="135">
        <v>5.2213333333333329</v>
      </c>
      <c r="F9" s="135">
        <v>5.1856666666666662</v>
      </c>
      <c r="G9" s="135">
        <v>5.1606666666666658</v>
      </c>
      <c r="H9" s="135">
        <v>5.1473333333333331</v>
      </c>
      <c r="I9" s="135">
        <v>5.1623333333333328</v>
      </c>
      <c r="J9" s="135">
        <v>5.216333333333333</v>
      </c>
      <c r="K9" s="135">
        <v>5.3003333333333327</v>
      </c>
      <c r="L9" s="135">
        <v>5.4559999999999995</v>
      </c>
      <c r="M9" s="135">
        <v>5.4758463595996636</v>
      </c>
      <c r="N9" s="135">
        <v>5.5544592631651941</v>
      </c>
      <c r="O9" s="135">
        <v>5.6414606825539435</v>
      </c>
      <c r="P9" s="135">
        <v>5.7250659192006248</v>
      </c>
      <c r="Q9" s="135">
        <v>5.7475344733304334</v>
      </c>
      <c r="R9" s="136">
        <v>5.75606422794674</v>
      </c>
    </row>
    <row r="10" spans="1:18" ht="15.75" customHeight="1" thickBot="1" x14ac:dyDescent="0.3">
      <c r="A10" s="6"/>
      <c r="B10" s="141" t="s">
        <v>614</v>
      </c>
      <c r="C10" s="135">
        <v>5.4939999999999998</v>
      </c>
      <c r="D10" s="135">
        <v>5.2173333333333334</v>
      </c>
      <c r="E10" s="135">
        <v>5.2213333333333329</v>
      </c>
      <c r="F10" s="135">
        <v>5.1849999999999996</v>
      </c>
      <c r="G10" s="135">
        <v>5.160333333333333</v>
      </c>
      <c r="H10" s="135">
        <v>5.1466666666666665</v>
      </c>
      <c r="I10" s="135">
        <v>5.1623333333333328</v>
      </c>
      <c r="J10" s="135">
        <v>5.2166666666666659</v>
      </c>
      <c r="K10" s="135">
        <v>5.2973333333333334</v>
      </c>
      <c r="L10" s="135">
        <v>5.4450000000000003</v>
      </c>
      <c r="M10" s="135">
        <v>5.5480461032710693</v>
      </c>
      <c r="N10" s="135">
        <v>5.6805675504603164</v>
      </c>
      <c r="O10" s="135">
        <v>5.7138137263827824</v>
      </c>
      <c r="P10" s="135">
        <v>5.7863737793480512</v>
      </c>
      <c r="Q10" s="135">
        <v>5.8194863217943462</v>
      </c>
      <c r="R10" s="136">
        <v>5.8424697214098469</v>
      </c>
    </row>
    <row r="11" spans="1:18" ht="15" customHeight="1" x14ac:dyDescent="0.25">
      <c r="A11" s="6"/>
      <c r="B11" s="637" t="s">
        <v>386</v>
      </c>
      <c r="C11" s="638"/>
      <c r="D11" s="638"/>
      <c r="E11" s="638"/>
      <c r="F11" s="638"/>
      <c r="G11" s="638"/>
      <c r="H11" s="638"/>
      <c r="I11" s="638"/>
      <c r="J11" s="638"/>
      <c r="K11" s="638"/>
      <c r="L11" s="638"/>
      <c r="M11" s="638"/>
      <c r="N11" s="638"/>
      <c r="O11" s="638"/>
      <c r="P11" s="638"/>
      <c r="Q11" s="638"/>
      <c r="R11" s="639"/>
    </row>
    <row r="12" spans="1:18" ht="12.75" customHeight="1" x14ac:dyDescent="0.25">
      <c r="A12" s="6"/>
      <c r="B12" s="640" t="s">
        <v>615</v>
      </c>
      <c r="C12" s="641"/>
      <c r="D12" s="641"/>
      <c r="E12" s="641"/>
      <c r="F12" s="641"/>
      <c r="G12" s="641"/>
      <c r="H12" s="641"/>
      <c r="I12" s="641"/>
      <c r="J12" s="641"/>
      <c r="K12" s="641"/>
      <c r="L12" s="641"/>
      <c r="M12" s="641"/>
      <c r="N12" s="641"/>
      <c r="O12" s="641"/>
      <c r="P12" s="641"/>
      <c r="Q12" s="641"/>
      <c r="R12" s="642"/>
    </row>
    <row r="13" spans="1:18" ht="24.75" customHeight="1" x14ac:dyDescent="0.25">
      <c r="A13" s="6"/>
      <c r="B13" s="643" t="s">
        <v>616</v>
      </c>
      <c r="C13" s="644"/>
      <c r="D13" s="644"/>
      <c r="E13" s="644"/>
      <c r="F13" s="644"/>
      <c r="G13" s="644"/>
      <c r="H13" s="644"/>
      <c r="I13" s="644"/>
      <c r="J13" s="644"/>
      <c r="K13" s="644"/>
      <c r="L13" s="644"/>
      <c r="M13" s="644"/>
      <c r="N13" s="644"/>
      <c r="O13" s="644"/>
      <c r="P13" s="644"/>
      <c r="Q13" s="644"/>
      <c r="R13" s="645"/>
    </row>
    <row r="14" spans="1:18" ht="24.75" customHeight="1" thickBot="1" x14ac:dyDescent="0.3">
      <c r="A14" s="6"/>
      <c r="B14" s="646" t="s">
        <v>617</v>
      </c>
      <c r="C14" s="647"/>
      <c r="D14" s="647"/>
      <c r="E14" s="647"/>
      <c r="F14" s="647"/>
      <c r="G14" s="647"/>
      <c r="H14" s="647"/>
      <c r="I14" s="647"/>
      <c r="J14" s="647"/>
      <c r="K14" s="647"/>
      <c r="L14" s="647"/>
      <c r="M14" s="647"/>
      <c r="N14" s="647"/>
      <c r="O14" s="647"/>
      <c r="P14" s="647"/>
      <c r="Q14" s="647"/>
      <c r="R14" s="648"/>
    </row>
    <row r="15" spans="1:18" x14ac:dyDescent="0.25">
      <c r="A15" s="6"/>
      <c r="B15" s="6"/>
      <c r="C15" s="142"/>
      <c r="D15" s="142"/>
      <c r="E15" s="142"/>
      <c r="F15" s="142"/>
      <c r="G15" s="142"/>
      <c r="H15" s="142"/>
      <c r="I15" s="142"/>
      <c r="J15" s="142"/>
      <c r="K15" s="142"/>
      <c r="L15" s="142"/>
      <c r="M15" s="142"/>
      <c r="N15" s="142"/>
      <c r="O15" s="142"/>
      <c r="P15" s="142"/>
      <c r="Q15" s="142"/>
      <c r="R15" s="142"/>
    </row>
    <row r="16" spans="1:18" x14ac:dyDescent="0.25">
      <c r="A16" s="6"/>
      <c r="B16" s="6"/>
      <c r="C16" s="142"/>
      <c r="D16" s="142"/>
      <c r="E16" s="142"/>
      <c r="F16" s="142"/>
      <c r="G16" s="142"/>
      <c r="H16" s="142"/>
      <c r="I16" s="142"/>
      <c r="J16" s="142"/>
      <c r="K16" s="142"/>
      <c r="L16" s="142"/>
      <c r="M16" s="142"/>
      <c r="N16" s="142"/>
      <c r="O16" s="142"/>
      <c r="P16" s="142"/>
      <c r="Q16" s="142"/>
      <c r="R16" s="142"/>
    </row>
    <row r="17" spans="1:18" x14ac:dyDescent="0.25">
      <c r="A17" s="6"/>
      <c r="B17"/>
      <c r="C17"/>
      <c r="D17"/>
      <c r="E17" s="142"/>
      <c r="F17" s="142"/>
      <c r="G17" s="142"/>
      <c r="H17" s="142"/>
      <c r="I17" s="142"/>
      <c r="J17" s="142"/>
      <c r="K17" s="142"/>
      <c r="L17" s="142"/>
      <c r="M17" s="142"/>
      <c r="N17" s="142"/>
      <c r="O17" s="142"/>
      <c r="P17" s="142"/>
      <c r="Q17" s="142"/>
      <c r="R17" s="142"/>
    </row>
    <row r="18" spans="1:18" x14ac:dyDescent="0.25">
      <c r="A18" s="6"/>
      <c r="B18" s="6"/>
      <c r="C18" s="11"/>
      <c r="D18" s="11"/>
      <c r="E18" s="11"/>
      <c r="F18" s="6"/>
      <c r="G18" s="6"/>
      <c r="H18" s="6"/>
      <c r="I18" s="6"/>
      <c r="J18" s="6"/>
      <c r="K18" s="6"/>
      <c r="L18" s="6"/>
      <c r="M18" s="6"/>
      <c r="N18" s="6"/>
      <c r="O18" s="6"/>
      <c r="P18" s="6"/>
      <c r="Q18" s="6"/>
    </row>
    <row r="19" spans="1:18" x14ac:dyDescent="0.25">
      <c r="A19" s="6"/>
      <c r="B19" s="6"/>
      <c r="C19" s="11"/>
      <c r="D19" s="38"/>
      <c r="E19" s="11"/>
      <c r="F19" s="6"/>
      <c r="G19" s="6"/>
      <c r="H19" s="6"/>
      <c r="I19" s="6"/>
      <c r="J19" s="6"/>
      <c r="K19" s="6"/>
      <c r="L19" s="6"/>
      <c r="M19" s="6"/>
      <c r="N19" s="6"/>
      <c r="O19" s="6"/>
      <c r="P19" s="6"/>
      <c r="Q19" s="6"/>
    </row>
    <row r="20" spans="1:18" x14ac:dyDescent="0.25">
      <c r="A20" s="6"/>
      <c r="B20" s="6"/>
      <c r="C20" s="11"/>
      <c r="D20" s="11"/>
      <c r="E20" s="11"/>
      <c r="F20" s="11"/>
      <c r="G20" s="11"/>
      <c r="H20" s="6"/>
      <c r="I20" s="6"/>
      <c r="J20" s="6"/>
      <c r="K20" s="6"/>
      <c r="L20" s="6"/>
      <c r="M20" s="6"/>
      <c r="N20" s="6"/>
      <c r="O20" s="6"/>
      <c r="P20" s="6"/>
      <c r="Q20" s="6"/>
    </row>
    <row r="21" spans="1:18" x14ac:dyDescent="0.25">
      <c r="A21" s="6"/>
      <c r="B21" s="6"/>
      <c r="C21" s="11"/>
      <c r="D21" s="11"/>
      <c r="E21" s="11"/>
      <c r="F21" s="11"/>
      <c r="G21" s="11"/>
      <c r="H21" s="6"/>
      <c r="I21" s="6"/>
      <c r="J21" s="6"/>
      <c r="K21" s="6"/>
      <c r="L21" s="6"/>
      <c r="M21" s="6"/>
      <c r="N21" s="6"/>
      <c r="O21" s="6"/>
      <c r="P21" s="6"/>
      <c r="Q21" s="6"/>
    </row>
    <row r="22" spans="1:18" x14ac:dyDescent="0.25">
      <c r="A22" s="6"/>
      <c r="B22" s="6"/>
      <c r="C22" s="11"/>
      <c r="D22" s="11"/>
      <c r="E22" s="11"/>
      <c r="F22" s="11"/>
      <c r="G22" s="11"/>
      <c r="H22" s="6"/>
      <c r="I22" s="6"/>
      <c r="J22" s="6"/>
      <c r="K22" s="6"/>
      <c r="L22" s="6"/>
      <c r="M22" s="6"/>
      <c r="N22" s="6"/>
      <c r="O22" s="6"/>
      <c r="P22" s="6"/>
      <c r="Q22" s="6"/>
    </row>
    <row r="23" spans="1:18" x14ac:dyDescent="0.25">
      <c r="A23" s="6"/>
      <c r="B23" s="6"/>
      <c r="C23" s="11"/>
      <c r="D23" s="11"/>
      <c r="E23" s="11"/>
      <c r="F23" s="11"/>
      <c r="G23" s="11"/>
      <c r="H23" s="6"/>
      <c r="I23" s="6"/>
      <c r="J23" s="6"/>
      <c r="K23" s="6"/>
      <c r="L23" s="6"/>
      <c r="M23" s="6"/>
      <c r="N23" s="6"/>
      <c r="O23" s="6"/>
      <c r="P23" s="6"/>
      <c r="Q23" s="6"/>
    </row>
    <row r="24" spans="1:18" x14ac:dyDescent="0.25">
      <c r="A24" s="6"/>
      <c r="B24" s="101"/>
      <c r="C24" s="11"/>
      <c r="D24" s="11"/>
      <c r="E24" s="11"/>
      <c r="F24" s="11"/>
      <c r="G24" s="11"/>
      <c r="H24" s="6"/>
      <c r="I24" s="6"/>
      <c r="J24" s="6"/>
      <c r="K24" s="6"/>
      <c r="L24" s="6"/>
      <c r="M24" s="6"/>
      <c r="N24" s="6"/>
      <c r="O24" s="6"/>
      <c r="P24" s="6"/>
      <c r="Q24" s="6"/>
    </row>
    <row r="25" spans="1:18" x14ac:dyDescent="0.25">
      <c r="A25" s="6"/>
      <c r="B25" s="6"/>
      <c r="C25" s="11"/>
      <c r="D25" s="11"/>
      <c r="E25" s="11"/>
      <c r="F25" s="11"/>
      <c r="G25" s="11"/>
      <c r="H25" s="6"/>
      <c r="I25" s="6"/>
      <c r="J25" s="6"/>
      <c r="K25" s="6"/>
      <c r="L25" s="6"/>
      <c r="M25" s="6"/>
      <c r="N25" s="6"/>
      <c r="O25" s="6"/>
      <c r="P25" s="6"/>
      <c r="Q25" s="6"/>
    </row>
    <row r="26" spans="1:18" x14ac:dyDescent="0.25">
      <c r="A26" s="6"/>
      <c r="B26" s="6"/>
      <c r="C26" s="11"/>
      <c r="D26" s="11"/>
      <c r="E26" s="11"/>
      <c r="F26" s="11"/>
      <c r="G26" s="11"/>
      <c r="H26" s="6"/>
      <c r="I26" s="6"/>
      <c r="J26" s="6"/>
      <c r="K26" s="6"/>
      <c r="L26" s="6"/>
      <c r="M26" s="6"/>
      <c r="N26" s="6"/>
      <c r="O26" s="6"/>
      <c r="P26" s="6"/>
      <c r="Q26" s="6"/>
    </row>
    <row r="27" spans="1:18" x14ac:dyDescent="0.25">
      <c r="A27" s="6"/>
      <c r="B27" s="6"/>
      <c r="C27" s="11"/>
      <c r="D27" s="11"/>
      <c r="E27" s="11"/>
      <c r="F27" s="11"/>
      <c r="G27" s="11"/>
      <c r="H27" s="6"/>
      <c r="I27" s="6"/>
      <c r="J27" s="6"/>
      <c r="K27" s="6"/>
      <c r="L27" s="6"/>
      <c r="M27" s="6"/>
      <c r="N27" s="6"/>
      <c r="O27" s="6"/>
      <c r="P27" s="6"/>
      <c r="Q27" s="6"/>
    </row>
    <row r="28" spans="1:18" x14ac:dyDescent="0.25">
      <c r="A28" s="6"/>
      <c r="B28" s="6"/>
      <c r="C28" s="11"/>
      <c r="D28" s="11"/>
      <c r="E28" s="11"/>
      <c r="F28" s="11"/>
      <c r="G28" s="11"/>
      <c r="H28" s="6"/>
      <c r="I28" s="6"/>
      <c r="J28" s="6"/>
      <c r="K28" s="6"/>
      <c r="L28" s="6"/>
      <c r="M28" s="6"/>
      <c r="N28" s="6"/>
      <c r="O28" s="6"/>
      <c r="P28" s="6"/>
      <c r="Q28" s="6"/>
    </row>
    <row r="29" spans="1:18" x14ac:dyDescent="0.25">
      <c r="A29" s="6"/>
      <c r="B29" s="6"/>
      <c r="C29" s="11"/>
      <c r="D29" s="11"/>
      <c r="E29" s="11"/>
      <c r="F29" s="11"/>
      <c r="G29" s="11"/>
      <c r="H29" s="6"/>
      <c r="I29" s="6"/>
      <c r="J29" s="6"/>
      <c r="K29" s="6"/>
      <c r="L29" s="6"/>
      <c r="M29" s="6"/>
      <c r="N29" s="6"/>
      <c r="O29" s="6"/>
      <c r="P29" s="6"/>
      <c r="Q29" s="6"/>
    </row>
    <row r="30" spans="1:18" x14ac:dyDescent="0.25">
      <c r="A30" s="6"/>
      <c r="B30" s="6"/>
      <c r="C30" s="11"/>
      <c r="D30" s="11"/>
      <c r="E30" s="11"/>
      <c r="F30" s="11"/>
      <c r="G30" s="11"/>
      <c r="H30" s="6"/>
      <c r="I30" s="6"/>
      <c r="J30" s="6"/>
      <c r="K30" s="6"/>
      <c r="L30" s="6"/>
      <c r="M30" s="6"/>
      <c r="N30" s="6"/>
      <c r="O30" s="6"/>
      <c r="P30" s="6"/>
      <c r="Q30" s="6"/>
    </row>
    <row r="31" spans="1:18" x14ac:dyDescent="0.25">
      <c r="A31" s="6"/>
      <c r="B31" s="6"/>
      <c r="C31" s="11"/>
      <c r="D31" s="11"/>
      <c r="E31" s="11"/>
      <c r="F31" s="11"/>
      <c r="G31" s="11"/>
      <c r="H31" s="6"/>
      <c r="I31" s="6"/>
      <c r="J31" s="6"/>
      <c r="K31" s="6"/>
      <c r="L31" s="6"/>
      <c r="M31" s="6"/>
      <c r="N31" s="6"/>
      <c r="O31" s="6"/>
      <c r="P31" s="6"/>
      <c r="Q31" s="6"/>
    </row>
    <row r="32" spans="1:18" x14ac:dyDescent="0.25">
      <c r="A32" s="6"/>
      <c r="B32" s="6"/>
      <c r="C32" s="11"/>
      <c r="D32" s="11"/>
      <c r="E32" s="11"/>
      <c r="F32" s="11"/>
      <c r="G32" s="11"/>
      <c r="H32" s="6"/>
      <c r="I32" s="6"/>
      <c r="J32" s="6"/>
      <c r="K32" s="6"/>
      <c r="L32" s="6"/>
      <c r="M32" s="6"/>
      <c r="N32" s="6"/>
      <c r="O32" s="6"/>
      <c r="P32" s="6"/>
      <c r="Q32" s="6"/>
    </row>
    <row r="33" spans="1:17" x14ac:dyDescent="0.25">
      <c r="A33" s="6"/>
      <c r="B33" s="6"/>
      <c r="C33" s="6"/>
      <c r="D33" s="6"/>
      <c r="E33" s="6"/>
      <c r="F33" s="6"/>
      <c r="G33" s="6"/>
      <c r="H33" s="6"/>
      <c r="I33" s="6"/>
      <c r="J33" s="6"/>
      <c r="K33" s="6"/>
      <c r="L33" s="6"/>
      <c r="M33" s="6"/>
      <c r="N33" s="6"/>
      <c r="O33" s="6"/>
      <c r="P33" s="6"/>
      <c r="Q33" s="6"/>
    </row>
  </sheetData>
  <mergeCells count="5">
    <mergeCell ref="B2:R2"/>
    <mergeCell ref="B11:R11"/>
    <mergeCell ref="B12:R12"/>
    <mergeCell ref="B13:R13"/>
    <mergeCell ref="B14:R14"/>
  </mergeCells>
  <hyperlinks>
    <hyperlink ref="A1" location="Contents!A1" display="Back to contents" xr:uid="{51C46325-E9A9-41F3-A13E-68C67DF28C2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2FAD-84CC-45CA-8B92-68EBC3D8C287}">
  <sheetPr>
    <tabColor theme="6"/>
    <pageSetUpPr fitToPage="1"/>
  </sheetPr>
  <dimension ref="A1:Z121"/>
  <sheetViews>
    <sheetView zoomScaleNormal="100" zoomScaleSheetLayoutView="100" workbookViewId="0"/>
  </sheetViews>
  <sheetFormatPr defaultColWidth="8.88671875" defaultRowHeight="15" x14ac:dyDescent="0.25"/>
  <cols>
    <col min="1" max="1" width="9.33203125" style="1" customWidth="1"/>
    <col min="2" max="2" width="11.33203125" style="1" customWidth="1"/>
    <col min="3" max="3" width="13.88671875" style="1" customWidth="1"/>
    <col min="4" max="9" width="16.5546875" style="1" customWidth="1"/>
    <col min="10" max="16384" width="8.88671875" style="1"/>
  </cols>
  <sheetData>
    <row r="1" spans="1:14" ht="33.75" customHeight="1" thickBot="1" x14ac:dyDescent="0.3">
      <c r="A1" s="10" t="s">
        <v>42</v>
      </c>
      <c r="B1" s="6"/>
      <c r="C1" s="276"/>
      <c r="D1" s="276"/>
      <c r="E1" s="6"/>
      <c r="F1" s="6"/>
      <c r="G1" s="6"/>
      <c r="H1" s="6"/>
      <c r="I1" s="6"/>
      <c r="J1" s="6"/>
      <c r="K1" s="6"/>
      <c r="L1" s="6"/>
      <c r="M1" s="6"/>
      <c r="N1" s="6"/>
    </row>
    <row r="2" spans="1:14" ht="21.75" customHeight="1" thickBot="1" x14ac:dyDescent="0.3">
      <c r="A2" s="6"/>
      <c r="B2" s="515" t="s">
        <v>509</v>
      </c>
      <c r="C2" s="516"/>
      <c r="D2" s="516"/>
      <c r="E2" s="516"/>
      <c r="F2" s="516"/>
      <c r="G2" s="516"/>
      <c r="H2" s="516"/>
      <c r="I2" s="636"/>
      <c r="J2" s="6"/>
      <c r="K2" s="6"/>
      <c r="L2" s="6"/>
      <c r="M2" s="6"/>
      <c r="N2" s="6"/>
    </row>
    <row r="3" spans="1:14" ht="31.5" x14ac:dyDescent="0.25">
      <c r="A3" s="6"/>
      <c r="B3" s="379" t="s">
        <v>430</v>
      </c>
      <c r="C3" s="270" t="s">
        <v>510</v>
      </c>
      <c r="D3" s="270" t="s">
        <v>511</v>
      </c>
      <c r="E3" s="270" t="s">
        <v>512</v>
      </c>
      <c r="F3" s="270" t="s">
        <v>513</v>
      </c>
      <c r="G3" s="270" t="s">
        <v>514</v>
      </c>
      <c r="H3" s="270" t="s">
        <v>515</v>
      </c>
      <c r="I3" s="271" t="s">
        <v>516</v>
      </c>
      <c r="J3" s="6"/>
      <c r="K3" s="6"/>
      <c r="L3" s="6"/>
      <c r="M3" s="6"/>
      <c r="N3" s="6"/>
    </row>
    <row r="4" spans="1:14" x14ac:dyDescent="0.25">
      <c r="A4" s="6"/>
      <c r="B4" s="245" t="s">
        <v>12</v>
      </c>
      <c r="C4" s="238">
        <v>196.48500000000001</v>
      </c>
      <c r="D4" s="238">
        <v>208.93100000000001</v>
      </c>
      <c r="E4" s="238">
        <v>26.530999999999999</v>
      </c>
      <c r="F4" s="238">
        <v>38.976999999999997</v>
      </c>
      <c r="G4" s="238">
        <v>70.242999999999995</v>
      </c>
      <c r="H4" s="238">
        <v>19.722000000000001</v>
      </c>
      <c r="I4" s="247">
        <v>286.45</v>
      </c>
      <c r="J4" s="6"/>
      <c r="K4" s="276"/>
      <c r="L4" s="6"/>
      <c r="M4" s="6"/>
      <c r="N4" s="6"/>
    </row>
    <row r="5" spans="1:14" x14ac:dyDescent="0.25">
      <c r="A5" s="6"/>
      <c r="B5" s="245" t="s">
        <v>13</v>
      </c>
      <c r="C5" s="238">
        <v>198.32900000000001</v>
      </c>
      <c r="D5" s="238">
        <v>208.715</v>
      </c>
      <c r="E5" s="238">
        <v>27.271999999999998</v>
      </c>
      <c r="F5" s="238">
        <v>37.658000000000001</v>
      </c>
      <c r="G5" s="238">
        <v>71.656000000000006</v>
      </c>
      <c r="H5" s="238">
        <v>21.733000000000001</v>
      </c>
      <c r="I5" s="247">
        <v>291.71800000000002</v>
      </c>
      <c r="J5" s="6"/>
      <c r="K5" s="276"/>
      <c r="L5" s="6"/>
      <c r="M5" s="6"/>
      <c r="N5" s="6"/>
    </row>
    <row r="6" spans="1:14" x14ac:dyDescent="0.25">
      <c r="A6" s="6"/>
      <c r="B6" s="245" t="s">
        <v>14</v>
      </c>
      <c r="C6" s="238">
        <v>199.654</v>
      </c>
      <c r="D6" s="238">
        <v>211.67</v>
      </c>
      <c r="E6" s="238">
        <v>27.056999999999999</v>
      </c>
      <c r="F6" s="238">
        <v>39.073</v>
      </c>
      <c r="G6" s="238">
        <v>70.914000000000001</v>
      </c>
      <c r="H6" s="238">
        <v>20.588999999999999</v>
      </c>
      <c r="I6" s="247">
        <v>291.15699999999998</v>
      </c>
      <c r="J6" s="6"/>
      <c r="K6" s="276"/>
      <c r="L6" s="6"/>
      <c r="M6" s="6"/>
      <c r="N6" s="6"/>
    </row>
    <row r="7" spans="1:14" x14ac:dyDescent="0.25">
      <c r="A7" s="6"/>
      <c r="B7" s="245" t="s">
        <v>15</v>
      </c>
      <c r="C7" s="238">
        <v>200.30099999999999</v>
      </c>
      <c r="D7" s="238">
        <v>211.143</v>
      </c>
      <c r="E7" s="238">
        <v>26.771000000000001</v>
      </c>
      <c r="F7" s="238">
        <v>37.613</v>
      </c>
      <c r="G7" s="238">
        <v>70.269000000000005</v>
      </c>
      <c r="H7" s="238">
        <v>22.285</v>
      </c>
      <c r="I7" s="247">
        <v>292.85500000000002</v>
      </c>
      <c r="J7" s="6"/>
      <c r="K7" s="276"/>
      <c r="L7" s="6"/>
      <c r="M7" s="6"/>
      <c r="N7" s="6"/>
    </row>
    <row r="8" spans="1:14" ht="18.75" customHeight="1" x14ac:dyDescent="0.25">
      <c r="A8" s="6"/>
      <c r="B8" s="245" t="s">
        <v>16</v>
      </c>
      <c r="C8" s="238">
        <v>200.12299999999999</v>
      </c>
      <c r="D8" s="238">
        <v>213.226</v>
      </c>
      <c r="E8" s="238">
        <v>27.053999999999998</v>
      </c>
      <c r="F8" s="238">
        <v>40.156999999999996</v>
      </c>
      <c r="G8" s="238">
        <v>69.872</v>
      </c>
      <c r="H8" s="238">
        <v>21.803000000000001</v>
      </c>
      <c r="I8" s="247">
        <v>291.798</v>
      </c>
      <c r="J8" s="6"/>
      <c r="K8" s="276"/>
      <c r="L8" s="6"/>
      <c r="M8" s="6"/>
      <c r="N8" s="6"/>
    </row>
    <row r="9" spans="1:14" x14ac:dyDescent="0.25">
      <c r="A9" s="6"/>
      <c r="B9" s="245" t="s">
        <v>17</v>
      </c>
      <c r="C9" s="238">
        <v>207.745</v>
      </c>
      <c r="D9" s="238">
        <v>220.45599999999999</v>
      </c>
      <c r="E9" s="238">
        <v>27.55</v>
      </c>
      <c r="F9" s="238">
        <v>40.261000000000003</v>
      </c>
      <c r="G9" s="238">
        <v>73.989999999999995</v>
      </c>
      <c r="H9" s="238">
        <v>18.800999999999998</v>
      </c>
      <c r="I9" s="247">
        <v>300.536</v>
      </c>
      <c r="J9" s="6"/>
      <c r="K9" s="276"/>
      <c r="L9" s="6"/>
      <c r="M9" s="6"/>
      <c r="N9" s="6"/>
    </row>
    <row r="10" spans="1:14" x14ac:dyDescent="0.25">
      <c r="A10" s="6"/>
      <c r="B10" s="245" t="s">
        <v>18</v>
      </c>
      <c r="C10" s="238">
        <v>210.23599999999999</v>
      </c>
      <c r="D10" s="238">
        <v>221.018</v>
      </c>
      <c r="E10" s="238">
        <v>28.312999999999999</v>
      </c>
      <c r="F10" s="238">
        <v>39.094999999999999</v>
      </c>
      <c r="G10" s="238">
        <v>75.393000000000001</v>
      </c>
      <c r="H10" s="238">
        <v>22.224</v>
      </c>
      <c r="I10" s="247">
        <v>307.85300000000001</v>
      </c>
      <c r="J10" s="6"/>
      <c r="K10" s="276"/>
      <c r="L10" s="6"/>
      <c r="M10" s="6"/>
      <c r="N10" s="6"/>
    </row>
    <row r="11" spans="1:14" x14ac:dyDescent="0.25">
      <c r="A11" s="6"/>
      <c r="B11" s="245" t="s">
        <v>19</v>
      </c>
      <c r="C11" s="238">
        <v>214.68199999999999</v>
      </c>
      <c r="D11" s="238">
        <v>224.48400000000001</v>
      </c>
      <c r="E11" s="238">
        <v>29.777999999999999</v>
      </c>
      <c r="F11" s="238">
        <v>39.58</v>
      </c>
      <c r="G11" s="238">
        <v>73.504999999999995</v>
      </c>
      <c r="H11" s="238">
        <v>19.532</v>
      </c>
      <c r="I11" s="247">
        <v>307.71899999999999</v>
      </c>
      <c r="J11" s="6"/>
      <c r="K11" s="276"/>
      <c r="L11" s="6"/>
      <c r="M11" s="6"/>
      <c r="N11" s="6"/>
    </row>
    <row r="12" spans="1:14" ht="18.75" customHeight="1" x14ac:dyDescent="0.25">
      <c r="A12" s="6"/>
      <c r="B12" s="245" t="s">
        <v>20</v>
      </c>
      <c r="C12" s="238">
        <v>215.721</v>
      </c>
      <c r="D12" s="238">
        <v>225.226</v>
      </c>
      <c r="E12" s="238">
        <v>30.248999999999999</v>
      </c>
      <c r="F12" s="238">
        <v>39.753999999999998</v>
      </c>
      <c r="G12" s="238">
        <v>71.855999999999995</v>
      </c>
      <c r="H12" s="238">
        <v>19.846</v>
      </c>
      <c r="I12" s="247">
        <v>307.423</v>
      </c>
      <c r="J12" s="6"/>
      <c r="K12" s="276"/>
      <c r="L12" s="6"/>
      <c r="M12" s="6"/>
      <c r="N12" s="6"/>
    </row>
    <row r="13" spans="1:14" x14ac:dyDescent="0.25">
      <c r="A13" s="6"/>
      <c r="B13" s="245" t="s">
        <v>21</v>
      </c>
      <c r="C13" s="238">
        <v>216.499</v>
      </c>
      <c r="D13" s="238">
        <v>223.53399999999999</v>
      </c>
      <c r="E13" s="238">
        <v>30.286999999999999</v>
      </c>
      <c r="F13" s="238">
        <v>37.322000000000003</v>
      </c>
      <c r="G13" s="238">
        <v>76.930999999999997</v>
      </c>
      <c r="H13" s="238">
        <v>19.172999999999998</v>
      </c>
      <c r="I13" s="247">
        <v>312.60300000000001</v>
      </c>
      <c r="J13" s="6"/>
      <c r="K13" s="276"/>
      <c r="L13" s="6"/>
      <c r="M13" s="6"/>
      <c r="N13" s="6"/>
    </row>
    <row r="14" spans="1:14" x14ac:dyDescent="0.25">
      <c r="A14" s="6"/>
      <c r="B14" s="245" t="s">
        <v>22</v>
      </c>
      <c r="C14" s="238">
        <v>215.946</v>
      </c>
      <c r="D14" s="238">
        <v>224.66900000000001</v>
      </c>
      <c r="E14" s="238">
        <v>29.902000000000001</v>
      </c>
      <c r="F14" s="238">
        <v>38.625</v>
      </c>
      <c r="G14" s="238">
        <v>76.646000000000001</v>
      </c>
      <c r="H14" s="238">
        <v>19.178999999999998</v>
      </c>
      <c r="I14" s="247">
        <v>311.77100000000002</v>
      </c>
      <c r="J14" s="6"/>
      <c r="K14" s="276"/>
      <c r="L14" s="6"/>
      <c r="M14" s="6"/>
      <c r="N14" s="6"/>
    </row>
    <row r="15" spans="1:14" x14ac:dyDescent="0.25">
      <c r="A15" s="6"/>
      <c r="B15" s="245" t="s">
        <v>23</v>
      </c>
      <c r="C15" s="238">
        <v>217.93</v>
      </c>
      <c r="D15" s="238">
        <v>226.429</v>
      </c>
      <c r="E15" s="238">
        <v>29.803000000000001</v>
      </c>
      <c r="F15" s="238">
        <v>38.302</v>
      </c>
      <c r="G15" s="238">
        <v>78.197000000000003</v>
      </c>
      <c r="H15" s="238">
        <v>19.779</v>
      </c>
      <c r="I15" s="247">
        <v>315.90600000000001</v>
      </c>
      <c r="J15" s="6"/>
      <c r="K15" s="276"/>
      <c r="L15" s="6"/>
      <c r="M15" s="6"/>
      <c r="N15" s="6"/>
    </row>
    <row r="16" spans="1:14" ht="18.75" customHeight="1" x14ac:dyDescent="0.25">
      <c r="A16" s="6"/>
      <c r="B16" s="245" t="s">
        <v>24</v>
      </c>
      <c r="C16" s="238">
        <v>220.113</v>
      </c>
      <c r="D16" s="238">
        <v>228.77199999999999</v>
      </c>
      <c r="E16" s="238">
        <v>29.928999999999998</v>
      </c>
      <c r="F16" s="238">
        <v>38.588000000000001</v>
      </c>
      <c r="G16" s="238">
        <v>83.274000000000001</v>
      </c>
      <c r="H16" s="238">
        <v>17.460999999999999</v>
      </c>
      <c r="I16" s="247">
        <v>320.84800000000001</v>
      </c>
      <c r="J16" s="6"/>
      <c r="K16" s="276"/>
      <c r="L16" s="6"/>
      <c r="M16" s="6"/>
      <c r="N16" s="6"/>
    </row>
    <row r="17" spans="1:14" x14ac:dyDescent="0.25">
      <c r="A17" s="6"/>
      <c r="B17" s="245" t="s">
        <v>25</v>
      </c>
      <c r="C17" s="238">
        <v>223.482</v>
      </c>
      <c r="D17" s="238">
        <v>230.85400000000001</v>
      </c>
      <c r="E17" s="238">
        <v>31.349</v>
      </c>
      <c r="F17" s="238">
        <v>38.720999999999997</v>
      </c>
      <c r="G17" s="238">
        <v>86.573999999999998</v>
      </c>
      <c r="H17" s="238">
        <v>18.466999999999999</v>
      </c>
      <c r="I17" s="247">
        <v>328.52300000000002</v>
      </c>
      <c r="J17" s="6"/>
      <c r="K17" s="276"/>
      <c r="L17" s="6"/>
      <c r="M17" s="6"/>
      <c r="N17" s="6"/>
    </row>
    <row r="18" spans="1:14" x14ac:dyDescent="0.25">
      <c r="A18" s="6"/>
      <c r="B18" s="245" t="s">
        <v>26</v>
      </c>
      <c r="C18" s="238">
        <v>227.517</v>
      </c>
      <c r="D18" s="238">
        <v>233.29300000000001</v>
      </c>
      <c r="E18" s="238">
        <v>32.636000000000003</v>
      </c>
      <c r="F18" s="238">
        <v>38.411999999999999</v>
      </c>
      <c r="G18" s="238">
        <v>89.013999999999996</v>
      </c>
      <c r="H18" s="238">
        <v>20.905000000000001</v>
      </c>
      <c r="I18" s="247">
        <v>337.43599999999998</v>
      </c>
      <c r="J18" s="6"/>
      <c r="K18" s="276"/>
      <c r="L18" s="6"/>
      <c r="M18" s="6"/>
      <c r="N18" s="6"/>
    </row>
    <row r="19" spans="1:14" x14ac:dyDescent="0.25">
      <c r="A19" s="6"/>
      <c r="B19" s="245" t="s">
        <v>27</v>
      </c>
      <c r="C19" s="238">
        <v>228.04300000000001</v>
      </c>
      <c r="D19" s="238">
        <v>235.11500000000001</v>
      </c>
      <c r="E19" s="238">
        <v>32.305</v>
      </c>
      <c r="F19" s="238">
        <v>39.377000000000002</v>
      </c>
      <c r="G19" s="238">
        <v>88.290999999999997</v>
      </c>
      <c r="H19" s="238">
        <v>20.513999999999999</v>
      </c>
      <c r="I19" s="247">
        <v>336.84800000000001</v>
      </c>
      <c r="J19" s="6"/>
      <c r="K19" s="276"/>
      <c r="L19" s="6"/>
      <c r="M19" s="6"/>
      <c r="N19" s="6"/>
    </row>
    <row r="20" spans="1:14" ht="18.75" customHeight="1" x14ac:dyDescent="0.25">
      <c r="A20" s="6"/>
      <c r="B20" s="245" t="s">
        <v>28</v>
      </c>
      <c r="C20" s="238">
        <v>229.87700000000001</v>
      </c>
      <c r="D20" s="238">
        <v>236.94300000000001</v>
      </c>
      <c r="E20" s="238">
        <v>32.134999999999998</v>
      </c>
      <c r="F20" s="238">
        <v>39.201000000000001</v>
      </c>
      <c r="G20" s="238">
        <v>86.207999999999998</v>
      </c>
      <c r="H20" s="238">
        <v>18.495999999999999</v>
      </c>
      <c r="I20" s="247">
        <v>334.58100000000002</v>
      </c>
      <c r="J20" s="6"/>
      <c r="K20" s="276"/>
      <c r="L20" s="6"/>
      <c r="M20" s="6"/>
      <c r="N20" s="6"/>
    </row>
    <row r="21" spans="1:14" x14ac:dyDescent="0.25">
      <c r="A21" s="6"/>
      <c r="B21" s="245" t="s">
        <v>31</v>
      </c>
      <c r="C21" s="238">
        <v>232.8</v>
      </c>
      <c r="D21" s="238">
        <v>241.35400000000001</v>
      </c>
      <c r="E21" s="238">
        <v>32.701999999999998</v>
      </c>
      <c r="F21" s="238">
        <v>41.256</v>
      </c>
      <c r="G21" s="238">
        <v>85.906999999999996</v>
      </c>
      <c r="H21" s="238">
        <v>18.914000000000001</v>
      </c>
      <c r="I21" s="247">
        <v>337.62099999999998</v>
      </c>
      <c r="J21" s="6"/>
      <c r="K21" s="276"/>
      <c r="L21" s="6"/>
      <c r="M21" s="6"/>
      <c r="N21" s="6"/>
    </row>
    <row r="22" spans="1:14" x14ac:dyDescent="0.25">
      <c r="A22" s="6"/>
      <c r="B22" s="245" t="s">
        <v>32</v>
      </c>
      <c r="C22" s="238">
        <v>233.76400000000001</v>
      </c>
      <c r="D22" s="238">
        <v>243.459</v>
      </c>
      <c r="E22" s="238">
        <v>32.232999999999997</v>
      </c>
      <c r="F22" s="238">
        <v>41.927999999999997</v>
      </c>
      <c r="G22" s="238">
        <v>87.388000000000005</v>
      </c>
      <c r="H22" s="238">
        <v>16.396000000000001</v>
      </c>
      <c r="I22" s="247">
        <v>337.548</v>
      </c>
      <c r="J22" s="6"/>
      <c r="K22" s="276"/>
      <c r="L22" s="6"/>
      <c r="M22" s="6"/>
      <c r="N22" s="6"/>
    </row>
    <row r="23" spans="1:14" x14ac:dyDescent="0.25">
      <c r="A23" s="6"/>
      <c r="B23" s="245" t="s">
        <v>33</v>
      </c>
      <c r="C23" s="238">
        <v>234.601</v>
      </c>
      <c r="D23" s="238">
        <v>244.023</v>
      </c>
      <c r="E23" s="238">
        <v>33.213000000000001</v>
      </c>
      <c r="F23" s="238">
        <v>42.634999999999998</v>
      </c>
      <c r="G23" s="238">
        <v>84.385000000000005</v>
      </c>
      <c r="H23" s="238">
        <v>16.238</v>
      </c>
      <c r="I23" s="247">
        <v>335.22399999999999</v>
      </c>
      <c r="J23" s="6"/>
      <c r="K23" s="276"/>
      <c r="L23" s="6"/>
      <c r="M23" s="6"/>
      <c r="N23" s="6"/>
    </row>
    <row r="24" spans="1:14" ht="18.75" customHeight="1" x14ac:dyDescent="0.25">
      <c r="A24" s="6"/>
      <c r="B24" s="245" t="s">
        <v>34</v>
      </c>
      <c r="C24" s="238">
        <v>237.48</v>
      </c>
      <c r="D24" s="238">
        <v>248.232</v>
      </c>
      <c r="E24" s="238">
        <v>33.779000000000003</v>
      </c>
      <c r="F24" s="238">
        <v>44.530999999999999</v>
      </c>
      <c r="G24" s="238">
        <v>84.176000000000002</v>
      </c>
      <c r="H24" s="238">
        <v>15.083</v>
      </c>
      <c r="I24" s="247">
        <v>336.73899999999998</v>
      </c>
      <c r="J24" s="6"/>
      <c r="K24" s="276"/>
      <c r="L24" s="6"/>
      <c r="M24" s="6"/>
      <c r="N24" s="6"/>
    </row>
    <row r="25" spans="1:14" x14ac:dyDescent="0.25">
      <c r="A25" s="6"/>
      <c r="B25" s="245" t="s">
        <v>38</v>
      </c>
      <c r="C25" s="238">
        <v>242.56</v>
      </c>
      <c r="D25" s="238">
        <v>251.279</v>
      </c>
      <c r="E25" s="238">
        <v>35.587000000000003</v>
      </c>
      <c r="F25" s="238">
        <v>44.305999999999997</v>
      </c>
      <c r="G25" s="238">
        <v>86.564999999999998</v>
      </c>
      <c r="H25" s="238">
        <v>16.866</v>
      </c>
      <c r="I25" s="247">
        <v>345.99099999999999</v>
      </c>
      <c r="J25" s="6"/>
      <c r="K25" s="276"/>
      <c r="L25" s="6"/>
      <c r="M25" s="6"/>
      <c r="N25" s="6"/>
    </row>
    <row r="26" spans="1:14" x14ac:dyDescent="0.25">
      <c r="A26" s="6"/>
      <c r="B26" s="245" t="s">
        <v>39</v>
      </c>
      <c r="C26" s="238">
        <v>244.22800000000001</v>
      </c>
      <c r="D26" s="238">
        <v>253.01599999999999</v>
      </c>
      <c r="E26" s="238">
        <v>35.947000000000003</v>
      </c>
      <c r="F26" s="238">
        <v>44.734999999999999</v>
      </c>
      <c r="G26" s="238">
        <v>86.659000000000006</v>
      </c>
      <c r="H26" s="238">
        <v>16.940999999999999</v>
      </c>
      <c r="I26" s="247">
        <v>347.82799999999997</v>
      </c>
      <c r="J26" s="6"/>
      <c r="K26" s="276"/>
      <c r="L26" s="6"/>
      <c r="M26" s="6"/>
      <c r="N26" s="6"/>
    </row>
    <row r="27" spans="1:14" x14ac:dyDescent="0.25">
      <c r="A27" s="6"/>
      <c r="B27" s="245" t="s">
        <v>40</v>
      </c>
      <c r="C27" s="238">
        <v>246.05600000000001</v>
      </c>
      <c r="D27" s="238">
        <v>253.702</v>
      </c>
      <c r="E27" s="238">
        <v>36.048000000000002</v>
      </c>
      <c r="F27" s="238">
        <v>43.694000000000003</v>
      </c>
      <c r="G27" s="238">
        <v>89.372</v>
      </c>
      <c r="H27" s="238">
        <v>15.071999999999999</v>
      </c>
      <c r="I27" s="247">
        <v>350.5</v>
      </c>
      <c r="J27" s="6"/>
      <c r="K27" s="276"/>
      <c r="L27" s="6"/>
      <c r="M27" s="6"/>
      <c r="N27" s="6"/>
    </row>
    <row r="28" spans="1:14" ht="18.75" customHeight="1" x14ac:dyDescent="0.25">
      <c r="A28" s="6"/>
      <c r="B28" s="245" t="s">
        <v>41</v>
      </c>
      <c r="C28" s="238">
        <v>249.399</v>
      </c>
      <c r="D28" s="238">
        <v>256.95400000000001</v>
      </c>
      <c r="E28" s="238">
        <v>36.098999999999997</v>
      </c>
      <c r="F28" s="238">
        <v>43.654000000000003</v>
      </c>
      <c r="G28" s="238">
        <v>91.451999999999998</v>
      </c>
      <c r="H28" s="238">
        <v>16.629000000000001</v>
      </c>
      <c r="I28" s="247">
        <v>357.48</v>
      </c>
      <c r="J28" s="6"/>
      <c r="K28" s="276"/>
      <c r="L28" s="6"/>
      <c r="M28" s="6"/>
      <c r="N28" s="6"/>
    </row>
    <row r="29" spans="1:14" x14ac:dyDescent="0.25">
      <c r="A29" s="6"/>
      <c r="B29" s="245" t="s">
        <v>43</v>
      </c>
      <c r="C29" s="238">
        <v>249.96100000000001</v>
      </c>
      <c r="D29" s="238">
        <v>257.90600000000001</v>
      </c>
      <c r="E29" s="238">
        <v>36.572000000000003</v>
      </c>
      <c r="F29" s="238">
        <v>44.517000000000003</v>
      </c>
      <c r="G29" s="238">
        <v>92.697999999999993</v>
      </c>
      <c r="H29" s="238">
        <v>16.678000000000001</v>
      </c>
      <c r="I29" s="247">
        <v>359.33699999999999</v>
      </c>
      <c r="J29" s="6"/>
      <c r="K29" s="276"/>
      <c r="L29" s="6"/>
      <c r="M29" s="6"/>
      <c r="N29" s="6"/>
    </row>
    <row r="30" spans="1:14" x14ac:dyDescent="0.25">
      <c r="A30" s="6"/>
      <c r="B30" s="245" t="s">
        <v>44</v>
      </c>
      <c r="C30" s="238">
        <v>254.01300000000001</v>
      </c>
      <c r="D30" s="238">
        <v>263.56599999999997</v>
      </c>
      <c r="E30" s="238">
        <v>36.366</v>
      </c>
      <c r="F30" s="238">
        <v>45.918999999999997</v>
      </c>
      <c r="G30" s="238">
        <v>93.575999999999993</v>
      </c>
      <c r="H30" s="238">
        <v>15.151</v>
      </c>
      <c r="I30" s="247">
        <v>362.74</v>
      </c>
      <c r="J30" s="6"/>
      <c r="K30" s="276"/>
      <c r="L30" s="6"/>
      <c r="M30" s="6"/>
      <c r="N30" s="6"/>
    </row>
    <row r="31" spans="1:14" x14ac:dyDescent="0.25">
      <c r="A31" s="6"/>
      <c r="B31" s="245" t="s">
        <v>45</v>
      </c>
      <c r="C31" s="238">
        <v>258.423</v>
      </c>
      <c r="D31" s="238">
        <v>268.66500000000002</v>
      </c>
      <c r="E31" s="238">
        <v>37.213999999999999</v>
      </c>
      <c r="F31" s="238">
        <v>47.456000000000003</v>
      </c>
      <c r="G31" s="238">
        <v>94.093000000000004</v>
      </c>
      <c r="H31" s="238">
        <v>16.218</v>
      </c>
      <c r="I31" s="247">
        <v>368.73399999999998</v>
      </c>
      <c r="J31" s="6"/>
      <c r="K31" s="276"/>
      <c r="L31" s="6"/>
      <c r="M31" s="6"/>
      <c r="N31" s="6"/>
    </row>
    <row r="32" spans="1:14" ht="18.75" customHeight="1" x14ac:dyDescent="0.25">
      <c r="A32" s="6"/>
      <c r="B32" s="245" t="s">
        <v>46</v>
      </c>
      <c r="C32" s="238">
        <v>259.471</v>
      </c>
      <c r="D32" s="238">
        <v>268.88099999999997</v>
      </c>
      <c r="E32" s="238">
        <v>37.563000000000002</v>
      </c>
      <c r="F32" s="238">
        <v>46.972999999999999</v>
      </c>
      <c r="G32" s="238">
        <v>93.813999999999993</v>
      </c>
      <c r="H32" s="238">
        <v>14.246</v>
      </c>
      <c r="I32" s="247">
        <v>367.53100000000001</v>
      </c>
      <c r="J32" s="6"/>
      <c r="K32" s="276"/>
      <c r="L32" s="6"/>
      <c r="M32" s="6"/>
      <c r="N32" s="6"/>
    </row>
    <row r="33" spans="1:14" x14ac:dyDescent="0.25">
      <c r="A33" s="6"/>
      <c r="B33" s="245" t="s">
        <v>58</v>
      </c>
      <c r="C33" s="238">
        <v>262.23500000000001</v>
      </c>
      <c r="D33" s="238">
        <v>273.43299999999999</v>
      </c>
      <c r="E33" s="238">
        <v>38.442</v>
      </c>
      <c r="F33" s="238">
        <v>49.64</v>
      </c>
      <c r="G33" s="238">
        <v>93.66</v>
      </c>
      <c r="H33" s="238">
        <v>16.648</v>
      </c>
      <c r="I33" s="247">
        <v>372.54300000000001</v>
      </c>
      <c r="J33" s="6"/>
      <c r="K33" s="276"/>
      <c r="L33" s="6"/>
      <c r="M33" s="6"/>
      <c r="N33" s="6"/>
    </row>
    <row r="34" spans="1:14" x14ac:dyDescent="0.25">
      <c r="A34" s="6"/>
      <c r="B34" s="245" t="s">
        <v>59</v>
      </c>
      <c r="C34" s="238">
        <v>263.21300000000002</v>
      </c>
      <c r="D34" s="238">
        <v>276.459</v>
      </c>
      <c r="E34" s="238">
        <v>37.642000000000003</v>
      </c>
      <c r="F34" s="238">
        <v>50.887999999999998</v>
      </c>
      <c r="G34" s="238">
        <v>94.308000000000007</v>
      </c>
      <c r="H34" s="238">
        <v>13.552</v>
      </c>
      <c r="I34" s="247">
        <v>371.07299999999998</v>
      </c>
      <c r="J34" s="6"/>
      <c r="K34" s="276"/>
      <c r="L34" s="6"/>
      <c r="M34" s="6"/>
      <c r="N34" s="6"/>
    </row>
    <row r="35" spans="1:14" x14ac:dyDescent="0.25">
      <c r="A35" s="6"/>
      <c r="B35" s="245" t="s">
        <v>60</v>
      </c>
      <c r="C35" s="238">
        <v>264.10300000000001</v>
      </c>
      <c r="D35" s="238">
        <v>278.01499999999999</v>
      </c>
      <c r="E35" s="238">
        <v>38.131</v>
      </c>
      <c r="F35" s="238">
        <v>52.042999999999999</v>
      </c>
      <c r="G35" s="238">
        <v>95.320999999999998</v>
      </c>
      <c r="H35" s="238">
        <v>16.561</v>
      </c>
      <c r="I35" s="247">
        <v>375.98500000000001</v>
      </c>
      <c r="K35" s="276"/>
    </row>
    <row r="36" spans="1:14" ht="18.75" customHeight="1" x14ac:dyDescent="0.25">
      <c r="A36" s="6"/>
      <c r="B36" s="245" t="s">
        <v>61</v>
      </c>
      <c r="C36" s="238">
        <v>265.63499999999999</v>
      </c>
      <c r="D36" s="238">
        <v>280.59800000000001</v>
      </c>
      <c r="E36" s="238">
        <v>37.591000000000001</v>
      </c>
      <c r="F36" s="238">
        <v>52.554000000000002</v>
      </c>
      <c r="G36" s="238">
        <v>90.457999999999998</v>
      </c>
      <c r="H36" s="238">
        <v>16.134</v>
      </c>
      <c r="I36" s="247">
        <v>372.22699999999998</v>
      </c>
      <c r="K36" s="276"/>
    </row>
    <row r="37" spans="1:14" x14ac:dyDescent="0.25">
      <c r="A37" s="6"/>
      <c r="B37" s="245" t="s">
        <v>63</v>
      </c>
      <c r="C37" s="238">
        <v>256.67099999999999</v>
      </c>
      <c r="D37" s="238">
        <v>273.18299999999999</v>
      </c>
      <c r="E37" s="238">
        <v>34.880000000000003</v>
      </c>
      <c r="F37" s="238">
        <v>51.392000000000003</v>
      </c>
      <c r="G37" s="238">
        <v>85.403000000000006</v>
      </c>
      <c r="H37" s="238">
        <v>21.448</v>
      </c>
      <c r="I37" s="247">
        <v>363.52199999999999</v>
      </c>
      <c r="K37" s="276"/>
    </row>
    <row r="38" spans="1:14" ht="15" customHeight="1" x14ac:dyDescent="0.25">
      <c r="A38" s="6"/>
      <c r="B38" s="245" t="s">
        <v>64</v>
      </c>
      <c r="C38" s="238">
        <v>267.17700000000002</v>
      </c>
      <c r="D38" s="238">
        <v>283.88400000000001</v>
      </c>
      <c r="E38" s="238">
        <v>37.241999999999997</v>
      </c>
      <c r="F38" s="238">
        <v>53.948999999999998</v>
      </c>
      <c r="G38" s="238">
        <v>88.787999999999997</v>
      </c>
      <c r="H38" s="238">
        <v>23.992000000000001</v>
      </c>
      <c r="I38" s="247">
        <v>379.95699999999999</v>
      </c>
      <c r="K38" s="276"/>
    </row>
    <row r="39" spans="1:14" ht="15" customHeight="1" x14ac:dyDescent="0.25">
      <c r="A39" s="6"/>
      <c r="B39" s="245" t="s">
        <v>65</v>
      </c>
      <c r="C39" s="238">
        <v>272.38299999999998</v>
      </c>
      <c r="D39" s="238">
        <v>291.26299999999998</v>
      </c>
      <c r="E39" s="238">
        <v>36.137999999999998</v>
      </c>
      <c r="F39" s="238">
        <v>55.018000000000001</v>
      </c>
      <c r="G39" s="238">
        <v>88.590999999999994</v>
      </c>
      <c r="H39" s="238">
        <v>21.6</v>
      </c>
      <c r="I39" s="247">
        <v>382.57400000000001</v>
      </c>
      <c r="K39" s="276"/>
    </row>
    <row r="40" spans="1:14" ht="18.75" customHeight="1" x14ac:dyDescent="0.25">
      <c r="A40" s="6"/>
      <c r="B40" s="245" t="s">
        <v>66</v>
      </c>
      <c r="C40" s="238">
        <v>274.77699999999999</v>
      </c>
      <c r="D40" s="238">
        <v>291.64400000000001</v>
      </c>
      <c r="E40" s="238">
        <v>36.054000000000002</v>
      </c>
      <c r="F40" s="238">
        <v>52.920999999999999</v>
      </c>
      <c r="G40" s="238">
        <v>94.813000000000002</v>
      </c>
      <c r="H40" s="238">
        <v>16.811</v>
      </c>
      <c r="I40" s="247">
        <v>386.40100000000001</v>
      </c>
      <c r="K40" s="276"/>
    </row>
    <row r="41" spans="1:14" ht="15" customHeight="1" x14ac:dyDescent="0.25">
      <c r="A41" s="6"/>
      <c r="B41" s="245" t="s">
        <v>67</v>
      </c>
      <c r="C41" s="238">
        <v>280.27199999999999</v>
      </c>
      <c r="D41" s="238">
        <v>297.99200000000002</v>
      </c>
      <c r="E41" s="238">
        <v>37.286999999999999</v>
      </c>
      <c r="F41" s="238">
        <v>55.006999999999998</v>
      </c>
      <c r="G41" s="238">
        <v>93.564999999999998</v>
      </c>
      <c r="H41" s="238">
        <v>12.792999999999999</v>
      </c>
      <c r="I41" s="247">
        <v>386.63</v>
      </c>
      <c r="K41" s="276"/>
    </row>
    <row r="42" spans="1:14" ht="15" customHeight="1" x14ac:dyDescent="0.25">
      <c r="A42" s="6"/>
      <c r="B42" s="245" t="s">
        <v>68</v>
      </c>
      <c r="C42" s="238">
        <v>284.02699999999999</v>
      </c>
      <c r="D42" s="238">
        <v>302.36099999999999</v>
      </c>
      <c r="E42" s="238">
        <v>36.917000000000002</v>
      </c>
      <c r="F42" s="238">
        <v>55.250999999999998</v>
      </c>
      <c r="G42" s="238">
        <v>94.613</v>
      </c>
      <c r="H42" s="238">
        <v>11.853</v>
      </c>
      <c r="I42" s="247">
        <v>390.49299999999999</v>
      </c>
      <c r="K42" s="276"/>
    </row>
    <row r="43" spans="1:14" ht="15" customHeight="1" x14ac:dyDescent="0.25">
      <c r="A43" s="6"/>
      <c r="B43" s="245" t="s">
        <v>69</v>
      </c>
      <c r="C43" s="238">
        <v>287.18036725200005</v>
      </c>
      <c r="D43" s="238">
        <v>304.83750905200003</v>
      </c>
      <c r="E43" s="238">
        <v>36.515858200000004</v>
      </c>
      <c r="F43" s="238">
        <v>54.173000000000002</v>
      </c>
      <c r="G43" s="238">
        <v>98.386162947999949</v>
      </c>
      <c r="H43" s="238">
        <v>5.7528907999999905</v>
      </c>
      <c r="I43" s="247">
        <v>391.31942099999998</v>
      </c>
      <c r="K43" s="276"/>
    </row>
    <row r="44" spans="1:14" ht="18.75" customHeight="1" x14ac:dyDescent="0.25">
      <c r="A44" s="6"/>
      <c r="B44" s="245" t="s">
        <v>70</v>
      </c>
      <c r="C44" s="238">
        <v>292.30982147400005</v>
      </c>
      <c r="D44" s="238">
        <v>310.23964337399997</v>
      </c>
      <c r="E44" s="238">
        <v>37.347554500000001</v>
      </c>
      <c r="F44" s="238">
        <v>55.277376199999999</v>
      </c>
      <c r="G44" s="238">
        <v>100.81168722599995</v>
      </c>
      <c r="H44" s="238">
        <v>3.9716232999999828</v>
      </c>
      <c r="I44" s="247">
        <v>397.09313199999997</v>
      </c>
      <c r="K44" s="276"/>
    </row>
    <row r="45" spans="1:14" ht="15" customHeight="1" x14ac:dyDescent="0.25">
      <c r="A45" s="6"/>
      <c r="B45" s="245" t="s">
        <v>71</v>
      </c>
      <c r="C45" s="238">
        <v>298.06628193300003</v>
      </c>
      <c r="D45" s="238">
        <v>317.27364753300003</v>
      </c>
      <c r="E45" s="238">
        <v>38.2629862</v>
      </c>
      <c r="F45" s="238">
        <v>57.470351399999998</v>
      </c>
      <c r="G45" s="238">
        <v>103.36947196700001</v>
      </c>
      <c r="H45" s="238">
        <v>2.0216571000000023</v>
      </c>
      <c r="I45" s="247">
        <v>403.45741100000004</v>
      </c>
      <c r="K45" s="276"/>
    </row>
    <row r="46" spans="1:14" ht="15" customHeight="1" x14ac:dyDescent="0.25">
      <c r="A46" s="6"/>
      <c r="B46" s="245" t="s">
        <v>72</v>
      </c>
      <c r="C46" s="238">
        <v>302.53446292399997</v>
      </c>
      <c r="D46" s="238">
        <v>322.31387662399999</v>
      </c>
      <c r="E46" s="238">
        <v>39.0161619</v>
      </c>
      <c r="F46" s="238">
        <v>58.795575800000002</v>
      </c>
      <c r="G46" s="238">
        <v>99.372922076000037</v>
      </c>
      <c r="H46" s="238">
        <v>3.2824820000000092</v>
      </c>
      <c r="I46" s="247">
        <v>405.18986700000005</v>
      </c>
      <c r="K46" s="276"/>
    </row>
    <row r="47" spans="1:14" ht="15" customHeight="1" x14ac:dyDescent="0.25">
      <c r="A47" s="6"/>
      <c r="B47" s="245" t="s">
        <v>73</v>
      </c>
      <c r="C47" s="238">
        <v>304.35925632200002</v>
      </c>
      <c r="D47" s="238">
        <v>324.44423252199999</v>
      </c>
      <c r="E47" s="238">
        <v>39.430079800000001</v>
      </c>
      <c r="F47" s="238">
        <v>59.5150565</v>
      </c>
      <c r="G47" s="238">
        <v>103.19674987799998</v>
      </c>
      <c r="H47" s="238">
        <v>3.7036588000000048</v>
      </c>
      <c r="I47" s="247">
        <v>411.25966499999998</v>
      </c>
      <c r="K47" s="276"/>
    </row>
    <row r="48" spans="1:14" ht="18.75" customHeight="1" x14ac:dyDescent="0.25">
      <c r="A48" s="6"/>
      <c r="B48" s="245" t="s">
        <v>74</v>
      </c>
      <c r="C48" s="238">
        <v>306.021017906</v>
      </c>
      <c r="D48" s="238">
        <v>325.94626450599998</v>
      </c>
      <c r="E48" s="238">
        <v>39.824192000000004</v>
      </c>
      <c r="F48" s="238">
        <v>59.749438300000001</v>
      </c>
      <c r="G48" s="238">
        <v>104.37355509399997</v>
      </c>
      <c r="H48" s="238">
        <v>4.3657389999999889</v>
      </c>
      <c r="I48" s="247">
        <v>414.760312</v>
      </c>
      <c r="K48" s="276"/>
    </row>
    <row r="49" spans="1:11" ht="15" customHeight="1" x14ac:dyDescent="0.25">
      <c r="A49" s="6"/>
      <c r="B49" s="245" t="s">
        <v>76</v>
      </c>
      <c r="C49" s="238">
        <v>308.218264912</v>
      </c>
      <c r="D49" s="238">
        <v>327.54250101199995</v>
      </c>
      <c r="E49" s="238">
        <v>40.2899995</v>
      </c>
      <c r="F49" s="238">
        <v>59.614236299999995</v>
      </c>
      <c r="G49" s="238">
        <v>102.54455898800005</v>
      </c>
      <c r="H49" s="238">
        <v>5.3252010999999895</v>
      </c>
      <c r="I49" s="247">
        <v>416.08802500000002</v>
      </c>
      <c r="K49" s="276"/>
    </row>
    <row r="50" spans="1:11" ht="15" customHeight="1" x14ac:dyDescent="0.25">
      <c r="A50" s="6"/>
      <c r="B50" s="245" t="s">
        <v>77</v>
      </c>
      <c r="C50" s="238">
        <v>310.52933539500003</v>
      </c>
      <c r="D50" s="238">
        <v>329.66789469499997</v>
      </c>
      <c r="E50" s="238">
        <v>40.773424500000004</v>
      </c>
      <c r="F50" s="238">
        <v>59.911984400000001</v>
      </c>
      <c r="G50" s="238">
        <v>104.24984080499998</v>
      </c>
      <c r="H50" s="238">
        <v>6.2196917999999899</v>
      </c>
      <c r="I50" s="247">
        <v>420.99886800000002</v>
      </c>
      <c r="K50" s="276"/>
    </row>
    <row r="51" spans="1:11" ht="15" customHeight="1" x14ac:dyDescent="0.25">
      <c r="A51" s="6"/>
      <c r="B51" s="245" t="s">
        <v>78</v>
      </c>
      <c r="C51" s="238">
        <v>312.93926193600004</v>
      </c>
      <c r="D51" s="238">
        <v>331.98625723600003</v>
      </c>
      <c r="E51" s="238">
        <v>41.272544500000009</v>
      </c>
      <c r="F51" s="238">
        <v>60.319540400000001</v>
      </c>
      <c r="G51" s="238">
        <v>105.88849686399999</v>
      </c>
      <c r="H51" s="238">
        <v>6.8039352000000086</v>
      </c>
      <c r="I51" s="247">
        <v>425.63169400000004</v>
      </c>
      <c r="K51" s="276"/>
    </row>
    <row r="52" spans="1:11" ht="18.75" customHeight="1" x14ac:dyDescent="0.25">
      <c r="A52" s="6"/>
      <c r="B52" s="245" t="s">
        <v>79</v>
      </c>
      <c r="C52" s="238">
        <v>315.43288461600002</v>
      </c>
      <c r="D52" s="238">
        <v>334.398741616</v>
      </c>
      <c r="E52" s="238">
        <v>41.785522400000005</v>
      </c>
      <c r="F52" s="238">
        <v>60.751379700000001</v>
      </c>
      <c r="G52" s="238">
        <v>107.343716484</v>
      </c>
      <c r="H52" s="238">
        <v>6.9694378999999973</v>
      </c>
      <c r="I52" s="247">
        <v>429.746039</v>
      </c>
      <c r="K52" s="276"/>
    </row>
    <row r="53" spans="1:11" ht="15" customHeight="1" x14ac:dyDescent="0.25">
      <c r="A53" s="6"/>
      <c r="B53" s="245" t="s">
        <v>354</v>
      </c>
      <c r="C53" s="238">
        <v>318.00220275599997</v>
      </c>
      <c r="D53" s="238">
        <v>336.31364045599997</v>
      </c>
      <c r="E53" s="238">
        <v>42.311231100000001</v>
      </c>
      <c r="F53" s="238">
        <v>60.622668899999994</v>
      </c>
      <c r="G53" s="238">
        <v>108.865393744</v>
      </c>
      <c r="H53" s="238">
        <v>6.1496435000000034</v>
      </c>
      <c r="I53" s="247">
        <v>433.01724000000002</v>
      </c>
      <c r="K53" s="276"/>
    </row>
    <row r="54" spans="1:11" ht="15" customHeight="1" x14ac:dyDescent="0.25">
      <c r="A54" s="6"/>
      <c r="B54" s="245" t="s">
        <v>355</v>
      </c>
      <c r="C54" s="238">
        <v>320.60396953699995</v>
      </c>
      <c r="D54" s="238">
        <v>338.85573933699999</v>
      </c>
      <c r="E54" s="238">
        <v>42.844525199999993</v>
      </c>
      <c r="F54" s="238">
        <v>61.096295500000004</v>
      </c>
      <c r="G54" s="238">
        <v>110.52018466300007</v>
      </c>
      <c r="H54" s="238">
        <v>6.0367587999999959</v>
      </c>
      <c r="I54" s="247">
        <v>437.16091299999999</v>
      </c>
      <c r="K54" s="276"/>
    </row>
    <row r="55" spans="1:11" ht="15" customHeight="1" x14ac:dyDescent="0.25">
      <c r="A55" s="6"/>
      <c r="B55" s="245" t="s">
        <v>356</v>
      </c>
      <c r="C55" s="238">
        <v>323.24922533000006</v>
      </c>
      <c r="D55" s="238">
        <v>341.49773612999996</v>
      </c>
      <c r="E55" s="238">
        <v>43.386704999999999</v>
      </c>
      <c r="F55" s="238">
        <v>61.635216399999997</v>
      </c>
      <c r="G55" s="238">
        <v>112.05583456999992</v>
      </c>
      <c r="H55" s="238">
        <v>5.9064481000000031</v>
      </c>
      <c r="I55" s="247">
        <v>441.21150799999998</v>
      </c>
      <c r="K55" s="276"/>
    </row>
    <row r="56" spans="1:11" ht="18.75" customHeight="1" x14ac:dyDescent="0.25">
      <c r="A56" s="6"/>
      <c r="B56" s="245" t="s">
        <v>357</v>
      </c>
      <c r="C56" s="238">
        <v>325.81553465299999</v>
      </c>
      <c r="D56" s="238">
        <v>344.0649141529999</v>
      </c>
      <c r="E56" s="238">
        <v>43.9212779</v>
      </c>
      <c r="F56" s="238">
        <v>62.170657700000007</v>
      </c>
      <c r="G56" s="238">
        <v>113.46653054699998</v>
      </c>
      <c r="H56" s="238">
        <v>5.6957847999999975</v>
      </c>
      <c r="I56" s="247">
        <v>444.97784999999999</v>
      </c>
      <c r="K56" s="276"/>
    </row>
    <row r="57" spans="1:11" ht="15" customHeight="1" x14ac:dyDescent="0.25">
      <c r="A57" s="6"/>
      <c r="B57" s="245" t="s">
        <v>361</v>
      </c>
      <c r="C57" s="238">
        <v>328.60749493099996</v>
      </c>
      <c r="D57" s="238">
        <v>346.526053031</v>
      </c>
      <c r="E57" s="238">
        <v>44.4893097</v>
      </c>
      <c r="F57" s="238">
        <v>62.407867899999999</v>
      </c>
      <c r="G57" s="238">
        <v>114.9938416690001</v>
      </c>
      <c r="H57" s="238">
        <v>5.1123563999999968</v>
      </c>
      <c r="I57" s="20">
        <v>448.71369300000003</v>
      </c>
      <c r="K57" s="276"/>
    </row>
    <row r="58" spans="1:11" ht="15" customHeight="1" x14ac:dyDescent="0.25">
      <c r="A58" s="6"/>
      <c r="B58" s="245" t="s">
        <v>362</v>
      </c>
      <c r="C58" s="238">
        <v>331.37084840299997</v>
      </c>
      <c r="D58" s="238">
        <v>349.28535390299993</v>
      </c>
      <c r="E58" s="238">
        <v>45.056840900000005</v>
      </c>
      <c r="F58" s="238">
        <v>62.971346199999999</v>
      </c>
      <c r="G58" s="238">
        <v>116.55420419700005</v>
      </c>
      <c r="H58" s="238">
        <v>4.7969393999999976</v>
      </c>
      <c r="I58" s="20">
        <v>452.721992</v>
      </c>
      <c r="K58" s="276"/>
    </row>
    <row r="59" spans="1:11" ht="15" customHeight="1" x14ac:dyDescent="0.25">
      <c r="A59" s="6"/>
      <c r="B59" s="245" t="s">
        <v>363</v>
      </c>
      <c r="C59" s="238">
        <v>334.29880379200006</v>
      </c>
      <c r="D59" s="238">
        <v>352.48088509199999</v>
      </c>
      <c r="E59" s="238">
        <v>45.650206100000005</v>
      </c>
      <c r="F59" s="238">
        <v>63.832288200000001</v>
      </c>
      <c r="G59" s="238">
        <v>118.01561380799994</v>
      </c>
      <c r="H59" s="238">
        <v>4.6499043999999961</v>
      </c>
      <c r="I59" s="20">
        <v>456.96432199999998</v>
      </c>
      <c r="K59" s="276"/>
    </row>
    <row r="60" spans="1:11" ht="18.75" customHeight="1" x14ac:dyDescent="0.25">
      <c r="A60" s="6"/>
      <c r="B60" s="245" t="s">
        <v>364</v>
      </c>
      <c r="C60" s="238">
        <v>337.22486873500003</v>
      </c>
      <c r="D60" s="238">
        <v>355.41677863500001</v>
      </c>
      <c r="E60" s="238">
        <v>46.2466133</v>
      </c>
      <c r="F60" s="238">
        <v>64.438522599999999</v>
      </c>
      <c r="G60" s="238">
        <v>119.38600776499997</v>
      </c>
      <c r="H60" s="238">
        <v>4.120766499999978</v>
      </c>
      <c r="I60" s="20">
        <v>460.73164299999996</v>
      </c>
      <c r="K60" s="276"/>
    </row>
    <row r="61" spans="1:11" ht="15" customHeight="1" x14ac:dyDescent="0.25">
      <c r="A61" s="6"/>
      <c r="B61" s="245" t="s">
        <v>388</v>
      </c>
      <c r="C61" s="238">
        <v>340.41966566199994</v>
      </c>
      <c r="D61" s="238">
        <v>358.55512346199998</v>
      </c>
      <c r="E61" s="238">
        <v>46.883472800000007</v>
      </c>
      <c r="F61" s="238">
        <v>65.018931299999991</v>
      </c>
      <c r="G61" s="238">
        <v>120.80694473800008</v>
      </c>
      <c r="H61" s="238">
        <v>3.3317795999999835</v>
      </c>
      <c r="I61" s="20">
        <v>464.55839000000003</v>
      </c>
      <c r="K61" s="276"/>
    </row>
    <row r="62" spans="1:11" ht="15" customHeight="1" x14ac:dyDescent="0.25">
      <c r="A62" s="6"/>
      <c r="B62" s="245" t="s">
        <v>389</v>
      </c>
      <c r="C62" s="238">
        <v>343.55042424200002</v>
      </c>
      <c r="D62" s="238">
        <v>361.66346134200001</v>
      </c>
      <c r="E62" s="238">
        <v>47.515187300000001</v>
      </c>
      <c r="F62" s="238">
        <v>65.628224199999991</v>
      </c>
      <c r="G62" s="238">
        <v>122.31890925799993</v>
      </c>
      <c r="H62" s="238">
        <v>2.6918375000000032</v>
      </c>
      <c r="I62" s="20">
        <v>468.56117099999994</v>
      </c>
      <c r="K62" s="276"/>
    </row>
    <row r="63" spans="1:11" ht="15" customHeight="1" x14ac:dyDescent="0.25">
      <c r="A63" s="6"/>
      <c r="B63" s="245" t="s">
        <v>390</v>
      </c>
      <c r="C63" s="238">
        <v>346.76869205499997</v>
      </c>
      <c r="D63" s="238">
        <v>365.15463075500003</v>
      </c>
      <c r="E63" s="238">
        <v>48.162840700000004</v>
      </c>
      <c r="F63" s="238">
        <v>66.5487787</v>
      </c>
      <c r="G63" s="238">
        <v>123.63109204499999</v>
      </c>
      <c r="H63" s="238">
        <v>2.3158488999999971</v>
      </c>
      <c r="I63" s="20">
        <v>472.71563299999997</v>
      </c>
      <c r="K63" s="276"/>
    </row>
    <row r="64" spans="1:11" ht="15" customHeight="1" x14ac:dyDescent="0.25">
      <c r="A64" s="6"/>
      <c r="B64" s="245" t="s">
        <v>391</v>
      </c>
      <c r="C64" s="238">
        <v>349.88550175099999</v>
      </c>
      <c r="D64" s="238">
        <v>368.27337995100004</v>
      </c>
      <c r="E64" s="238">
        <v>48.799950799999998</v>
      </c>
      <c r="F64" s="238">
        <v>67.187829500000021</v>
      </c>
      <c r="G64" s="238">
        <v>124.90572824900001</v>
      </c>
      <c r="H64" s="238">
        <v>1.6369779999999774</v>
      </c>
      <c r="I64" s="20">
        <v>476.42820799999998</v>
      </c>
      <c r="K64" s="276"/>
    </row>
    <row r="65" spans="1:26" x14ac:dyDescent="0.25">
      <c r="A65" s="6"/>
      <c r="B65" s="251">
        <v>2012</v>
      </c>
      <c r="C65" s="380">
        <f ca="1">SUM(OFFSET(C$4,4*(ROW()-ROW(C$65)),0):OFFSET(C$7,4*(ROW()-ROW(C$65)),0))</f>
        <v>794.76900000000001</v>
      </c>
      <c r="D65" s="380">
        <f ca="1">SUM(OFFSET(D$4,4*(ROW()-ROW(D$65)),0):OFFSET(D$7,4*(ROW()-ROW(D$65)),0))</f>
        <v>840.45900000000006</v>
      </c>
      <c r="E65" s="380">
        <f ca="1">SUM(OFFSET(E$4,4*(ROW()-ROW(E$65)),0):OFFSET(E$7,4*(ROW()-ROW(E$65)),0))</f>
        <v>107.631</v>
      </c>
      <c r="F65" s="380">
        <f ca="1">SUM(OFFSET(F$4,4*(ROW()-ROW(F$65)),0):OFFSET(F$7,4*(ROW()-ROW(F$65)),0))</f>
        <v>153.321</v>
      </c>
      <c r="G65" s="380">
        <f ca="1">SUM(OFFSET(G$4,4*(ROW()-ROW(G$65)),0):OFFSET(G$7,4*(ROW()-ROW(G$65)),0))</f>
        <v>283.08199999999999</v>
      </c>
      <c r="H65" s="380">
        <f ca="1">SUM(OFFSET(H$4,4*(ROW()-ROW(H$65)),0):OFFSET(H$7,4*(ROW()-ROW(H$65)),0))</f>
        <v>84.328999999999994</v>
      </c>
      <c r="I65" s="381">
        <f ca="1">SUM(OFFSET(I$4,4*(ROW()-ROW(I$65)),0):OFFSET(I$7,4*(ROW()-ROW(I$65)),0))</f>
        <v>1162.18</v>
      </c>
      <c r="K65" s="276"/>
    </row>
    <row r="66" spans="1:26" x14ac:dyDescent="0.25">
      <c r="A66" s="6"/>
      <c r="B66" s="9">
        <v>2013</v>
      </c>
      <c r="C66" s="238">
        <f ca="1">SUM(OFFSET(C$4,4*(ROW()-ROW(C$65)),0):OFFSET(C$7,4*(ROW()-ROW(C$65)),0))</f>
        <v>832.78600000000006</v>
      </c>
      <c r="D66" s="238">
        <f ca="1">SUM(OFFSET(D$4,4*(ROW()-ROW(D$65)),0):OFFSET(D$7,4*(ROW()-ROW(D$65)),0))</f>
        <v>879.18400000000008</v>
      </c>
      <c r="E66" s="238">
        <f ca="1">SUM(OFFSET(E$4,4*(ROW()-ROW(E$65)),0):OFFSET(E$7,4*(ROW()-ROW(E$65)),0))</f>
        <v>112.69499999999999</v>
      </c>
      <c r="F66" s="238">
        <f ca="1">SUM(OFFSET(F$4,4*(ROW()-ROW(F$65)),0):OFFSET(F$7,4*(ROW()-ROW(F$65)),0))</f>
        <v>159.09300000000002</v>
      </c>
      <c r="G66" s="238">
        <f ca="1">SUM(OFFSET(G$4,4*(ROW()-ROW(G$65)),0):OFFSET(G$7,4*(ROW()-ROW(G$65)),0))</f>
        <v>292.76</v>
      </c>
      <c r="H66" s="238">
        <f ca="1">SUM(OFFSET(H$4,4*(ROW()-ROW(H$65)),0):OFFSET(H$7,4*(ROW()-ROW(H$65)),0))</f>
        <v>82.36</v>
      </c>
      <c r="I66" s="295">
        <f ca="1">SUM(OFFSET(I$4,4*(ROW()-ROW(I$65)),0):OFFSET(I$7,4*(ROW()-ROW(I$65)),0))</f>
        <v>1207.9060000000002</v>
      </c>
      <c r="K66" s="276"/>
      <c r="L66" s="382"/>
      <c r="M66" s="382"/>
      <c r="N66" s="383"/>
      <c r="O66" s="383"/>
      <c r="P66" s="383"/>
      <c r="Q66" s="384"/>
      <c r="R66" s="384"/>
      <c r="S66" s="384"/>
      <c r="T66" s="384"/>
      <c r="U66" s="384"/>
      <c r="V66" s="385"/>
      <c r="W66" s="385"/>
      <c r="X66" s="385"/>
      <c r="Y66" s="385"/>
      <c r="Z66" s="385"/>
    </row>
    <row r="67" spans="1:26" ht="15" customHeight="1" x14ac:dyDescent="0.25">
      <c r="A67" s="6"/>
      <c r="B67" s="9">
        <v>2014</v>
      </c>
      <c r="C67" s="238">
        <f ca="1">SUM(OFFSET(C$4,4*(ROW()-ROW(C$65)),0):OFFSET(C$7,4*(ROW()-ROW(C$65)),0))</f>
        <v>866.096</v>
      </c>
      <c r="D67" s="238">
        <f ca="1">SUM(OFFSET(D$4,4*(ROW()-ROW(D$65)),0):OFFSET(D$7,4*(ROW()-ROW(D$65)),0))</f>
        <v>899.85799999999995</v>
      </c>
      <c r="E67" s="238">
        <f ca="1">SUM(OFFSET(E$4,4*(ROW()-ROW(E$65)),0):OFFSET(E$7,4*(ROW()-ROW(E$65)),0))</f>
        <v>120.241</v>
      </c>
      <c r="F67" s="238">
        <f ca="1">SUM(OFFSET(F$4,4*(ROW()-ROW(F$65)),0):OFFSET(F$7,4*(ROW()-ROW(F$65)),0))</f>
        <v>154.00299999999999</v>
      </c>
      <c r="G67" s="238">
        <f ca="1">SUM(OFFSET(G$4,4*(ROW()-ROW(G$65)),0):OFFSET(G$7,4*(ROW()-ROW(G$65)),0))</f>
        <v>303.63</v>
      </c>
      <c r="H67" s="238">
        <f ca="1">SUM(OFFSET(H$4,4*(ROW()-ROW(H$65)),0):OFFSET(H$7,4*(ROW()-ROW(H$65)),0))</f>
        <v>77.97699999999999</v>
      </c>
      <c r="I67" s="295">
        <f ca="1">SUM(OFFSET(I$4,4*(ROW()-ROW(I$65)),0):OFFSET(I$7,4*(ROW()-ROW(I$65)),0))</f>
        <v>1247.703</v>
      </c>
      <c r="K67" s="276"/>
      <c r="L67" s="382"/>
      <c r="M67" s="382"/>
      <c r="N67" s="383"/>
      <c r="O67" s="383"/>
      <c r="P67" s="383"/>
      <c r="Q67" s="384"/>
      <c r="R67" s="384"/>
      <c r="S67" s="384"/>
      <c r="T67" s="384"/>
      <c r="U67" s="384"/>
      <c r="V67" s="385"/>
      <c r="W67" s="385"/>
      <c r="X67" s="385"/>
      <c r="Y67" s="385"/>
      <c r="Z67" s="385"/>
    </row>
    <row r="68" spans="1:26" ht="15" customHeight="1" x14ac:dyDescent="0.25">
      <c r="A68" s="6"/>
      <c r="B68" s="9">
        <v>2015</v>
      </c>
      <c r="C68" s="238">
        <f ca="1">SUM(OFFSET(C$4,4*(ROW()-ROW(C$65)),0):OFFSET(C$7,4*(ROW()-ROW(C$65)),0))</f>
        <v>899.15500000000009</v>
      </c>
      <c r="D68" s="238">
        <f ca="1">SUM(OFFSET(D$4,4*(ROW()-ROW(D$65)),0):OFFSET(D$7,4*(ROW()-ROW(D$65)),0))</f>
        <v>928.03399999999999</v>
      </c>
      <c r="E68" s="238">
        <f ca="1">SUM(OFFSET(E$4,4*(ROW()-ROW(E$65)),0):OFFSET(E$7,4*(ROW()-ROW(E$65)),0))</f>
        <v>126.21899999999999</v>
      </c>
      <c r="F68" s="238">
        <f ca="1">SUM(OFFSET(F$4,4*(ROW()-ROW(F$65)),0):OFFSET(F$7,4*(ROW()-ROW(F$65)),0))</f>
        <v>155.09800000000001</v>
      </c>
      <c r="G68" s="238">
        <f ca="1">SUM(OFFSET(G$4,4*(ROW()-ROW(G$65)),0):OFFSET(G$7,4*(ROW()-ROW(G$65)),0))</f>
        <v>347.15300000000002</v>
      </c>
      <c r="H68" s="238">
        <f ca="1">SUM(OFFSET(H$4,4*(ROW()-ROW(H$65)),0):OFFSET(H$7,4*(ROW()-ROW(H$65)),0))</f>
        <v>77.346999999999994</v>
      </c>
      <c r="I68" s="295">
        <f ca="1">SUM(OFFSET(I$4,4*(ROW()-ROW(I$65)),0):OFFSET(I$7,4*(ROW()-ROW(I$65)),0))</f>
        <v>1323.655</v>
      </c>
      <c r="K68" s="276"/>
      <c r="L68" s="382"/>
      <c r="M68" s="382"/>
      <c r="N68" s="383"/>
      <c r="O68" s="383"/>
      <c r="P68" s="383"/>
      <c r="Q68" s="384"/>
      <c r="R68" s="384"/>
      <c r="S68" s="384"/>
      <c r="T68" s="384"/>
      <c r="U68" s="384"/>
      <c r="V68" s="385"/>
      <c r="W68" s="385"/>
      <c r="X68" s="385"/>
      <c r="Y68" s="385"/>
      <c r="Z68" s="385"/>
    </row>
    <row r="69" spans="1:26" ht="15" customHeight="1" x14ac:dyDescent="0.25">
      <c r="A69" s="6"/>
      <c r="B69" s="9">
        <v>2016</v>
      </c>
      <c r="C69" s="238">
        <f ca="1">SUM(OFFSET(C$4,4*(ROW()-ROW(C$65)),0):OFFSET(C$7,4*(ROW()-ROW(C$65)),0))</f>
        <v>931.04200000000003</v>
      </c>
      <c r="D69" s="238">
        <f ca="1">SUM(OFFSET(D$4,4*(ROW()-ROW(D$65)),0):OFFSET(D$7,4*(ROW()-ROW(D$65)),0))</f>
        <v>965.77900000000011</v>
      </c>
      <c r="E69" s="238">
        <f ca="1">SUM(OFFSET(E$4,4*(ROW()-ROW(E$65)),0):OFFSET(E$7,4*(ROW()-ROW(E$65)),0))</f>
        <v>130.28299999999999</v>
      </c>
      <c r="F69" s="238">
        <f ca="1">SUM(OFFSET(F$4,4*(ROW()-ROW(F$65)),0):OFFSET(F$7,4*(ROW()-ROW(F$65)),0))</f>
        <v>165.01999999999998</v>
      </c>
      <c r="G69" s="238">
        <f ca="1">SUM(OFFSET(G$4,4*(ROW()-ROW(G$65)),0):OFFSET(G$7,4*(ROW()-ROW(G$65)),0))</f>
        <v>343.88800000000003</v>
      </c>
      <c r="H69" s="238">
        <f ca="1">SUM(OFFSET(H$4,4*(ROW()-ROW(H$65)),0):OFFSET(H$7,4*(ROW()-ROW(H$65)),0))</f>
        <v>70.043999999999997</v>
      </c>
      <c r="I69" s="295">
        <f ca="1">SUM(OFFSET(I$4,4*(ROW()-ROW(I$65)),0):OFFSET(I$7,4*(ROW()-ROW(I$65)),0))</f>
        <v>1344.9739999999999</v>
      </c>
      <c r="K69" s="276"/>
      <c r="L69" s="382"/>
      <c r="M69" s="382"/>
      <c r="N69" s="383"/>
      <c r="O69" s="383"/>
      <c r="P69" s="383"/>
      <c r="Q69" s="384"/>
      <c r="R69" s="384"/>
      <c r="S69" s="384"/>
      <c r="T69" s="384"/>
      <c r="U69" s="384"/>
      <c r="V69" s="385"/>
      <c r="W69" s="385"/>
      <c r="X69" s="385"/>
      <c r="Y69" s="385"/>
      <c r="Z69" s="385"/>
    </row>
    <row r="70" spans="1:26" ht="15" customHeight="1" x14ac:dyDescent="0.25">
      <c r="A70" s="6"/>
      <c r="B70" s="9">
        <v>2017</v>
      </c>
      <c r="C70" s="238">
        <f ca="1">SUM(OFFSET(C$4,4*(ROW()-ROW(C$65)),0):OFFSET(C$7,4*(ROW()-ROW(C$65)),0))</f>
        <v>970.32400000000007</v>
      </c>
      <c r="D70" s="238">
        <f ca="1">SUM(OFFSET(D$4,4*(ROW()-ROW(D$65)),0):OFFSET(D$7,4*(ROW()-ROW(D$65)),0))</f>
        <v>1006.2289999999999</v>
      </c>
      <c r="E70" s="238">
        <f ca="1">SUM(OFFSET(E$4,4*(ROW()-ROW(E$65)),0):OFFSET(E$7,4*(ROW()-ROW(E$65)),0))</f>
        <v>141.36100000000002</v>
      </c>
      <c r="F70" s="238">
        <f ca="1">SUM(OFFSET(F$4,4*(ROW()-ROW(F$65)),0):OFFSET(F$7,4*(ROW()-ROW(F$65)),0))</f>
        <v>177.26600000000002</v>
      </c>
      <c r="G70" s="238">
        <f ca="1">SUM(OFFSET(G$4,4*(ROW()-ROW(G$65)),0):OFFSET(G$7,4*(ROW()-ROW(G$65)),0))</f>
        <v>346.77199999999999</v>
      </c>
      <c r="H70" s="238">
        <f ca="1">SUM(OFFSET(H$4,4*(ROW()-ROW(H$65)),0):OFFSET(H$7,4*(ROW()-ROW(H$65)),0))</f>
        <v>63.962000000000003</v>
      </c>
      <c r="I70" s="295">
        <f ca="1">SUM(OFFSET(I$4,4*(ROW()-ROW(I$65)),0):OFFSET(I$7,4*(ROW()-ROW(I$65)),0))</f>
        <v>1381.058</v>
      </c>
      <c r="K70" s="276"/>
      <c r="L70" s="382"/>
      <c r="M70" s="382"/>
      <c r="N70" s="383"/>
      <c r="O70" s="383"/>
      <c r="P70" s="383"/>
      <c r="Q70" s="384"/>
      <c r="R70" s="384"/>
      <c r="S70" s="384"/>
      <c r="T70" s="384"/>
      <c r="U70" s="384"/>
      <c r="V70" s="385"/>
      <c r="W70" s="385"/>
      <c r="X70" s="385"/>
      <c r="Y70" s="385"/>
      <c r="Z70" s="385"/>
    </row>
    <row r="71" spans="1:26" ht="15" customHeight="1" x14ac:dyDescent="0.25">
      <c r="A71" s="6"/>
      <c r="B71" s="9">
        <v>2018</v>
      </c>
      <c r="C71" s="238">
        <f ca="1">SUM(OFFSET(C$4,4*(ROW()-ROW(C$65)),0):OFFSET(C$7,4*(ROW()-ROW(C$65)),0))</f>
        <v>1011.796</v>
      </c>
      <c r="D71" s="238">
        <f ca="1">SUM(OFFSET(D$4,4*(ROW()-ROW(D$65)),0):OFFSET(D$7,4*(ROW()-ROW(D$65)),0))</f>
        <v>1047.0909999999999</v>
      </c>
      <c r="E71" s="238">
        <f ca="1">SUM(OFFSET(E$4,4*(ROW()-ROW(E$65)),0):OFFSET(E$7,4*(ROW()-ROW(E$65)),0))</f>
        <v>146.25099999999998</v>
      </c>
      <c r="F71" s="238">
        <f ca="1">SUM(OFFSET(F$4,4*(ROW()-ROW(F$65)),0):OFFSET(F$7,4*(ROW()-ROW(F$65)),0))</f>
        <v>181.54599999999999</v>
      </c>
      <c r="G71" s="238">
        <f ca="1">SUM(OFFSET(G$4,4*(ROW()-ROW(G$65)),0):OFFSET(G$7,4*(ROW()-ROW(G$65)),0))</f>
        <v>371.81900000000002</v>
      </c>
      <c r="H71" s="238">
        <f ca="1">SUM(OFFSET(H$4,4*(ROW()-ROW(H$65)),0):OFFSET(H$7,4*(ROW()-ROW(H$65)),0))</f>
        <v>64.676000000000002</v>
      </c>
      <c r="I71" s="295">
        <f ca="1">SUM(OFFSET(I$4,4*(ROW()-ROW(I$65)),0):OFFSET(I$7,4*(ROW()-ROW(I$65)),0))</f>
        <v>1448.2909999999999</v>
      </c>
      <c r="K71" s="276"/>
      <c r="L71" s="382"/>
      <c r="M71" s="382"/>
      <c r="N71" s="383"/>
      <c r="O71" s="383"/>
      <c r="P71" s="383"/>
      <c r="Q71" s="384"/>
      <c r="R71" s="384"/>
      <c r="S71" s="384"/>
      <c r="T71" s="384"/>
      <c r="U71" s="384"/>
      <c r="V71" s="385"/>
      <c r="W71" s="385"/>
      <c r="X71" s="385"/>
      <c r="Y71" s="385"/>
      <c r="Z71" s="385"/>
    </row>
    <row r="72" spans="1:26" ht="15" customHeight="1" x14ac:dyDescent="0.25">
      <c r="A72" s="6"/>
      <c r="B72" s="9">
        <v>2019</v>
      </c>
      <c r="C72" s="238">
        <f ca="1">SUM(OFFSET(C$4,4*(ROW()-ROW(C$65)),0):OFFSET(C$7,4*(ROW()-ROW(C$65)),0))</f>
        <v>1049.0220000000002</v>
      </c>
      <c r="D72" s="238">
        <f ca="1">SUM(OFFSET(D$4,4*(ROW()-ROW(D$65)),0):OFFSET(D$7,4*(ROW()-ROW(D$65)),0))</f>
        <v>1096.788</v>
      </c>
      <c r="E72" s="238">
        <f ca="1">SUM(OFFSET(E$4,4*(ROW()-ROW(E$65)),0):OFFSET(E$7,4*(ROW()-ROW(E$65)),0))</f>
        <v>151.77799999999999</v>
      </c>
      <c r="F72" s="238">
        <f ca="1">SUM(OFFSET(F$4,4*(ROW()-ROW(F$65)),0):OFFSET(F$7,4*(ROW()-ROW(F$65)),0))</f>
        <v>199.54400000000001</v>
      </c>
      <c r="G72" s="238">
        <f ca="1">SUM(OFFSET(G$4,4*(ROW()-ROW(G$65)),0):OFFSET(G$7,4*(ROW()-ROW(G$65)),0))</f>
        <v>377.10299999999995</v>
      </c>
      <c r="H72" s="238">
        <f ca="1">SUM(OFFSET(H$4,4*(ROW()-ROW(H$65)),0):OFFSET(H$7,4*(ROW()-ROW(H$65)),0))</f>
        <v>61.006999999999998</v>
      </c>
      <c r="I72" s="295">
        <f ca="1">SUM(OFFSET(I$4,4*(ROW()-ROW(I$65)),0):OFFSET(I$7,4*(ROW()-ROW(I$65)),0))</f>
        <v>1487.1320000000001</v>
      </c>
      <c r="K72" s="276"/>
      <c r="L72" s="382"/>
      <c r="M72" s="382"/>
      <c r="N72" s="383"/>
      <c r="O72" s="383"/>
      <c r="P72" s="383"/>
      <c r="Q72" s="384"/>
      <c r="R72" s="384"/>
      <c r="S72" s="384"/>
      <c r="T72" s="384"/>
      <c r="U72" s="384"/>
      <c r="V72" s="385"/>
      <c r="W72" s="385"/>
      <c r="X72" s="385"/>
      <c r="Y72" s="385"/>
      <c r="Z72" s="385"/>
    </row>
    <row r="73" spans="1:26" ht="15" customHeight="1" x14ac:dyDescent="0.25">
      <c r="A73" s="6"/>
      <c r="B73" s="9">
        <v>2020</v>
      </c>
      <c r="C73" s="238">
        <f ca="1">SUM(OFFSET(C$4,4*(ROW()-ROW(C$65)),0):OFFSET(C$7,4*(ROW()-ROW(C$65)),0))</f>
        <v>1061.866</v>
      </c>
      <c r="D73" s="238">
        <f ca="1">SUM(OFFSET(D$4,4*(ROW()-ROW(D$65)),0):OFFSET(D$7,4*(ROW()-ROW(D$65)),0))</f>
        <v>1128.9279999999999</v>
      </c>
      <c r="E73" s="238">
        <f ca="1">SUM(OFFSET(E$4,4*(ROW()-ROW(E$65)),0):OFFSET(E$7,4*(ROW()-ROW(E$65)),0))</f>
        <v>145.851</v>
      </c>
      <c r="F73" s="238">
        <f ca="1">SUM(OFFSET(F$4,4*(ROW()-ROW(F$65)),0):OFFSET(F$7,4*(ROW()-ROW(F$65)),0))</f>
        <v>212.91299999999998</v>
      </c>
      <c r="G73" s="238">
        <f ca="1">SUM(OFFSET(G$4,4*(ROW()-ROW(G$65)),0):OFFSET(G$7,4*(ROW()-ROW(G$65)),0))</f>
        <v>353.24</v>
      </c>
      <c r="H73" s="238">
        <f ca="1">SUM(OFFSET(H$4,4*(ROW()-ROW(H$65)),0):OFFSET(H$7,4*(ROW()-ROW(H$65)),0))</f>
        <v>83.174000000000007</v>
      </c>
      <c r="I73" s="295">
        <f ca="1">SUM(OFFSET(I$4,4*(ROW()-ROW(I$65)),0):OFFSET(I$7,4*(ROW()-ROW(I$65)),0))</f>
        <v>1498.2800000000002</v>
      </c>
      <c r="J73" s="1" t="s">
        <v>430</v>
      </c>
      <c r="K73" s="276"/>
      <c r="L73" s="382"/>
      <c r="M73" s="382"/>
      <c r="N73" s="383"/>
      <c r="O73" s="383"/>
      <c r="P73" s="383"/>
      <c r="Q73" s="384"/>
      <c r="R73" s="384"/>
      <c r="S73" s="384"/>
      <c r="T73" s="384"/>
      <c r="U73" s="384"/>
      <c r="V73" s="385"/>
      <c r="W73" s="385"/>
      <c r="X73" s="385"/>
      <c r="Y73" s="385"/>
      <c r="Z73" s="385"/>
    </row>
    <row r="74" spans="1:26" ht="15" customHeight="1" x14ac:dyDescent="0.25">
      <c r="A74" s="6"/>
      <c r="B74" s="9">
        <v>2021</v>
      </c>
      <c r="C74" s="238">
        <f ca="1">SUM(OFFSET(C$4,4*(ROW()-ROW(C$65)),0):OFFSET(C$7,4*(ROW()-ROW(C$65)),0))</f>
        <v>1126.256367252</v>
      </c>
      <c r="D74" s="238">
        <f ca="1">SUM(OFFSET(D$4,4*(ROW()-ROW(D$65)),0):OFFSET(D$7,4*(ROW()-ROW(D$65)),0))</f>
        <v>1196.8345090519999</v>
      </c>
      <c r="E74" s="238">
        <f ca="1">SUM(OFFSET(E$4,4*(ROW()-ROW(E$65)),0):OFFSET(E$7,4*(ROW()-ROW(E$65)),0))</f>
        <v>146.77385820000001</v>
      </c>
      <c r="F74" s="238">
        <f ca="1">SUM(OFFSET(F$4,4*(ROW()-ROW(F$65)),0):OFFSET(F$7,4*(ROW()-ROW(F$65)),0))</f>
        <v>217.352</v>
      </c>
      <c r="G74" s="238">
        <f ca="1">SUM(OFFSET(G$4,4*(ROW()-ROW(G$65)),0):OFFSET(G$7,4*(ROW()-ROW(G$65)),0))</f>
        <v>381.37716294799992</v>
      </c>
      <c r="H74" s="238">
        <f ca="1">SUM(OFFSET(H$4,4*(ROW()-ROW(H$65)),0):OFFSET(H$7,4*(ROW()-ROW(H$65)),0))</f>
        <v>47.209890799999989</v>
      </c>
      <c r="I74" s="295">
        <f ca="1">SUM(OFFSET(I$4,4*(ROW()-ROW(I$65)),0):OFFSET(I$7,4*(ROW()-ROW(I$65)),0))</f>
        <v>1554.8434209999998</v>
      </c>
      <c r="K74" s="276"/>
      <c r="L74" s="382"/>
      <c r="M74" s="382"/>
      <c r="N74" s="383"/>
      <c r="O74" s="383"/>
      <c r="P74" s="383"/>
      <c r="Q74" s="384"/>
      <c r="R74" s="384"/>
      <c r="S74" s="384"/>
      <c r="T74" s="384"/>
      <c r="U74" s="384"/>
      <c r="V74" s="385"/>
      <c r="W74" s="385"/>
      <c r="X74" s="385"/>
      <c r="Y74" s="385"/>
      <c r="Z74" s="385"/>
    </row>
    <row r="75" spans="1:26" ht="15" customHeight="1" x14ac:dyDescent="0.25">
      <c r="A75" s="6"/>
      <c r="B75" s="9">
        <v>2022</v>
      </c>
      <c r="C75" s="238">
        <f ca="1">SUM(OFFSET(C$4,4*(ROW()-ROW(C$65)),0):OFFSET(C$7,4*(ROW()-ROW(C$65)),0))</f>
        <v>1197.2698226530001</v>
      </c>
      <c r="D75" s="238">
        <f ca="1">SUM(OFFSET(D$4,4*(ROW()-ROW(D$65)),0):OFFSET(D$7,4*(ROW()-ROW(D$65)),0))</f>
        <v>1274.271400053</v>
      </c>
      <c r="E75" s="238">
        <f ca="1">SUM(OFFSET(E$4,4*(ROW()-ROW(E$65)),0):OFFSET(E$7,4*(ROW()-ROW(E$65)),0))</f>
        <v>154.0567824</v>
      </c>
      <c r="F75" s="238">
        <f ca="1">SUM(OFFSET(F$4,4*(ROW()-ROW(F$65)),0):OFFSET(F$7,4*(ROW()-ROW(F$65)),0))</f>
        <v>231.05835989999997</v>
      </c>
      <c r="G75" s="238">
        <f ca="1">SUM(OFFSET(G$4,4*(ROW()-ROW(G$65)),0):OFFSET(G$7,4*(ROW()-ROW(G$65)),0))</f>
        <v>406.75083114699999</v>
      </c>
      <c r="H75" s="238">
        <f ca="1">SUM(OFFSET(H$4,4*(ROW()-ROW(H$65)),0):OFFSET(H$7,4*(ROW()-ROW(H$65)),0))</f>
        <v>12.979421199999999</v>
      </c>
      <c r="I75" s="295">
        <f ca="1">SUM(OFFSET(I$4,4*(ROW()-ROW(I$65)),0):OFFSET(I$7,4*(ROW()-ROW(I$65)),0))</f>
        <v>1617.0000750000002</v>
      </c>
      <c r="K75" s="276"/>
      <c r="L75" s="382"/>
      <c r="M75" s="382"/>
      <c r="N75" s="383"/>
      <c r="O75" s="383"/>
      <c r="P75" s="383"/>
      <c r="Q75" s="384"/>
      <c r="R75" s="384"/>
      <c r="S75" s="384"/>
      <c r="T75" s="384"/>
      <c r="U75" s="384"/>
      <c r="V75" s="385"/>
      <c r="W75" s="385"/>
      <c r="X75" s="385"/>
      <c r="Y75" s="385"/>
      <c r="Z75" s="385"/>
    </row>
    <row r="76" spans="1:26" ht="15" customHeight="1" x14ac:dyDescent="0.25">
      <c r="A76" s="6"/>
      <c r="B76" s="9">
        <v>2023</v>
      </c>
      <c r="C76" s="238">
        <f ca="1">SUM(OFFSET(C$4,4*(ROW()-ROW(C$65)),0):OFFSET(C$7,4*(ROW()-ROW(C$65)),0))</f>
        <v>1237.7078801490002</v>
      </c>
      <c r="D76" s="238">
        <f ca="1">SUM(OFFSET(D$4,4*(ROW()-ROW(D$65)),0):OFFSET(D$7,4*(ROW()-ROW(D$65)),0))</f>
        <v>1315.1429174489999</v>
      </c>
      <c r="E76" s="238">
        <f ca="1">SUM(OFFSET(E$4,4*(ROW()-ROW(E$65)),0):OFFSET(E$7,4*(ROW()-ROW(E$65)),0))</f>
        <v>162.16016050000002</v>
      </c>
      <c r="F76" s="238">
        <f ca="1">SUM(OFFSET(F$4,4*(ROW()-ROW(F$65)),0):OFFSET(F$7,4*(ROW()-ROW(F$65)),0))</f>
        <v>239.59519939999998</v>
      </c>
      <c r="G76" s="238">
        <f ca="1">SUM(OFFSET(G$4,4*(ROW()-ROW(G$65)),0):OFFSET(G$7,4*(ROW()-ROW(G$65)),0))</f>
        <v>417.056451751</v>
      </c>
      <c r="H76" s="238">
        <f ca="1">SUM(OFFSET(H$4,4*(ROW()-ROW(H$65)),0):OFFSET(H$7,4*(ROW()-ROW(H$65)),0))</f>
        <v>22.714567099999975</v>
      </c>
      <c r="I76" s="295">
        <f ca="1">SUM(OFFSET(I$4,4*(ROW()-ROW(I$65)),0):OFFSET(I$7,4*(ROW()-ROW(I$65)),0))</f>
        <v>1677.4788990000002</v>
      </c>
      <c r="K76" s="276"/>
      <c r="L76" s="382"/>
      <c r="M76" s="382"/>
      <c r="N76" s="383"/>
      <c r="O76" s="383"/>
      <c r="P76" s="383"/>
      <c r="Q76" s="384"/>
      <c r="R76" s="384"/>
      <c r="S76" s="384"/>
      <c r="T76" s="384"/>
      <c r="U76" s="384"/>
      <c r="V76" s="385"/>
      <c r="W76" s="385"/>
      <c r="X76" s="385"/>
      <c r="Y76" s="385"/>
      <c r="Z76" s="385"/>
    </row>
    <row r="77" spans="1:26" ht="15" customHeight="1" x14ac:dyDescent="0.25">
      <c r="A77" s="6"/>
      <c r="B77" s="9">
        <v>2024</v>
      </c>
      <c r="C77" s="238">
        <f ca="1">SUM(OFFSET(C$4,4*(ROW()-ROW(C$65)),0):OFFSET(C$7,4*(ROW()-ROW(C$65)),0))</f>
        <v>1277.2882822390002</v>
      </c>
      <c r="D77" s="238">
        <f ca="1">SUM(OFFSET(D$4,4*(ROW()-ROW(D$65)),0):OFFSET(D$7,4*(ROW()-ROW(D$65)),0))</f>
        <v>1351.065857539</v>
      </c>
      <c r="E77" s="238">
        <f ca="1">SUM(OFFSET(E$4,4*(ROW()-ROW(E$65)),0):OFFSET(E$7,4*(ROW()-ROW(E$65)),0))</f>
        <v>170.3279837</v>
      </c>
      <c r="F77" s="238">
        <f ca="1">SUM(OFFSET(F$4,4*(ROW()-ROW(F$65)),0):OFFSET(F$7,4*(ROW()-ROW(F$65)),0))</f>
        <v>244.1055605</v>
      </c>
      <c r="G77" s="238">
        <f ca="1">SUM(OFFSET(G$4,4*(ROW()-ROW(G$65)),0):OFFSET(G$7,4*(ROW()-ROW(G$65)),0))</f>
        <v>438.785129461</v>
      </c>
      <c r="H77" s="238">
        <f ca="1">SUM(OFFSET(H$4,4*(ROW()-ROW(H$65)),0):OFFSET(H$7,4*(ROW()-ROW(H$65)),0))</f>
        <v>25.062288299999999</v>
      </c>
      <c r="I77" s="295">
        <f ca="1">SUM(OFFSET(I$4,4*(ROW()-ROW(I$65)),0):OFFSET(I$7,4*(ROW()-ROW(I$65)),0))</f>
        <v>1741.1356999999998</v>
      </c>
      <c r="K77" s="276"/>
      <c r="L77" s="382"/>
      <c r="M77" s="382"/>
      <c r="N77" s="383"/>
      <c r="O77" s="383"/>
      <c r="P77" s="383"/>
      <c r="Q77" s="384"/>
      <c r="R77" s="384"/>
      <c r="S77" s="384"/>
      <c r="T77" s="384"/>
      <c r="U77" s="384"/>
      <c r="V77" s="385"/>
      <c r="W77" s="385"/>
      <c r="X77" s="385"/>
      <c r="Y77" s="385"/>
      <c r="Z77" s="385"/>
    </row>
    <row r="78" spans="1:26" x14ac:dyDescent="0.25">
      <c r="A78" s="6"/>
      <c r="B78" s="9">
        <v>2025</v>
      </c>
      <c r="C78" s="238">
        <f ca="1">SUM(OFFSET(C$4,4*(ROW()-ROW(C$65)),0):OFFSET(C$7,4*(ROW()-ROW(C$65)),0))</f>
        <v>1320.092681779</v>
      </c>
      <c r="D78" s="238">
        <f ca="1">SUM(OFFSET(D$4,4*(ROW()-ROW(D$65)),0):OFFSET(D$7,4*(ROW()-ROW(D$65)),0))</f>
        <v>1392.3572061790001</v>
      </c>
      <c r="E78" s="238">
        <f ca="1">SUM(OFFSET(E$4,4*(ROW()-ROW(E$65)),0):OFFSET(E$7,4*(ROW()-ROW(E$65)),0))</f>
        <v>179.11763460000003</v>
      </c>
      <c r="F78" s="238">
        <f ca="1">SUM(OFFSET(F$4,4*(ROW()-ROW(F$65)),0):OFFSET(F$7,4*(ROW()-ROW(F$65)),0))</f>
        <v>251.38216</v>
      </c>
      <c r="G78" s="238">
        <f ca="1">SUM(OFFSET(G$4,4*(ROW()-ROW(G$65)),0):OFFSET(G$7,4*(ROW()-ROW(G$65)),0))</f>
        <v>463.03019022100005</v>
      </c>
      <c r="H78" s="238">
        <f ca="1">SUM(OFFSET(H$4,4*(ROW()-ROW(H$65)),0):OFFSET(H$7,4*(ROW()-ROW(H$65)),0))</f>
        <v>20.254984999999987</v>
      </c>
      <c r="I78" s="295">
        <f ca="1">SUM(OFFSET(I$4,4*(ROW()-ROW(I$65)),0):OFFSET(I$7,4*(ROW()-ROW(I$65)),0))</f>
        <v>1803.3778570000002</v>
      </c>
      <c r="K78" s="276"/>
      <c r="L78" s="382"/>
      <c r="M78" s="382"/>
      <c r="N78" s="383"/>
      <c r="O78" s="383"/>
      <c r="P78" s="383"/>
      <c r="Q78" s="384"/>
      <c r="R78" s="384"/>
      <c r="S78" s="384"/>
      <c r="T78" s="384"/>
      <c r="U78" s="384"/>
      <c r="V78" s="385"/>
      <c r="W78" s="385"/>
      <c r="X78" s="385"/>
      <c r="Y78" s="385"/>
      <c r="Z78" s="385"/>
    </row>
    <row r="79" spans="1:26" x14ac:dyDescent="0.25">
      <c r="A79" s="6"/>
      <c r="B79" s="213">
        <v>2026</v>
      </c>
      <c r="C79" s="302">
        <f ca="1">SUM(OFFSET(C$4,4*(ROW()-ROW(C$65)),0):OFFSET(C$7,4*(ROW()-ROW(C$65)),0))</f>
        <v>1367.9636506939999</v>
      </c>
      <c r="D79" s="302">
        <f ca="1">SUM(OFFSET(D$4,4*(ROW()-ROW(D$65)),0):OFFSET(D$7,4*(ROW()-ROW(D$65)),0))</f>
        <v>1440.789994194</v>
      </c>
      <c r="E79" s="302">
        <f ca="1">SUM(OFFSET(E$4,4*(ROW()-ROW(E$65)),0):OFFSET(E$7,4*(ROW()-ROW(E$65)),0))</f>
        <v>188.80811410000001</v>
      </c>
      <c r="F79" s="302">
        <f ca="1">SUM(OFFSET(F$4,4*(ROW()-ROW(F$65)),0):OFFSET(F$7,4*(ROW()-ROW(F$65)),0))</f>
        <v>261.63445680000001</v>
      </c>
      <c r="G79" s="302">
        <f ca="1">SUM(OFFSET(G$4,4*(ROW()-ROW(G$65)),0):OFFSET(G$7,4*(ROW()-ROW(G$65)),0))</f>
        <v>486.14295380599998</v>
      </c>
      <c r="H79" s="302">
        <f ca="1">SUM(OFFSET(H$4,4*(ROW()-ROW(H$65)),0):OFFSET(H$7,4*(ROW()-ROW(H$65)),0))</f>
        <v>12.460232499999963</v>
      </c>
      <c r="I79" s="301">
        <f ca="1">SUM(OFFSET(I$4,4*(ROW()-ROW(I$65)),0):OFFSET(I$7,4*(ROW()-ROW(I$65)),0))</f>
        <v>1866.5668370000001</v>
      </c>
      <c r="K79" s="276"/>
      <c r="L79" s="382"/>
      <c r="M79" s="382"/>
      <c r="N79" s="383"/>
      <c r="O79" s="383"/>
      <c r="P79" s="383"/>
      <c r="Q79" s="384"/>
      <c r="R79" s="384"/>
      <c r="S79" s="384"/>
      <c r="T79" s="384"/>
      <c r="U79" s="384"/>
      <c r="V79" s="385"/>
      <c r="W79" s="385"/>
      <c r="X79" s="385"/>
      <c r="Y79" s="385"/>
      <c r="Z79" s="385"/>
    </row>
    <row r="80" spans="1:26" x14ac:dyDescent="0.25">
      <c r="A80" s="6"/>
      <c r="B80" s="245" t="s">
        <v>83</v>
      </c>
      <c r="C80" s="238">
        <f ca="1">SUM(OFFSET(C$5,4*(ROW()-ROW(C$80)),0):OFFSET(C$8,4*(ROW()-ROW(C$80)),0))</f>
        <v>798.40699999999993</v>
      </c>
      <c r="D80" s="238">
        <f ca="1">SUM(OFFSET(D$5,4*(ROW()-ROW(D$80)),0):OFFSET(D$8,4*(ROW()-ROW(D$80)),0))</f>
        <v>844.75400000000002</v>
      </c>
      <c r="E80" s="238">
        <f ca="1">SUM(OFFSET(E$5,4*(ROW()-ROW(E$80)),0):OFFSET(E$8,4*(ROW()-ROW(E$80)),0))</f>
        <v>108.154</v>
      </c>
      <c r="F80" s="238">
        <f ca="1">SUM(OFFSET(F$5,4*(ROW()-ROW(F$80)),0):OFFSET(F$8,4*(ROW()-ROW(F$80)),0))</f>
        <v>154.50099999999998</v>
      </c>
      <c r="G80" s="238">
        <f ca="1">SUM(OFFSET(G$5,4*(ROW()-ROW(G$80)),0):OFFSET(G$8,4*(ROW()-ROW(G$80)),0))</f>
        <v>282.71100000000001</v>
      </c>
      <c r="H80" s="238">
        <f ca="1">SUM(OFFSET(H$5,4*(ROW()-ROW(H$80)),0):OFFSET(H$8,4*(ROW()-ROW(H$80)),0))</f>
        <v>86.41</v>
      </c>
      <c r="I80" s="295">
        <f ca="1">SUM(OFFSET(I$5,4*(ROW()-ROW(I$80)),0):OFFSET(I$8,4*(ROW()-ROW(I$80)),0))</f>
        <v>1167.528</v>
      </c>
      <c r="K80" s="276"/>
    </row>
    <row r="81" spans="1:11" ht="15" customHeight="1" x14ac:dyDescent="0.25">
      <c r="A81" s="6"/>
      <c r="B81" s="245" t="s">
        <v>84</v>
      </c>
      <c r="C81" s="238">
        <f ca="1">SUM(OFFSET(C$5,4*(ROW()-ROW(C$80)),0):OFFSET(C$8,4*(ROW()-ROW(C$80)),0))</f>
        <v>848.38400000000001</v>
      </c>
      <c r="D81" s="238">
        <f ca="1">SUM(OFFSET(D$5,4*(ROW()-ROW(D$80)),0):OFFSET(D$8,4*(ROW()-ROW(D$80)),0))</f>
        <v>891.18399999999997</v>
      </c>
      <c r="E81" s="238">
        <f ca="1">SUM(OFFSET(E$5,4*(ROW()-ROW(E$80)),0):OFFSET(E$8,4*(ROW()-ROW(E$80)),0))</f>
        <v>115.88999999999999</v>
      </c>
      <c r="F81" s="238">
        <f ca="1">SUM(OFFSET(F$5,4*(ROW()-ROW(F$80)),0):OFFSET(F$8,4*(ROW()-ROW(F$80)),0))</f>
        <v>158.69</v>
      </c>
      <c r="G81" s="238">
        <f ca="1">SUM(OFFSET(G$5,4*(ROW()-ROW(G$80)),0):OFFSET(G$8,4*(ROW()-ROW(G$80)),0))</f>
        <v>294.74399999999997</v>
      </c>
      <c r="H81" s="238">
        <f ca="1">SUM(OFFSET(H$5,4*(ROW()-ROW(H$80)),0):OFFSET(H$8,4*(ROW()-ROW(H$80)),0))</f>
        <v>80.403000000000006</v>
      </c>
      <c r="I81" s="247">
        <f ca="1">SUM(OFFSET(I$5,4*(ROW()-ROW(I$80)),0):OFFSET(I$8,4*(ROW()-ROW(I$80)),0))</f>
        <v>1223.5309999999999</v>
      </c>
      <c r="K81" s="276"/>
    </row>
    <row r="82" spans="1:11" ht="15" customHeight="1" x14ac:dyDescent="0.25">
      <c r="A82" s="6"/>
      <c r="B82" s="245" t="s">
        <v>85</v>
      </c>
      <c r="C82" s="238">
        <f ca="1">SUM(OFFSET(C$5,4*(ROW()-ROW(C$80)),0):OFFSET(C$8,4*(ROW()-ROW(C$80)),0))</f>
        <v>870.48800000000006</v>
      </c>
      <c r="D82" s="238">
        <f ca="1">SUM(OFFSET(D$5,4*(ROW()-ROW(D$80)),0):OFFSET(D$8,4*(ROW()-ROW(D$80)),0))</f>
        <v>903.404</v>
      </c>
      <c r="E82" s="238">
        <f ca="1">SUM(OFFSET(E$5,4*(ROW()-ROW(E$80)),0):OFFSET(E$8,4*(ROW()-ROW(E$80)),0))</f>
        <v>119.92100000000001</v>
      </c>
      <c r="F82" s="238">
        <f ca="1">SUM(OFFSET(F$5,4*(ROW()-ROW(F$80)),0):OFFSET(F$8,4*(ROW()-ROW(F$80)),0))</f>
        <v>152.83699999999999</v>
      </c>
      <c r="G82" s="238">
        <f ca="1">SUM(OFFSET(G$5,4*(ROW()-ROW(G$80)),0):OFFSET(G$8,4*(ROW()-ROW(G$80)),0))</f>
        <v>315.048</v>
      </c>
      <c r="H82" s="238">
        <f ca="1">SUM(OFFSET(H$5,4*(ROW()-ROW(H$80)),0):OFFSET(H$8,4*(ROW()-ROW(H$80)),0))</f>
        <v>75.591999999999999</v>
      </c>
      <c r="I82" s="247">
        <f ca="1">SUM(OFFSET(I$5,4*(ROW()-ROW(I$80)),0):OFFSET(I$8,4*(ROW()-ROW(I$80)),0))</f>
        <v>1261.1279999999999</v>
      </c>
      <c r="K82" s="276"/>
    </row>
    <row r="83" spans="1:11" ht="15" customHeight="1" x14ac:dyDescent="0.25">
      <c r="A83" s="6"/>
      <c r="B83" s="245" t="s">
        <v>86</v>
      </c>
      <c r="C83" s="238">
        <f ca="1">SUM(OFFSET(C$5,4*(ROW()-ROW(C$80)),0):OFFSET(C$8,4*(ROW()-ROW(C$80)),0))</f>
        <v>908.9190000000001</v>
      </c>
      <c r="D83" s="238">
        <f ca="1">SUM(OFFSET(D$5,4*(ROW()-ROW(D$80)),0):OFFSET(D$8,4*(ROW()-ROW(D$80)),0))</f>
        <v>936.20500000000004</v>
      </c>
      <c r="E83" s="238">
        <f ca="1">SUM(OFFSET(E$5,4*(ROW()-ROW(E$80)),0):OFFSET(E$8,4*(ROW()-ROW(E$80)),0))</f>
        <v>128.42499999999998</v>
      </c>
      <c r="F83" s="238">
        <f ca="1">SUM(OFFSET(F$5,4*(ROW()-ROW(F$80)),0):OFFSET(F$8,4*(ROW()-ROW(F$80)),0))</f>
        <v>155.71099999999998</v>
      </c>
      <c r="G83" s="238">
        <f ca="1">SUM(OFFSET(G$5,4*(ROW()-ROW(G$80)),0):OFFSET(G$8,4*(ROW()-ROW(G$80)),0))</f>
        <v>350.08699999999999</v>
      </c>
      <c r="H83" s="238">
        <f ca="1">SUM(OFFSET(H$5,4*(ROW()-ROW(H$80)),0):OFFSET(H$8,4*(ROW()-ROW(H$80)),0))</f>
        <v>78.381999999999991</v>
      </c>
      <c r="I83" s="247">
        <f ca="1">SUM(OFFSET(I$5,4*(ROW()-ROW(I$80)),0):OFFSET(I$8,4*(ROW()-ROW(I$80)),0))</f>
        <v>1337.3879999999999</v>
      </c>
      <c r="K83" s="276"/>
    </row>
    <row r="84" spans="1:11" ht="15" customHeight="1" x14ac:dyDescent="0.25">
      <c r="A84" s="6"/>
      <c r="B84" s="245" t="s">
        <v>87</v>
      </c>
      <c r="C84" s="238">
        <f ca="1">SUM(OFFSET(C$5,4*(ROW()-ROW(C$80)),0):OFFSET(C$8,4*(ROW()-ROW(C$80)),0))</f>
        <v>938.64499999999998</v>
      </c>
      <c r="D84" s="238">
        <f ca="1">SUM(OFFSET(D$5,4*(ROW()-ROW(D$80)),0):OFFSET(D$8,4*(ROW()-ROW(D$80)),0))</f>
        <v>977.06799999999998</v>
      </c>
      <c r="E84" s="238">
        <f ca="1">SUM(OFFSET(E$5,4*(ROW()-ROW(E$80)),0):OFFSET(E$8,4*(ROW()-ROW(E$80)),0))</f>
        <v>131.92699999999999</v>
      </c>
      <c r="F84" s="238">
        <f ca="1">SUM(OFFSET(F$5,4*(ROW()-ROW(F$80)),0):OFFSET(F$8,4*(ROW()-ROW(F$80)),0))</f>
        <v>170.35</v>
      </c>
      <c r="G84" s="238">
        <f ca="1">SUM(OFFSET(G$5,4*(ROW()-ROW(G$80)),0):OFFSET(G$8,4*(ROW()-ROW(G$80)),0))</f>
        <v>341.85599999999999</v>
      </c>
      <c r="H84" s="238">
        <f ca="1">SUM(OFFSET(H$5,4*(ROW()-ROW(H$80)),0):OFFSET(H$8,4*(ROW()-ROW(H$80)),0))</f>
        <v>66.631</v>
      </c>
      <c r="I84" s="247">
        <f ca="1">SUM(OFFSET(I$5,4*(ROW()-ROW(I$80)),0):OFFSET(I$8,4*(ROW()-ROW(I$80)),0))</f>
        <v>1347.1320000000001</v>
      </c>
      <c r="K84" s="276"/>
    </row>
    <row r="85" spans="1:11" ht="15" customHeight="1" x14ac:dyDescent="0.25">
      <c r="A85" s="6"/>
      <c r="B85" s="245" t="s">
        <v>88</v>
      </c>
      <c r="C85" s="238">
        <f ca="1">SUM(OFFSET(C$5,4*(ROW()-ROW(C$80)),0):OFFSET(C$8,4*(ROW()-ROW(C$80)),0))</f>
        <v>982.24300000000005</v>
      </c>
      <c r="D85" s="238">
        <f ca="1">SUM(OFFSET(D$5,4*(ROW()-ROW(D$80)),0):OFFSET(D$8,4*(ROW()-ROW(D$80)),0))</f>
        <v>1014.951</v>
      </c>
      <c r="E85" s="238">
        <f ca="1">SUM(OFFSET(E$5,4*(ROW()-ROW(E$80)),0):OFFSET(E$8,4*(ROW()-ROW(E$80)),0))</f>
        <v>143.68100000000001</v>
      </c>
      <c r="F85" s="238">
        <f ca="1">SUM(OFFSET(F$5,4*(ROW()-ROW(F$80)),0):OFFSET(F$8,4*(ROW()-ROW(F$80)),0))</f>
        <v>176.38900000000001</v>
      </c>
      <c r="G85" s="238">
        <f ca="1">SUM(OFFSET(G$5,4*(ROW()-ROW(G$80)),0):OFFSET(G$8,4*(ROW()-ROW(G$80)),0))</f>
        <v>354.048</v>
      </c>
      <c r="H85" s="238">
        <f ca="1">SUM(OFFSET(H$5,4*(ROW()-ROW(H$80)),0):OFFSET(H$8,4*(ROW()-ROW(H$80)),0))</f>
        <v>65.50800000000001</v>
      </c>
      <c r="I85" s="247">
        <f ca="1">SUM(OFFSET(I$5,4*(ROW()-ROW(I$80)),0):OFFSET(I$8,4*(ROW()-ROW(I$80)),0))</f>
        <v>1401.799</v>
      </c>
      <c r="K85" s="276"/>
    </row>
    <row r="86" spans="1:11" ht="15" customHeight="1" x14ac:dyDescent="0.25">
      <c r="A86" s="6"/>
      <c r="B86" s="245" t="s">
        <v>89</v>
      </c>
      <c r="C86" s="238">
        <f ca="1">SUM(OFFSET(C$5,4*(ROW()-ROW(C$80)),0):OFFSET(C$8,4*(ROW()-ROW(C$80)),0))</f>
        <v>1021.8680000000001</v>
      </c>
      <c r="D86" s="238">
        <f ca="1">SUM(OFFSET(D$5,4*(ROW()-ROW(D$80)),0):OFFSET(D$8,4*(ROW()-ROW(D$80)),0))</f>
        <v>1059.018</v>
      </c>
      <c r="E86" s="238">
        <f ca="1">SUM(OFFSET(E$5,4*(ROW()-ROW(E$80)),0):OFFSET(E$8,4*(ROW()-ROW(E$80)),0))</f>
        <v>147.715</v>
      </c>
      <c r="F86" s="238">
        <f ca="1">SUM(OFFSET(F$5,4*(ROW()-ROW(F$80)),0):OFFSET(F$8,4*(ROW()-ROW(F$80)),0))</f>
        <v>184.86500000000001</v>
      </c>
      <c r="G86" s="238">
        <f ca="1">SUM(OFFSET(G$5,4*(ROW()-ROW(G$80)),0):OFFSET(G$8,4*(ROW()-ROW(G$80)),0))</f>
        <v>374.18100000000004</v>
      </c>
      <c r="H86" s="238">
        <f ca="1">SUM(OFFSET(H$5,4*(ROW()-ROW(H$80)),0):OFFSET(H$8,4*(ROW()-ROW(H$80)),0))</f>
        <v>62.292999999999999</v>
      </c>
      <c r="I86" s="247">
        <f ca="1">SUM(OFFSET(I$5,4*(ROW()-ROW(I$80)),0):OFFSET(I$8,4*(ROW()-ROW(I$80)),0))</f>
        <v>1458.3419999999999</v>
      </c>
      <c r="K86" s="276"/>
    </row>
    <row r="87" spans="1:11" ht="15" customHeight="1" x14ac:dyDescent="0.25">
      <c r="A87" s="6"/>
      <c r="B87" s="245" t="s">
        <v>90</v>
      </c>
      <c r="C87" s="238">
        <f ca="1">SUM(OFFSET(C$5,4*(ROW()-ROW(C$80)),0):OFFSET(C$8,4*(ROW()-ROW(C$80)),0))</f>
        <v>1055.1860000000001</v>
      </c>
      <c r="D87" s="238">
        <f ca="1">SUM(OFFSET(D$5,4*(ROW()-ROW(D$80)),0):OFFSET(D$8,4*(ROW()-ROW(D$80)),0))</f>
        <v>1108.5050000000001</v>
      </c>
      <c r="E87" s="238">
        <f ca="1">SUM(OFFSET(E$5,4*(ROW()-ROW(E$80)),0):OFFSET(E$8,4*(ROW()-ROW(E$80)),0))</f>
        <v>151.80600000000001</v>
      </c>
      <c r="F87" s="238">
        <f ca="1">SUM(OFFSET(F$5,4*(ROW()-ROW(F$80)),0):OFFSET(F$8,4*(ROW()-ROW(F$80)),0))</f>
        <v>205.125</v>
      </c>
      <c r="G87" s="238">
        <f ca="1">SUM(OFFSET(G$5,4*(ROW()-ROW(G$80)),0):OFFSET(G$8,4*(ROW()-ROW(G$80)),0))</f>
        <v>373.74699999999996</v>
      </c>
      <c r="H87" s="238">
        <f ca="1">SUM(OFFSET(H$5,4*(ROW()-ROW(H$80)),0):OFFSET(H$8,4*(ROW()-ROW(H$80)),0))</f>
        <v>62.894999999999996</v>
      </c>
      <c r="I87" s="247">
        <f ca="1">SUM(OFFSET(I$5,4*(ROW()-ROW(I$80)),0):OFFSET(I$8,4*(ROW()-ROW(I$80)),0))</f>
        <v>1491.828</v>
      </c>
      <c r="K87" s="276"/>
    </row>
    <row r="88" spans="1:11" ht="15" customHeight="1" x14ac:dyDescent="0.25">
      <c r="A88" s="6"/>
      <c r="B88" s="245" t="s">
        <v>91</v>
      </c>
      <c r="C88" s="238">
        <f ca="1">SUM(OFFSET(C$5,4*(ROW()-ROW(C$80)),0):OFFSET(C$8,4*(ROW()-ROW(C$80)),0))</f>
        <v>1071.008</v>
      </c>
      <c r="D88" s="238">
        <f ca="1">SUM(OFFSET(D$5,4*(ROW()-ROW(D$80)),0):OFFSET(D$8,4*(ROW()-ROW(D$80)),0))</f>
        <v>1139.9739999999999</v>
      </c>
      <c r="E88" s="238">
        <f ca="1">SUM(OFFSET(E$5,4*(ROW()-ROW(E$80)),0):OFFSET(E$8,4*(ROW()-ROW(E$80)),0))</f>
        <v>144.31399999999999</v>
      </c>
      <c r="F88" s="238">
        <f ca="1">SUM(OFFSET(F$5,4*(ROW()-ROW(F$80)),0):OFFSET(F$8,4*(ROW()-ROW(F$80)),0))</f>
        <v>213.28</v>
      </c>
      <c r="G88" s="238">
        <f ca="1">SUM(OFFSET(G$5,4*(ROW()-ROW(G$80)),0):OFFSET(G$8,4*(ROW()-ROW(G$80)),0))</f>
        <v>357.59499999999997</v>
      </c>
      <c r="H88" s="238">
        <f ca="1">SUM(OFFSET(H$5,4*(ROW()-ROW(H$80)),0):OFFSET(H$8,4*(ROW()-ROW(H$80)),0))</f>
        <v>83.850999999999999</v>
      </c>
      <c r="I88" s="247">
        <f ca="1">SUM(OFFSET(I$5,4*(ROW()-ROW(I$80)),0):OFFSET(I$8,4*(ROW()-ROW(I$80)),0))</f>
        <v>1512.4540000000002</v>
      </c>
      <c r="K88" s="276"/>
    </row>
    <row r="89" spans="1:11" ht="15" customHeight="1" x14ac:dyDescent="0.25">
      <c r="A89" s="6"/>
      <c r="B89" s="245" t="s">
        <v>92</v>
      </c>
      <c r="C89" s="238">
        <f ca="1">SUM(OFFSET(C$5,4*(ROW()-ROW(C$80)),0):OFFSET(C$8,4*(ROW()-ROW(C$80)),0))</f>
        <v>1143.789188726</v>
      </c>
      <c r="D89" s="238">
        <f ca="1">SUM(OFFSET(D$5,4*(ROW()-ROW(D$80)),0):OFFSET(D$8,4*(ROW()-ROW(D$80)),0))</f>
        <v>1215.4301524260002</v>
      </c>
      <c r="E89" s="238">
        <f ca="1">SUM(OFFSET(E$5,4*(ROW()-ROW(E$80)),0):OFFSET(E$8,4*(ROW()-ROW(E$80)),0))</f>
        <v>148.06741270000001</v>
      </c>
      <c r="F89" s="238">
        <f ca="1">SUM(OFFSET(F$5,4*(ROW()-ROW(F$80)),0):OFFSET(F$8,4*(ROW()-ROW(F$80)),0))</f>
        <v>219.70837619999998</v>
      </c>
      <c r="G89" s="238">
        <f ca="1">SUM(OFFSET(G$5,4*(ROW()-ROW(G$80)),0):OFFSET(G$8,4*(ROW()-ROW(G$80)),0))</f>
        <v>387.37585017399988</v>
      </c>
      <c r="H89" s="238">
        <f ca="1">SUM(OFFSET(H$5,4*(ROW()-ROW(H$80)),0):OFFSET(H$8,4*(ROW()-ROW(H$80)),0))</f>
        <v>34.370514099999973</v>
      </c>
      <c r="I89" s="295">
        <f ca="1">SUM(OFFSET(I$5,4*(ROW()-ROW(I$80)),0):OFFSET(I$8,4*(ROW()-ROW(I$80)),0))</f>
        <v>1565.5355529999999</v>
      </c>
      <c r="K89" s="276"/>
    </row>
    <row r="90" spans="1:11" ht="15" customHeight="1" x14ac:dyDescent="0.25">
      <c r="A90" s="6"/>
      <c r="B90" s="245" t="s">
        <v>93</v>
      </c>
      <c r="C90" s="238">
        <f ca="1">SUM(OFFSET(C$5,4*(ROW()-ROW(C$80)),0):OFFSET(C$8,4*(ROW()-ROW(C$80)),0))</f>
        <v>1210.9810190850001</v>
      </c>
      <c r="D90" s="238">
        <f ca="1">SUM(OFFSET(D$5,4*(ROW()-ROW(D$80)),0):OFFSET(D$8,4*(ROW()-ROW(D$80)),0))</f>
        <v>1289.978021185</v>
      </c>
      <c r="E90" s="238">
        <f ca="1">SUM(OFFSET(E$5,4*(ROW()-ROW(E$80)),0):OFFSET(E$8,4*(ROW()-ROW(E$80)),0))</f>
        <v>156.53341990000001</v>
      </c>
      <c r="F90" s="238">
        <f ca="1">SUM(OFFSET(F$5,4*(ROW()-ROW(F$80)),0):OFFSET(F$8,4*(ROW()-ROW(F$80)),0))</f>
        <v>235.53042199999999</v>
      </c>
      <c r="G90" s="238">
        <f ca="1">SUM(OFFSET(G$5,4*(ROW()-ROW(G$80)),0):OFFSET(G$8,4*(ROW()-ROW(G$80)),0))</f>
        <v>410.31269901500002</v>
      </c>
      <c r="H90" s="238">
        <f ca="1">SUM(OFFSET(H$5,4*(ROW()-ROW(H$80)),0):OFFSET(H$8,4*(ROW()-ROW(H$80)),0))</f>
        <v>13.373536900000005</v>
      </c>
      <c r="I90" s="295">
        <f ca="1">SUM(OFFSET(I$5,4*(ROW()-ROW(I$80)),0):OFFSET(I$8,4*(ROW()-ROW(I$80)),0))</f>
        <v>1634.6672550000003</v>
      </c>
      <c r="K90" s="276"/>
    </row>
    <row r="91" spans="1:11" ht="15" customHeight="1" x14ac:dyDescent="0.25">
      <c r="A91" s="6"/>
      <c r="B91" s="245" t="s">
        <v>94</v>
      </c>
      <c r="C91" s="238">
        <f ca="1">SUM(OFFSET(C$5,4*(ROW()-ROW(C$80)),0):OFFSET(C$8,4*(ROW()-ROW(C$80)),0))</f>
        <v>1247.1197468590003</v>
      </c>
      <c r="D91" s="238">
        <f ca="1">SUM(OFFSET(D$5,4*(ROW()-ROW(D$80)),0):OFFSET(D$8,4*(ROW()-ROW(D$80)),0))</f>
        <v>1323.5953945589999</v>
      </c>
      <c r="E91" s="238">
        <f ca="1">SUM(OFFSET(E$5,4*(ROW()-ROW(E$80)),0):OFFSET(E$8,4*(ROW()-ROW(E$80)),0))</f>
        <v>164.12149090000003</v>
      </c>
      <c r="F91" s="238">
        <f ca="1">SUM(OFFSET(F$5,4*(ROW()-ROW(F$80)),0):OFFSET(F$8,4*(ROW()-ROW(F$80)),0))</f>
        <v>240.59714080000001</v>
      </c>
      <c r="G91" s="238">
        <f ca="1">SUM(OFFSET(G$5,4*(ROW()-ROW(G$80)),0):OFFSET(G$8,4*(ROW()-ROW(G$80)),0))</f>
        <v>420.02661314099998</v>
      </c>
      <c r="H91" s="238">
        <f ca="1">SUM(OFFSET(H$5,4*(ROW()-ROW(H$80)),0):OFFSET(H$8,4*(ROW()-ROW(H$80)),0))</f>
        <v>25.318265999999987</v>
      </c>
      <c r="I91" s="295">
        <f ca="1">SUM(OFFSET(I$5,4*(ROW()-ROW(I$80)),0):OFFSET(I$8,4*(ROW()-ROW(I$80)),0))</f>
        <v>1692.464626</v>
      </c>
      <c r="K91" s="276"/>
    </row>
    <row r="92" spans="1:11" ht="15" customHeight="1" x14ac:dyDescent="0.25">
      <c r="A92" s="6"/>
      <c r="B92" s="245" t="s">
        <v>358</v>
      </c>
      <c r="C92" s="238">
        <f ca="1">SUM(OFFSET(C$5,4*(ROW()-ROW(C$80)),0):OFFSET(C$8,4*(ROW()-ROW(C$80)),0))</f>
        <v>1287.6709322759998</v>
      </c>
      <c r="D92" s="238">
        <f ca="1">SUM(OFFSET(D$5,4*(ROW()-ROW(D$80)),0):OFFSET(D$8,4*(ROW()-ROW(D$80)),0))</f>
        <v>1360.7320300759998</v>
      </c>
      <c r="E92" s="238">
        <f ca="1">SUM(OFFSET(E$5,4*(ROW()-ROW(E$80)),0):OFFSET(E$8,4*(ROW()-ROW(E$80)),0))</f>
        <v>172.46373919999999</v>
      </c>
      <c r="F92" s="238">
        <f ca="1">SUM(OFFSET(F$5,4*(ROW()-ROW(F$80)),0):OFFSET(F$8,4*(ROW()-ROW(F$80)),0))</f>
        <v>245.52483849999999</v>
      </c>
      <c r="G92" s="238">
        <f ca="1">SUM(OFFSET(G$5,4*(ROW()-ROW(G$80)),0):OFFSET(G$8,4*(ROW()-ROW(G$80)),0))</f>
        <v>444.90794352400002</v>
      </c>
      <c r="H92" s="238">
        <f ca="1">SUM(OFFSET(H$5,4*(ROW()-ROW(H$80)),0):OFFSET(H$8,4*(ROW()-ROW(H$80)),0))</f>
        <v>23.788635200000002</v>
      </c>
      <c r="I92" s="295">
        <f ca="1">SUM(OFFSET(I$5,4*(ROW()-ROW(I$80)),0):OFFSET(I$8,4*(ROW()-ROW(I$80)),0))</f>
        <v>1756.3675110000001</v>
      </c>
      <c r="K92" s="276"/>
    </row>
    <row r="93" spans="1:11" ht="15" customHeight="1" x14ac:dyDescent="0.25">
      <c r="A93" s="6"/>
      <c r="B93" s="245" t="s">
        <v>365</v>
      </c>
      <c r="C93" s="238">
        <f ca="1">SUM(OFFSET(C$5,4*(ROW()-ROW(C$80)),0):OFFSET(C$8,4*(ROW()-ROW(C$80)),0))</f>
        <v>1331.502015861</v>
      </c>
      <c r="D93" s="238">
        <f ca="1">SUM(OFFSET(D$5,4*(ROW()-ROW(D$80)),0):OFFSET(D$8,4*(ROW()-ROW(D$80)),0))</f>
        <v>1403.7090706609997</v>
      </c>
      <c r="E93" s="238">
        <f ca="1">SUM(OFFSET(E$5,4*(ROW()-ROW(E$80)),0):OFFSET(E$8,4*(ROW()-ROW(E$80)),0))</f>
        <v>181.44297000000003</v>
      </c>
      <c r="F93" s="238">
        <f ca="1">SUM(OFFSET(F$5,4*(ROW()-ROW(F$80)),0):OFFSET(F$8,4*(ROW()-ROW(F$80)),0))</f>
        <v>253.65002490000001</v>
      </c>
      <c r="G93" s="238">
        <f ca="1">SUM(OFFSET(G$5,4*(ROW()-ROW(G$80)),0):OFFSET(G$8,4*(ROW()-ROW(G$80)),0))</f>
        <v>468.94966743900011</v>
      </c>
      <c r="H93" s="238">
        <f ca="1">SUM(OFFSET(H$5,4*(ROW()-ROW(H$80)),0):OFFSET(H$8,4*(ROW()-ROW(H$80)),0))</f>
        <v>18.679966699999969</v>
      </c>
      <c r="I93" s="295">
        <f ca="1">SUM(OFFSET(I$5,4*(ROW()-ROW(I$80)),0):OFFSET(I$8,4*(ROW()-ROW(I$80)),0))</f>
        <v>1819.1316499999998</v>
      </c>
      <c r="K93" s="276"/>
    </row>
    <row r="94" spans="1:11" ht="15" customHeight="1" x14ac:dyDescent="0.25">
      <c r="A94" s="6"/>
      <c r="B94" s="386" t="s">
        <v>392</v>
      </c>
      <c r="C94" s="238">
        <f ca="1">SUM(OFFSET(C$5,4*(ROW()-ROW(C$80)),0):OFFSET(C$8,4*(ROW()-ROW(C$80)),0))</f>
        <v>1380.6242837099999</v>
      </c>
      <c r="D94" s="238">
        <f ca="1">SUM(OFFSET(D$5,4*(ROW()-ROW(D$80)),0):OFFSET(D$8,4*(ROW()-ROW(D$80)),0))</f>
        <v>1453.6465955100002</v>
      </c>
      <c r="E94" s="238">
        <f ca="1">SUM(OFFSET(E$5,4*(ROW()-ROW(E$80)),0):OFFSET(E$8,4*(ROW()-ROW(E$80)),0))</f>
        <v>191.36145160000001</v>
      </c>
      <c r="F94" s="238">
        <f ca="1">SUM(OFFSET(F$5,4*(ROW()-ROW(F$80)),0):OFFSET(F$8,4*(ROW()-ROW(F$80)),0))</f>
        <v>264.38376370000003</v>
      </c>
      <c r="G94" s="238">
        <f ca="1">SUM(OFFSET(G$5,4*(ROW()-ROW(G$80)),0):OFFSET(G$8,4*(ROW()-ROW(G$80)),0))</f>
        <v>491.66267428999998</v>
      </c>
      <c r="H94" s="238">
        <f ca="1">SUM(OFFSET(H$5,4*(ROW()-ROW(H$80)),0):OFFSET(H$8,4*(ROW()-ROW(H$80)),0))</f>
        <v>9.9764439999999617</v>
      </c>
      <c r="I94" s="387">
        <f ca="1">SUM(OFFSET(I$5,4*(ROW()-ROW(I$80)),0):OFFSET(I$8,4*(ROW()-ROW(I$80)),0))</f>
        <v>1882.263402</v>
      </c>
      <c r="K94" s="276"/>
    </row>
    <row r="95" spans="1:11" x14ac:dyDescent="0.25">
      <c r="A95" s="6"/>
      <c r="B95" s="388" t="s">
        <v>29</v>
      </c>
      <c r="C95" s="389"/>
      <c r="D95" s="389"/>
      <c r="E95" s="389"/>
      <c r="F95" s="389"/>
      <c r="G95" s="389"/>
      <c r="H95" s="389"/>
      <c r="I95" s="390"/>
      <c r="K95" s="276"/>
    </row>
    <row r="96" spans="1:11" ht="15" customHeight="1" x14ac:dyDescent="0.25">
      <c r="A96" s="6"/>
      <c r="B96" s="626" t="s">
        <v>517</v>
      </c>
      <c r="C96" s="649"/>
      <c r="D96" s="649"/>
      <c r="E96" s="649"/>
      <c r="F96" s="649"/>
      <c r="G96" s="649"/>
      <c r="H96" s="649"/>
      <c r="I96" s="650"/>
      <c r="K96" s="276"/>
    </row>
    <row r="97" spans="1:11" ht="28.5" customHeight="1" x14ac:dyDescent="0.25">
      <c r="A97" s="6"/>
      <c r="B97" s="626" t="s">
        <v>518</v>
      </c>
      <c r="C97" s="649"/>
      <c r="D97" s="649"/>
      <c r="E97" s="649"/>
      <c r="F97" s="649"/>
      <c r="G97" s="649"/>
      <c r="H97" s="649"/>
      <c r="I97" s="650"/>
      <c r="K97" s="276"/>
    </row>
    <row r="98" spans="1:11" ht="26.25" customHeight="1" x14ac:dyDescent="0.25">
      <c r="A98" s="6"/>
      <c r="B98" s="626" t="s">
        <v>519</v>
      </c>
      <c r="C98" s="649"/>
      <c r="D98" s="649"/>
      <c r="E98" s="649"/>
      <c r="F98" s="649"/>
      <c r="G98" s="649"/>
      <c r="H98" s="649"/>
      <c r="I98" s="650"/>
      <c r="K98" s="276"/>
    </row>
    <row r="99" spans="1:11" ht="15.75" thickBot="1" x14ac:dyDescent="0.3">
      <c r="A99" s="6"/>
      <c r="B99" s="391" t="s">
        <v>520</v>
      </c>
      <c r="C99" s="392"/>
      <c r="D99" s="392"/>
      <c r="E99" s="392"/>
      <c r="F99" s="392"/>
      <c r="G99" s="392"/>
      <c r="H99" s="392"/>
      <c r="I99" s="393"/>
      <c r="K99" s="276"/>
    </row>
    <row r="100" spans="1:11" x14ac:dyDescent="0.25">
      <c r="B100" s="394"/>
      <c r="K100" s="276"/>
    </row>
    <row r="101" spans="1:11" ht="18.75" customHeight="1" x14ac:dyDescent="0.25"/>
    <row r="105" spans="1:11" ht="18.75" customHeight="1" x14ac:dyDescent="0.25"/>
    <row r="109" spans="1:11" ht="18.75" customHeight="1" x14ac:dyDescent="0.25"/>
    <row r="113" ht="18.75" customHeight="1" x14ac:dyDescent="0.25"/>
    <row r="117" ht="18.75" customHeight="1" x14ac:dyDescent="0.25"/>
    <row r="121" ht="18.75" customHeight="1" x14ac:dyDescent="0.25"/>
  </sheetData>
  <mergeCells count="4">
    <mergeCell ref="B2:I2"/>
    <mergeCell ref="B96:I96"/>
    <mergeCell ref="B97:I97"/>
    <mergeCell ref="B98:I98"/>
  </mergeCells>
  <hyperlinks>
    <hyperlink ref="A1" location="Contents!A1" display="Back to contents" xr:uid="{B59FB131-6884-400E-B681-88C815466879}"/>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487A-0F0F-4869-9FEA-F735DF64A5B7}">
  <sheetPr>
    <tabColor theme="6"/>
  </sheetPr>
  <dimension ref="A1:J123"/>
  <sheetViews>
    <sheetView zoomScaleNormal="100" zoomScaleSheetLayoutView="100" workbookViewId="0"/>
  </sheetViews>
  <sheetFormatPr defaultColWidth="8.88671875" defaultRowHeight="15" x14ac:dyDescent="0.25"/>
  <cols>
    <col min="1" max="1" width="9.21875" style="24" customWidth="1"/>
    <col min="2" max="2" width="8.33203125" style="24" customWidth="1"/>
    <col min="3" max="8" width="14" style="24" customWidth="1"/>
    <col min="9" max="10" width="12.33203125" style="24" customWidth="1"/>
    <col min="11" max="16384" width="8.88671875" style="24"/>
  </cols>
  <sheetData>
    <row r="1" spans="1:10" ht="33.75" customHeight="1" thickBot="1" x14ac:dyDescent="0.3">
      <c r="A1" s="26" t="s">
        <v>42</v>
      </c>
      <c r="B1" s="26"/>
      <c r="C1" s="26"/>
      <c r="D1" s="26"/>
      <c r="E1" s="26"/>
      <c r="F1" s="26"/>
      <c r="G1" s="26"/>
    </row>
    <row r="2" spans="1:10" ht="39" customHeight="1" thickBot="1" x14ac:dyDescent="0.3">
      <c r="A2" s="35"/>
      <c r="B2" s="651" t="s">
        <v>623</v>
      </c>
      <c r="C2" s="652"/>
      <c r="D2" s="652"/>
      <c r="E2" s="652"/>
      <c r="F2" s="652"/>
      <c r="G2" s="652"/>
      <c r="H2" s="653"/>
      <c r="I2" s="438"/>
      <c r="J2" s="438"/>
    </row>
    <row r="3" spans="1:10" ht="39" customHeight="1" x14ac:dyDescent="0.25">
      <c r="A3" s="25"/>
      <c r="B3" s="151"/>
      <c r="C3" s="199" t="s">
        <v>593</v>
      </c>
      <c r="D3" s="199" t="s">
        <v>562</v>
      </c>
      <c r="E3" s="199" t="s">
        <v>594</v>
      </c>
      <c r="F3" s="199" t="s">
        <v>595</v>
      </c>
      <c r="G3" s="199" t="s">
        <v>535</v>
      </c>
      <c r="H3" s="36" t="s">
        <v>596</v>
      </c>
    </row>
    <row r="4" spans="1:10" x14ac:dyDescent="0.25">
      <c r="A4" s="25"/>
      <c r="B4" s="9" t="s">
        <v>55</v>
      </c>
      <c r="C4" s="107">
        <v>63.599471999999999</v>
      </c>
      <c r="D4" s="107">
        <v>11.885845999999999</v>
      </c>
      <c r="E4" s="107">
        <v>23.195</v>
      </c>
      <c r="F4" s="107">
        <v>0.391816</v>
      </c>
      <c r="G4" s="107">
        <v>34.581195999999998</v>
      </c>
      <c r="H4" s="37">
        <v>132.45009999999999</v>
      </c>
    </row>
    <row r="5" spans="1:10" x14ac:dyDescent="0.25">
      <c r="A5" s="25"/>
      <c r="B5" s="9" t="s">
        <v>56</v>
      </c>
      <c r="C5" s="107">
        <v>63.218232</v>
      </c>
      <c r="D5" s="107">
        <v>11.93407</v>
      </c>
      <c r="E5" s="107">
        <v>23.93</v>
      </c>
      <c r="F5" s="107">
        <v>1.9039999999999999E-3</v>
      </c>
      <c r="G5" s="107">
        <v>34.769365000000001</v>
      </c>
      <c r="H5" s="37">
        <v>132.260401</v>
      </c>
    </row>
    <row r="6" spans="1:10" x14ac:dyDescent="0.25">
      <c r="A6" s="25"/>
      <c r="B6" s="9" t="s">
        <v>57</v>
      </c>
      <c r="C6" s="107">
        <v>62.212536</v>
      </c>
      <c r="D6" s="107">
        <v>12.130801999999999</v>
      </c>
      <c r="E6" s="107">
        <v>23.574000000000002</v>
      </c>
      <c r="F6" s="107">
        <v>-0.24819999999999998</v>
      </c>
      <c r="G6" s="107">
        <v>34.830099999999995</v>
      </c>
      <c r="H6" s="37">
        <v>129.788138</v>
      </c>
    </row>
    <row r="7" spans="1:10" x14ac:dyDescent="0.25">
      <c r="A7" s="25"/>
      <c r="B7" s="9" t="s">
        <v>62</v>
      </c>
      <c r="C7" s="107">
        <v>61.138368</v>
      </c>
      <c r="D7" s="107">
        <v>12.227387</v>
      </c>
      <c r="E7" s="107">
        <v>24.161000000000001</v>
      </c>
      <c r="F7" s="107">
        <v>-1.0132000000000001</v>
      </c>
      <c r="G7" s="107">
        <v>33.212387999999997</v>
      </c>
      <c r="H7" s="37">
        <v>125.95183299999999</v>
      </c>
    </row>
    <row r="8" spans="1:10" x14ac:dyDescent="0.25">
      <c r="A8" s="25"/>
      <c r="B8" s="9" t="s">
        <v>0</v>
      </c>
      <c r="C8" s="107">
        <v>60.651720000000005</v>
      </c>
      <c r="D8" s="107">
        <v>12.099292</v>
      </c>
      <c r="E8" s="107">
        <v>24.437000000000001</v>
      </c>
      <c r="F8" s="107">
        <v>-1.4723360000000001</v>
      </c>
      <c r="G8" s="107">
        <v>31.412542999999999</v>
      </c>
      <c r="H8" s="37">
        <v>121.83097900000001</v>
      </c>
    </row>
    <row r="9" spans="1:10" x14ac:dyDescent="0.25">
      <c r="A9" s="25"/>
      <c r="B9" s="9" t="s">
        <v>1</v>
      </c>
      <c r="C9" s="107">
        <v>60.389279999999999</v>
      </c>
      <c r="D9" s="107">
        <v>12.152584999999997</v>
      </c>
      <c r="E9" s="107">
        <v>24.332999999999998</v>
      </c>
      <c r="F9" s="107">
        <v>-0.55243200000000003</v>
      </c>
      <c r="G9" s="107">
        <v>30.662708000000002</v>
      </c>
      <c r="H9" s="37">
        <v>121.16550100000001</v>
      </c>
    </row>
    <row r="10" spans="1:10" x14ac:dyDescent="0.25">
      <c r="A10" s="25"/>
      <c r="B10" s="9" t="s">
        <v>2</v>
      </c>
      <c r="C10" s="107">
        <v>60.823224000000003</v>
      </c>
      <c r="D10" s="107">
        <v>12.241772000000003</v>
      </c>
      <c r="E10" s="107">
        <v>24</v>
      </c>
      <c r="F10" s="107">
        <v>-0.66544799999999993</v>
      </c>
      <c r="G10" s="107">
        <v>31.052270999999998</v>
      </c>
      <c r="H10" s="37">
        <v>122.29025900000001</v>
      </c>
    </row>
    <row r="11" spans="1:10" x14ac:dyDescent="0.25">
      <c r="A11" s="25"/>
      <c r="B11" s="9" t="s">
        <v>3</v>
      </c>
      <c r="C11" s="107">
        <v>61.477271999999999</v>
      </c>
      <c r="D11" s="107">
        <v>12.305339999999999</v>
      </c>
      <c r="E11" s="107">
        <v>23.734999999999999</v>
      </c>
      <c r="F11" s="107">
        <v>-0.63348800000000005</v>
      </c>
      <c r="G11" s="107">
        <v>32.072221000000006</v>
      </c>
      <c r="H11" s="37">
        <v>123.68421499999999</v>
      </c>
    </row>
    <row r="12" spans="1:10" x14ac:dyDescent="0.25">
      <c r="A12" s="25"/>
      <c r="B12" s="9" t="s">
        <v>4</v>
      </c>
      <c r="C12" s="107">
        <v>60.890832000000003</v>
      </c>
      <c r="D12" s="107">
        <v>12.142447000000001</v>
      </c>
      <c r="E12" s="107">
        <v>24.638999999999999</v>
      </c>
      <c r="F12" s="107">
        <v>-0.23147200000000001</v>
      </c>
      <c r="G12" s="107">
        <v>32.546565999999999</v>
      </c>
      <c r="H12" s="37">
        <v>124.267003</v>
      </c>
    </row>
    <row r="13" spans="1:10" x14ac:dyDescent="0.25">
      <c r="A13" s="25"/>
      <c r="B13" s="9" t="s">
        <v>5</v>
      </c>
      <c r="C13" s="107">
        <v>61.762175999999997</v>
      </c>
      <c r="D13" s="107">
        <v>12.240128</v>
      </c>
      <c r="E13" s="107">
        <v>25.074999999999999</v>
      </c>
      <c r="F13" s="107">
        <v>-0.18795200000000001</v>
      </c>
      <c r="G13" s="107">
        <v>33.786734000000003</v>
      </c>
      <c r="H13" s="37">
        <v>126.595046</v>
      </c>
    </row>
    <row r="14" spans="1:10" x14ac:dyDescent="0.25">
      <c r="A14" s="25"/>
      <c r="B14" s="9" t="s">
        <v>6</v>
      </c>
      <c r="C14" s="107">
        <v>61.798031999999999</v>
      </c>
      <c r="D14" s="107">
        <v>12.264788000000001</v>
      </c>
      <c r="E14" s="107">
        <v>25.01</v>
      </c>
      <c r="F14" s="107">
        <v>0.62519199999999997</v>
      </c>
      <c r="G14" s="107">
        <v>33.778429000000003</v>
      </c>
      <c r="H14" s="37">
        <v>128.135941</v>
      </c>
    </row>
    <row r="15" spans="1:10" x14ac:dyDescent="0.25">
      <c r="A15" s="25"/>
      <c r="B15" s="9" t="s">
        <v>7</v>
      </c>
      <c r="C15" s="107">
        <v>61.922232000000001</v>
      </c>
      <c r="D15" s="107">
        <v>12.351782999999999</v>
      </c>
      <c r="E15" s="107">
        <v>25.780999999999999</v>
      </c>
      <c r="F15" s="107">
        <v>-4.0663999999999999E-2</v>
      </c>
      <c r="G15" s="107">
        <v>35.063418000000006</v>
      </c>
      <c r="H15" s="37">
        <v>129.33400900000001</v>
      </c>
    </row>
    <row r="16" spans="1:10" x14ac:dyDescent="0.25">
      <c r="A16" s="25"/>
      <c r="B16" s="9" t="s">
        <v>8</v>
      </c>
      <c r="C16" s="107">
        <v>61.573175999999997</v>
      </c>
      <c r="D16" s="107">
        <v>12.455903000000001</v>
      </c>
      <c r="E16" s="107">
        <v>25.66</v>
      </c>
      <c r="F16" s="107">
        <v>9.6696000000000004E-2</v>
      </c>
      <c r="G16" s="107">
        <v>36.644312999999997</v>
      </c>
      <c r="H16" s="37">
        <v>129.936578</v>
      </c>
    </row>
    <row r="17" spans="1:8" x14ac:dyDescent="0.25">
      <c r="A17" s="25"/>
      <c r="B17" s="9" t="s">
        <v>9</v>
      </c>
      <c r="C17" s="107">
        <v>61.442064000000002</v>
      </c>
      <c r="D17" s="107">
        <v>12.355345</v>
      </c>
      <c r="E17" s="107">
        <v>25.838000000000001</v>
      </c>
      <c r="F17" s="107">
        <v>6.364800000000001E-2</v>
      </c>
      <c r="G17" s="107">
        <v>35.693703999999997</v>
      </c>
      <c r="H17" s="37">
        <v>128.443691</v>
      </c>
    </row>
    <row r="18" spans="1:8" x14ac:dyDescent="0.25">
      <c r="A18" s="25"/>
      <c r="B18" s="9" t="s">
        <v>10</v>
      </c>
      <c r="C18" s="107">
        <v>61.473383999999996</v>
      </c>
      <c r="D18" s="107">
        <v>12.348220999999999</v>
      </c>
      <c r="E18" s="107">
        <v>26.28</v>
      </c>
      <c r="F18" s="107">
        <v>0.178976</v>
      </c>
      <c r="G18" s="107">
        <v>35.834567999999997</v>
      </c>
      <c r="H18" s="37">
        <v>128.99083899999999</v>
      </c>
    </row>
    <row r="19" spans="1:8" x14ac:dyDescent="0.25">
      <c r="A19" s="25"/>
      <c r="B19" s="9" t="s">
        <v>11</v>
      </c>
      <c r="C19" s="107">
        <v>61.862616000000003</v>
      </c>
      <c r="D19" s="107">
        <v>12.400966</v>
      </c>
      <c r="E19" s="107">
        <v>25.693000000000001</v>
      </c>
      <c r="F19" s="107">
        <v>-0.133552</v>
      </c>
      <c r="G19" s="107">
        <v>36.639012000000001</v>
      </c>
      <c r="H19" s="37">
        <v>130.34728200000001</v>
      </c>
    </row>
    <row r="20" spans="1:8" x14ac:dyDescent="0.25">
      <c r="A20" s="25"/>
      <c r="B20" s="9" t="s">
        <v>12</v>
      </c>
      <c r="C20" s="107">
        <v>62.016408000000006</v>
      </c>
      <c r="D20" s="107">
        <v>12.721957</v>
      </c>
      <c r="E20" s="107">
        <v>26.530999999999999</v>
      </c>
      <c r="F20" s="107">
        <v>-0.130968</v>
      </c>
      <c r="G20" s="107">
        <v>37.224032999999999</v>
      </c>
      <c r="H20" s="37">
        <v>131.70748</v>
      </c>
    </row>
    <row r="21" spans="1:8" x14ac:dyDescent="0.25">
      <c r="A21" s="25"/>
      <c r="B21" s="9" t="s">
        <v>13</v>
      </c>
      <c r="C21" s="107">
        <v>62.305847999999997</v>
      </c>
      <c r="D21" s="107">
        <v>12.348220999999999</v>
      </c>
      <c r="E21" s="107">
        <v>27.271999999999998</v>
      </c>
      <c r="F21" s="107">
        <v>0.60737600000000003</v>
      </c>
      <c r="G21" s="107">
        <v>35.366500000000002</v>
      </c>
      <c r="H21" s="37">
        <v>129.90918500000001</v>
      </c>
    </row>
    <row r="22" spans="1:8" x14ac:dyDescent="0.25">
      <c r="A22" s="25"/>
      <c r="B22" s="9" t="s">
        <v>14</v>
      </c>
      <c r="C22" s="107">
        <v>62.746704000000001</v>
      </c>
      <c r="D22" s="107">
        <v>12.445217000000001</v>
      </c>
      <c r="E22" s="107">
        <v>27.056999999999999</v>
      </c>
      <c r="F22" s="107">
        <v>0.42704000000000003</v>
      </c>
      <c r="G22" s="107">
        <v>36.481524</v>
      </c>
      <c r="H22" s="37">
        <v>131.09525500000001</v>
      </c>
    </row>
    <row r="23" spans="1:8" x14ac:dyDescent="0.25">
      <c r="A23" s="25"/>
      <c r="B23" s="9" t="s">
        <v>15</v>
      </c>
      <c r="C23" s="107">
        <v>63.21564</v>
      </c>
      <c r="D23" s="107">
        <v>12.574134000000001</v>
      </c>
      <c r="E23" s="107">
        <v>26.771000000000001</v>
      </c>
      <c r="F23" s="107">
        <v>0.185504</v>
      </c>
      <c r="G23" s="107">
        <v>35.526937999999994</v>
      </c>
      <c r="H23" s="37">
        <v>131.65231599999998</v>
      </c>
    </row>
    <row r="24" spans="1:8" x14ac:dyDescent="0.25">
      <c r="A24" s="25"/>
      <c r="B24" s="9" t="s">
        <v>16</v>
      </c>
      <c r="C24" s="107">
        <v>63.659951999999997</v>
      </c>
      <c r="D24" s="107">
        <v>12.419735000000001</v>
      </c>
      <c r="E24" s="107">
        <v>27.053999999999998</v>
      </c>
      <c r="F24" s="107">
        <v>0.20576800000000001</v>
      </c>
      <c r="G24" s="107">
        <v>36.200181999999998</v>
      </c>
      <c r="H24" s="37">
        <v>131.84166699999997</v>
      </c>
    </row>
    <row r="25" spans="1:8" x14ac:dyDescent="0.25">
      <c r="A25" s="25"/>
      <c r="B25" s="9" t="s">
        <v>17</v>
      </c>
      <c r="C25" s="107">
        <v>63.899928000000003</v>
      </c>
      <c r="D25" s="107">
        <v>12.448368</v>
      </c>
      <c r="E25" s="107">
        <v>27.55</v>
      </c>
      <c r="F25" s="107">
        <v>0.24289599999999997</v>
      </c>
      <c r="G25" s="107">
        <v>36.672582999999996</v>
      </c>
      <c r="H25" s="37">
        <v>133.44924499999999</v>
      </c>
    </row>
    <row r="26" spans="1:8" x14ac:dyDescent="0.25">
      <c r="A26" s="25"/>
      <c r="B26" s="9" t="s">
        <v>18</v>
      </c>
      <c r="C26" s="107">
        <v>64.564343999999991</v>
      </c>
      <c r="D26" s="107">
        <v>12.422611999999997</v>
      </c>
      <c r="E26" s="107">
        <v>28.312999999999999</v>
      </c>
      <c r="F26" s="107">
        <v>0.44852800000000004</v>
      </c>
      <c r="G26" s="107">
        <v>36.377563000000002</v>
      </c>
      <c r="H26" s="37">
        <v>134.48991699999999</v>
      </c>
    </row>
    <row r="27" spans="1:8" x14ac:dyDescent="0.25">
      <c r="A27" s="25"/>
      <c r="B27" s="9" t="s">
        <v>19</v>
      </c>
      <c r="C27" s="107">
        <v>64.863935999999995</v>
      </c>
      <c r="D27" s="107">
        <v>12.600027000000001</v>
      </c>
      <c r="E27" s="107">
        <v>29.777999999999999</v>
      </c>
      <c r="F27" s="107">
        <v>0.45900000000000002</v>
      </c>
      <c r="G27" s="107">
        <v>35.608872000000005</v>
      </c>
      <c r="H27" s="37">
        <v>134.327775</v>
      </c>
    </row>
    <row r="28" spans="1:8" x14ac:dyDescent="0.25">
      <c r="A28" s="25"/>
      <c r="B28" s="9" t="s">
        <v>20</v>
      </c>
      <c r="C28" s="107">
        <v>65.150136000000003</v>
      </c>
      <c r="D28" s="107">
        <v>12.661403</v>
      </c>
      <c r="E28" s="107">
        <v>30.248999999999999</v>
      </c>
      <c r="F28" s="107">
        <v>0.86047200000000001</v>
      </c>
      <c r="G28" s="107">
        <v>36.189103000000003</v>
      </c>
      <c r="H28" s="37">
        <v>136.334214</v>
      </c>
    </row>
    <row r="29" spans="1:8" x14ac:dyDescent="0.25">
      <c r="A29" s="25"/>
      <c r="B29" s="9" t="s">
        <v>21</v>
      </c>
      <c r="C29" s="107">
        <v>65.410200000000003</v>
      </c>
      <c r="D29" s="107">
        <v>12.748535</v>
      </c>
      <c r="E29" s="107">
        <v>30.286999999999999</v>
      </c>
      <c r="F29" s="107">
        <v>1.1951679999999998</v>
      </c>
      <c r="G29" s="107">
        <v>36.563195</v>
      </c>
      <c r="H29" s="37">
        <v>137.357258</v>
      </c>
    </row>
    <row r="30" spans="1:8" x14ac:dyDescent="0.25">
      <c r="A30" s="25"/>
      <c r="B30" s="9" t="s">
        <v>22</v>
      </c>
      <c r="C30" s="107">
        <v>66.005927999999997</v>
      </c>
      <c r="D30" s="107">
        <v>12.754425999999999</v>
      </c>
      <c r="E30" s="107">
        <v>29.902000000000001</v>
      </c>
      <c r="F30" s="107">
        <v>0.53176000000000001</v>
      </c>
      <c r="G30" s="107">
        <v>36.611718999999994</v>
      </c>
      <c r="H30" s="37">
        <v>137.53731299999998</v>
      </c>
    </row>
    <row r="31" spans="1:8" x14ac:dyDescent="0.25">
      <c r="A31" s="25"/>
      <c r="B31" s="9" t="s">
        <v>23</v>
      </c>
      <c r="C31" s="107">
        <v>66.30573600000001</v>
      </c>
      <c r="D31" s="107">
        <v>12.716203</v>
      </c>
      <c r="E31" s="107">
        <v>29.803000000000001</v>
      </c>
      <c r="F31" s="107">
        <v>0.29403199999999996</v>
      </c>
      <c r="G31" s="107">
        <v>38.145809999999997</v>
      </c>
      <c r="H31" s="37">
        <v>139.27049100000002</v>
      </c>
    </row>
    <row r="32" spans="1:8" x14ac:dyDescent="0.25">
      <c r="A32" s="25"/>
      <c r="B32" s="9" t="s">
        <v>24</v>
      </c>
      <c r="C32" s="107">
        <v>66.794111999999984</v>
      </c>
      <c r="D32" s="107">
        <v>12.754151999999999</v>
      </c>
      <c r="E32" s="107">
        <v>29.928999999999998</v>
      </c>
      <c r="F32" s="107">
        <v>0.51707199999999998</v>
      </c>
      <c r="G32" s="107">
        <v>38.172083000000001</v>
      </c>
      <c r="H32" s="37">
        <v>140.619879</v>
      </c>
    </row>
    <row r="33" spans="1:8" x14ac:dyDescent="0.25">
      <c r="A33" s="25"/>
      <c r="B33" s="9" t="s">
        <v>25</v>
      </c>
      <c r="C33" s="107">
        <v>67.640183999999991</v>
      </c>
      <c r="D33" s="107">
        <v>12.95609</v>
      </c>
      <c r="E33" s="107">
        <v>31.349</v>
      </c>
      <c r="F33" s="107">
        <v>4.3383999999999999E-2</v>
      </c>
      <c r="G33" s="107">
        <v>39.051904</v>
      </c>
      <c r="H33" s="37">
        <v>142.12235200000001</v>
      </c>
    </row>
    <row r="34" spans="1:8" x14ac:dyDescent="0.25">
      <c r="A34" s="25"/>
      <c r="B34" s="9" t="s">
        <v>26</v>
      </c>
      <c r="C34" s="107">
        <v>68.251032000000023</v>
      </c>
      <c r="D34" s="107">
        <v>13.041577999999999</v>
      </c>
      <c r="E34" s="107">
        <v>32.636000000000003</v>
      </c>
      <c r="F34" s="107">
        <v>0.54100800000000004</v>
      </c>
      <c r="G34" s="107">
        <v>38.572600999999999</v>
      </c>
      <c r="H34" s="37">
        <v>142.58536900000001</v>
      </c>
    </row>
    <row r="35" spans="1:8" x14ac:dyDescent="0.25">
      <c r="A35" s="25"/>
      <c r="B35" s="9" t="s">
        <v>27</v>
      </c>
      <c r="C35" s="107">
        <v>68.033088000000006</v>
      </c>
      <c r="D35" s="107">
        <v>13.020479999999999</v>
      </c>
      <c r="E35" s="107">
        <v>32.305</v>
      </c>
      <c r="F35" s="107">
        <v>1.0837840000000001</v>
      </c>
      <c r="G35" s="107">
        <v>39.040523</v>
      </c>
      <c r="H35" s="37">
        <v>143.72152499999999</v>
      </c>
    </row>
    <row r="36" spans="1:8" x14ac:dyDescent="0.25">
      <c r="A36" s="25"/>
      <c r="B36" s="9" t="s">
        <v>28</v>
      </c>
      <c r="C36" s="107">
        <v>68.988672000000008</v>
      </c>
      <c r="D36" s="107">
        <v>13.065553</v>
      </c>
      <c r="E36" s="107">
        <v>32.134999999999998</v>
      </c>
      <c r="F36" s="107">
        <v>-1.9719999999999998E-2</v>
      </c>
      <c r="G36" s="107">
        <v>38.822610999999995</v>
      </c>
      <c r="H36" s="37">
        <v>143.77957599999999</v>
      </c>
    </row>
    <row r="37" spans="1:8" x14ac:dyDescent="0.25">
      <c r="A37" s="25"/>
      <c r="B37" s="9" t="s">
        <v>31</v>
      </c>
      <c r="C37" s="107">
        <v>69.904944</v>
      </c>
      <c r="D37" s="107">
        <v>13.054729999999999</v>
      </c>
      <c r="E37" s="107">
        <v>32.701999999999998</v>
      </c>
      <c r="F37" s="107">
        <v>7.6567999999999997E-2</v>
      </c>
      <c r="G37" s="107">
        <v>39.555552000000006</v>
      </c>
      <c r="H37" s="37">
        <v>145.72350399999999</v>
      </c>
    </row>
    <row r="38" spans="1:8" x14ac:dyDescent="0.25">
      <c r="A38" s="25"/>
      <c r="B38" s="9" t="s">
        <v>32</v>
      </c>
      <c r="C38" s="107">
        <v>70.687511999999998</v>
      </c>
      <c r="D38" s="107">
        <v>13.067881999999999</v>
      </c>
      <c r="E38" s="107">
        <v>32.232999999999997</v>
      </c>
      <c r="F38" s="107">
        <v>0.17707200000000001</v>
      </c>
      <c r="G38" s="107">
        <v>37.89761</v>
      </c>
      <c r="H38" s="37">
        <v>145.27093599999998</v>
      </c>
    </row>
    <row r="39" spans="1:8" x14ac:dyDescent="0.25">
      <c r="A39" s="25"/>
      <c r="B39" s="9" t="s">
        <v>33</v>
      </c>
      <c r="C39" s="107">
        <v>71.013888000000023</v>
      </c>
      <c r="D39" s="107">
        <v>13.080349</v>
      </c>
      <c r="E39" s="107">
        <v>33.213000000000001</v>
      </c>
      <c r="F39" s="107">
        <v>0.25282399999999999</v>
      </c>
      <c r="G39" s="107">
        <v>40.184060000000002</v>
      </c>
      <c r="H39" s="37">
        <v>147.832391</v>
      </c>
    </row>
    <row r="40" spans="1:8" x14ac:dyDescent="0.25">
      <c r="A40" s="25"/>
      <c r="B40" s="9" t="s">
        <v>34</v>
      </c>
      <c r="C40" s="107">
        <v>75.308616000000001</v>
      </c>
      <c r="D40" s="107">
        <v>13.799873</v>
      </c>
      <c r="E40" s="107">
        <v>33.779000000000003</v>
      </c>
      <c r="F40" s="107">
        <v>0.50483199999999995</v>
      </c>
      <c r="G40" s="107">
        <v>44.836158000000005</v>
      </c>
      <c r="H40" s="37">
        <v>160.94889900000001</v>
      </c>
    </row>
    <row r="41" spans="1:8" x14ac:dyDescent="0.25">
      <c r="A41" s="25"/>
      <c r="B41" s="9" t="s">
        <v>38</v>
      </c>
      <c r="C41" s="107">
        <v>75.169296000000003</v>
      </c>
      <c r="D41" s="107">
        <v>13.909062</v>
      </c>
      <c r="E41" s="107">
        <v>35.587000000000003</v>
      </c>
      <c r="F41" s="107">
        <v>0.6447759999999999</v>
      </c>
      <c r="G41" s="107">
        <v>46.109836999999999</v>
      </c>
      <c r="H41" s="37">
        <v>162.78464099999999</v>
      </c>
    </row>
    <row r="42" spans="1:8" x14ac:dyDescent="0.25">
      <c r="A42" s="25"/>
      <c r="B42" s="9" t="s">
        <v>39</v>
      </c>
      <c r="C42" s="107">
        <v>75.54189599999998</v>
      </c>
      <c r="D42" s="107">
        <v>13.936050999999999</v>
      </c>
      <c r="E42" s="107">
        <v>35.947000000000003</v>
      </c>
      <c r="F42" s="107">
        <v>0.52958399999999994</v>
      </c>
      <c r="G42" s="107">
        <v>46.035930999999998</v>
      </c>
      <c r="H42" s="37">
        <v>162.87228200000001</v>
      </c>
    </row>
    <row r="43" spans="1:8" x14ac:dyDescent="0.25">
      <c r="A43" s="25"/>
      <c r="B43" s="9" t="s">
        <v>40</v>
      </c>
      <c r="C43" s="107">
        <v>75.949271999999993</v>
      </c>
      <c r="D43" s="107">
        <v>13.893032999999999</v>
      </c>
      <c r="E43" s="107">
        <v>36.048000000000002</v>
      </c>
      <c r="F43" s="107">
        <v>4.6648000000000009E-2</v>
      </c>
      <c r="G43" s="107">
        <v>45.84742700000001</v>
      </c>
      <c r="H43" s="37">
        <v>162.83223000000001</v>
      </c>
    </row>
    <row r="44" spans="1:8" x14ac:dyDescent="0.25">
      <c r="A44" s="25"/>
      <c r="B44" s="9" t="s">
        <v>41</v>
      </c>
      <c r="C44" s="107">
        <v>76.670280000000005</v>
      </c>
      <c r="D44" s="107">
        <v>13.873716</v>
      </c>
      <c r="E44" s="107">
        <v>36.098999999999997</v>
      </c>
      <c r="F44" s="107">
        <v>-0.22847999999999999</v>
      </c>
      <c r="G44" s="107">
        <v>46.372101999999998</v>
      </c>
      <c r="H44" s="37">
        <v>163.435438</v>
      </c>
    </row>
    <row r="45" spans="1:8" x14ac:dyDescent="0.25">
      <c r="B45" s="9" t="s">
        <v>43</v>
      </c>
      <c r="C45" s="107">
        <v>76.822776000000005</v>
      </c>
      <c r="D45" s="107">
        <v>13.898787</v>
      </c>
      <c r="E45" s="107">
        <v>36.572000000000003</v>
      </c>
      <c r="F45" s="107">
        <v>0.24507200000000001</v>
      </c>
      <c r="G45" s="107">
        <v>46.281911000000001</v>
      </c>
      <c r="H45" s="37">
        <v>164.08195600000002</v>
      </c>
    </row>
    <row r="46" spans="1:8" x14ac:dyDescent="0.25">
      <c r="B46" s="9" t="s">
        <v>44</v>
      </c>
      <c r="C46" s="107">
        <v>77.520888000000028</v>
      </c>
      <c r="D46" s="107">
        <v>13.934955</v>
      </c>
      <c r="E46" s="107">
        <v>36.366</v>
      </c>
      <c r="F46" s="107">
        <v>0.12797600000000001</v>
      </c>
      <c r="G46" s="107">
        <v>46.738544999999988</v>
      </c>
      <c r="H46" s="37">
        <v>165.28348399999999</v>
      </c>
    </row>
    <row r="47" spans="1:8" x14ac:dyDescent="0.25">
      <c r="B47" s="9" t="s">
        <v>45</v>
      </c>
      <c r="C47" s="107">
        <v>78.076223999999996</v>
      </c>
      <c r="D47" s="107">
        <v>14.038253000000001</v>
      </c>
      <c r="E47" s="107">
        <v>37.213999999999999</v>
      </c>
      <c r="F47" s="107">
        <v>9.9959999999999979E-2</v>
      </c>
      <c r="G47" s="107">
        <v>46.489903999999996</v>
      </c>
      <c r="H47" s="37">
        <v>165.46971100000002</v>
      </c>
    </row>
    <row r="48" spans="1:8" x14ac:dyDescent="0.25">
      <c r="B48" s="9" t="s">
        <v>46</v>
      </c>
      <c r="C48" s="107">
        <v>77.989392000000024</v>
      </c>
      <c r="D48" s="107">
        <v>14.466652</v>
      </c>
      <c r="E48" s="107">
        <v>37.563000000000002</v>
      </c>
      <c r="F48" s="107">
        <v>0.98817600000000005</v>
      </c>
      <c r="G48" s="107">
        <v>47.010587999999998</v>
      </c>
      <c r="H48" s="37">
        <v>167.691868</v>
      </c>
    </row>
    <row r="49" spans="2:8" x14ac:dyDescent="0.25">
      <c r="B49" s="9" t="s">
        <v>58</v>
      </c>
      <c r="C49" s="107">
        <v>78.668496000000005</v>
      </c>
      <c r="D49" s="107">
        <v>14.411715000000001</v>
      </c>
      <c r="E49" s="107">
        <v>38.442</v>
      </c>
      <c r="F49" s="107">
        <v>-0.15381600000000001</v>
      </c>
      <c r="G49" s="107">
        <v>45.423490999999999</v>
      </c>
      <c r="H49" s="37">
        <v>165.15386600000002</v>
      </c>
    </row>
    <row r="50" spans="2:8" x14ac:dyDescent="0.25">
      <c r="B50" s="9" t="s">
        <v>59</v>
      </c>
      <c r="C50" s="107">
        <v>78.425927999999999</v>
      </c>
      <c r="D50" s="107">
        <v>14.419934999999999</v>
      </c>
      <c r="E50" s="107">
        <v>37.642000000000003</v>
      </c>
      <c r="F50" s="107">
        <v>-0.13151199999999999</v>
      </c>
      <c r="G50" s="107">
        <v>48.188044000000005</v>
      </c>
      <c r="H50" s="37">
        <v>168.02470499999998</v>
      </c>
    </row>
    <row r="51" spans="2:8" x14ac:dyDescent="0.25">
      <c r="B51" s="9" t="s">
        <v>60</v>
      </c>
      <c r="C51" s="107">
        <v>77.916816000000011</v>
      </c>
      <c r="D51" s="107">
        <v>14.790520000000001</v>
      </c>
      <c r="E51" s="107">
        <v>38.131</v>
      </c>
      <c r="F51" s="107">
        <v>0.18237600000000001</v>
      </c>
      <c r="G51" s="107">
        <v>51.927452000000009</v>
      </c>
      <c r="H51" s="37">
        <v>171.54824400000001</v>
      </c>
    </row>
    <row r="52" spans="2:8" x14ac:dyDescent="0.25">
      <c r="B52" s="9" t="s">
        <v>61</v>
      </c>
      <c r="C52" s="107">
        <v>75.765240000000006</v>
      </c>
      <c r="D52" s="107">
        <v>14.473775999999999</v>
      </c>
      <c r="E52" s="107">
        <v>37.591000000000001</v>
      </c>
      <c r="F52" s="107">
        <v>-0.34489600000000004</v>
      </c>
      <c r="G52" s="107">
        <v>43.806055000000001</v>
      </c>
      <c r="H52" s="37">
        <v>159.77326500000001</v>
      </c>
    </row>
    <row r="53" spans="2:8" x14ac:dyDescent="0.25">
      <c r="B53" s="9" t="s">
        <v>63</v>
      </c>
      <c r="C53" s="107">
        <v>60.612624000000004</v>
      </c>
      <c r="D53" s="107">
        <v>11.885845999999999</v>
      </c>
      <c r="E53" s="107">
        <v>34.880000000000003</v>
      </c>
      <c r="F53" s="107">
        <v>-0.689384</v>
      </c>
      <c r="G53" s="107">
        <v>39.617536999999999</v>
      </c>
      <c r="H53" s="37">
        <v>132.710723</v>
      </c>
    </row>
    <row r="54" spans="2:8" x14ac:dyDescent="0.25">
      <c r="B54" s="9" t="s">
        <v>64</v>
      </c>
      <c r="C54" s="107">
        <v>72.437759999999997</v>
      </c>
      <c r="D54" s="107">
        <v>14.039075</v>
      </c>
      <c r="E54" s="107">
        <v>37.241999999999997</v>
      </c>
      <c r="F54" s="107">
        <v>-0.63933600000000002</v>
      </c>
      <c r="G54" s="107">
        <v>39.491185999999999</v>
      </c>
      <c r="H54" s="37">
        <v>150.04799499999999</v>
      </c>
    </row>
    <row r="55" spans="2:8" x14ac:dyDescent="0.25">
      <c r="B55" s="9" t="s">
        <v>65</v>
      </c>
      <c r="C55" s="107">
        <v>71.400528000000008</v>
      </c>
      <c r="D55" s="107">
        <v>14.564744000000001</v>
      </c>
      <c r="E55" s="107">
        <v>36.137999999999998</v>
      </c>
      <c r="F55" s="107">
        <v>0.38474400000000003</v>
      </c>
      <c r="G55" s="107">
        <v>42.610760999999997</v>
      </c>
      <c r="H55" s="37">
        <v>154.603217</v>
      </c>
    </row>
    <row r="56" spans="2:8" x14ac:dyDescent="0.25">
      <c r="B56" s="9" t="s">
        <v>66</v>
      </c>
      <c r="C56" s="107">
        <v>68.623199999999997</v>
      </c>
      <c r="D56" s="107">
        <v>14.809289000000001</v>
      </c>
      <c r="E56" s="107">
        <v>36.054000000000002</v>
      </c>
      <c r="F56" s="107">
        <v>0.27444799999999997</v>
      </c>
      <c r="G56" s="107">
        <v>38.796779000000001</v>
      </c>
      <c r="H56" s="37">
        <v>147.70713599999999</v>
      </c>
    </row>
    <row r="57" spans="2:8" x14ac:dyDescent="0.25">
      <c r="B57" s="9" t="s">
        <v>67</v>
      </c>
      <c r="C57" s="107">
        <v>74.531447999999997</v>
      </c>
      <c r="D57" s="107">
        <v>15.950636000000001</v>
      </c>
      <c r="E57" s="107">
        <v>37.286999999999999</v>
      </c>
      <c r="F57" s="107">
        <v>-0.212704</v>
      </c>
      <c r="G57" s="107">
        <v>42.292421000000004</v>
      </c>
      <c r="H57" s="37">
        <v>158.30063099999998</v>
      </c>
    </row>
    <row r="58" spans="2:8" x14ac:dyDescent="0.25">
      <c r="B58" s="9" t="s">
        <v>68</v>
      </c>
      <c r="C58" s="107">
        <v>76.70483999999999</v>
      </c>
      <c r="D58" s="107">
        <v>15.948032999999999</v>
      </c>
      <c r="E58" s="107">
        <v>36.917000000000002</v>
      </c>
      <c r="F58" s="107">
        <v>0.13205600000000001</v>
      </c>
      <c r="G58" s="107">
        <v>39.616734000000001</v>
      </c>
      <c r="H58" s="37">
        <v>158.07812300000001</v>
      </c>
    </row>
    <row r="59" spans="2:8" x14ac:dyDescent="0.25">
      <c r="B59" s="9" t="s">
        <v>69</v>
      </c>
      <c r="C59" s="107">
        <v>77.540327999999988</v>
      </c>
      <c r="D59" s="107">
        <v>16.25094</v>
      </c>
      <c r="E59" s="107">
        <v>36.515858200000004</v>
      </c>
      <c r="F59" s="107">
        <v>9.8872000000000002E-2</v>
      </c>
      <c r="G59" s="107">
        <v>42.559764999999999</v>
      </c>
      <c r="H59" s="37">
        <v>162.68796499999999</v>
      </c>
    </row>
    <row r="60" spans="2:8" x14ac:dyDescent="0.25">
      <c r="B60" s="78" t="s">
        <v>70</v>
      </c>
      <c r="C60" s="107">
        <v>78.00557000000002</v>
      </c>
      <c r="D60" s="107">
        <v>16.146933999999998</v>
      </c>
      <c r="E60" s="107">
        <v>37.347554500000001</v>
      </c>
      <c r="F60" s="107">
        <v>-0.174501822</v>
      </c>
      <c r="G60" s="107">
        <v>42.944942600000005</v>
      </c>
      <c r="H60" s="37">
        <v>163.33745999999999</v>
      </c>
    </row>
    <row r="61" spans="2:8" x14ac:dyDescent="0.25">
      <c r="B61" s="9" t="s">
        <v>71</v>
      </c>
      <c r="C61" s="107">
        <v>78.395597699999996</v>
      </c>
      <c r="D61" s="107">
        <v>16.0936491</v>
      </c>
      <c r="E61" s="107">
        <v>38.2629862</v>
      </c>
      <c r="F61" s="107">
        <v>-0.120039407</v>
      </c>
      <c r="G61" s="107">
        <v>44.168516599999997</v>
      </c>
      <c r="H61" s="37">
        <v>165.43972200000002</v>
      </c>
    </row>
    <row r="62" spans="2:8" x14ac:dyDescent="0.25">
      <c r="B62" s="9" t="s">
        <v>72</v>
      </c>
      <c r="C62" s="107">
        <v>78.632171499999998</v>
      </c>
      <c r="D62" s="107">
        <v>16.154804899999998</v>
      </c>
      <c r="E62" s="107">
        <v>39.0161619</v>
      </c>
      <c r="F62" s="107">
        <v>-0.21099412300000001</v>
      </c>
      <c r="G62" s="107">
        <v>44.644542099999995</v>
      </c>
      <c r="H62" s="37">
        <v>166.795108</v>
      </c>
    </row>
    <row r="63" spans="2:8" x14ac:dyDescent="0.25">
      <c r="B63" s="9" t="s">
        <v>73</v>
      </c>
      <c r="C63" s="107">
        <v>78.522358199999999</v>
      </c>
      <c r="D63" s="107">
        <v>16.216193199999999</v>
      </c>
      <c r="E63" s="107">
        <v>39.430079800000001</v>
      </c>
      <c r="F63" s="107">
        <v>-0.17553716800000002</v>
      </c>
      <c r="G63" s="107">
        <v>44.917807600000003</v>
      </c>
      <c r="H63" s="37">
        <v>167.66583300000002</v>
      </c>
    </row>
    <row r="64" spans="2:8" x14ac:dyDescent="0.25">
      <c r="B64" s="78" t="s">
        <v>74</v>
      </c>
      <c r="C64" s="107">
        <v>78.679402899999999</v>
      </c>
      <c r="D64" s="107">
        <v>16.2729499</v>
      </c>
      <c r="E64" s="107">
        <v>39.824192000000004</v>
      </c>
      <c r="F64" s="107">
        <v>-0.23671241000000001</v>
      </c>
      <c r="G64" s="107">
        <v>45.136765999999987</v>
      </c>
      <c r="H64" s="37">
        <v>168.469255</v>
      </c>
    </row>
    <row r="65" spans="1:8" x14ac:dyDescent="0.25">
      <c r="B65" s="78" t="s">
        <v>76</v>
      </c>
      <c r="C65" s="107">
        <v>79.034072300000005</v>
      </c>
      <c r="D65" s="107">
        <v>16.326650600000001</v>
      </c>
      <c r="E65" s="107">
        <v>40.2899995</v>
      </c>
      <c r="F65" s="107">
        <v>-0.13442975799999998</v>
      </c>
      <c r="G65" s="107">
        <v>45.308047899999998</v>
      </c>
      <c r="H65" s="37">
        <v>169.18938900000001</v>
      </c>
    </row>
    <row r="66" spans="1:8" x14ac:dyDescent="0.25">
      <c r="B66" s="78" t="s">
        <v>77</v>
      </c>
      <c r="C66" s="107">
        <v>79.389725600000006</v>
      </c>
      <c r="D66" s="107">
        <v>16.3788959</v>
      </c>
      <c r="E66" s="107">
        <v>40.773424500000004</v>
      </c>
      <c r="F66" s="107">
        <v>-0.109804768</v>
      </c>
      <c r="G66" s="107">
        <v>45.435881799999997</v>
      </c>
      <c r="H66" s="37">
        <v>169.77718200000001</v>
      </c>
    </row>
    <row r="67" spans="1:8" x14ac:dyDescent="0.25">
      <c r="B67" s="78" t="s">
        <v>78</v>
      </c>
      <c r="C67" s="107">
        <v>79.627894799999993</v>
      </c>
      <c r="D67" s="107">
        <v>16.432946300000001</v>
      </c>
      <c r="E67" s="107">
        <v>41.272544500000009</v>
      </c>
      <c r="F67" s="107">
        <v>-0.13365767199999998</v>
      </c>
      <c r="G67" s="107">
        <v>45.5554275</v>
      </c>
      <c r="H67" s="37">
        <v>170.307883</v>
      </c>
    </row>
    <row r="68" spans="1:8" x14ac:dyDescent="0.25">
      <c r="B68" s="78" t="s">
        <v>79</v>
      </c>
      <c r="C68" s="107">
        <v>79.946406199999998</v>
      </c>
      <c r="D68" s="107">
        <v>16.4904616</v>
      </c>
      <c r="E68" s="107">
        <v>41.785522400000005</v>
      </c>
      <c r="F68" s="107">
        <v>-0.126740506</v>
      </c>
      <c r="G68" s="107">
        <v>45.639943599999995</v>
      </c>
      <c r="H68" s="37">
        <v>170.88122899999999</v>
      </c>
    </row>
    <row r="69" spans="1:8" x14ac:dyDescent="0.25">
      <c r="B69" s="78" t="s">
        <v>354</v>
      </c>
      <c r="C69" s="107">
        <v>80.246904599999993</v>
      </c>
      <c r="D69" s="107">
        <v>16.5498273</v>
      </c>
      <c r="E69" s="107">
        <v>42.311231100000001</v>
      </c>
      <c r="F69" s="107">
        <v>-0.11358370700000001</v>
      </c>
      <c r="G69" s="107">
        <v>45.679620700000001</v>
      </c>
      <c r="H69" s="37">
        <v>171.44880499999999</v>
      </c>
    </row>
    <row r="70" spans="1:8" x14ac:dyDescent="0.25">
      <c r="B70" s="78" t="s">
        <v>355</v>
      </c>
      <c r="C70" s="107">
        <v>80.5348209</v>
      </c>
      <c r="D70" s="107">
        <v>16.612716599999999</v>
      </c>
      <c r="E70" s="107">
        <v>42.844525199999993</v>
      </c>
      <c r="F70" s="107">
        <v>-0.12950325799999998</v>
      </c>
      <c r="G70" s="107">
        <v>45.665400999999996</v>
      </c>
      <c r="H70" s="37">
        <v>171.988608</v>
      </c>
    </row>
    <row r="71" spans="1:8" x14ac:dyDescent="0.25">
      <c r="B71" s="78" t="s">
        <v>356</v>
      </c>
      <c r="C71" s="107">
        <v>80.745281599999998</v>
      </c>
      <c r="D71" s="107">
        <v>16.6775062</v>
      </c>
      <c r="E71" s="107">
        <v>43.386704999999999</v>
      </c>
      <c r="F71" s="107">
        <v>-9.690879099999998E-2</v>
      </c>
      <c r="G71" s="107">
        <v>45.610337999999999</v>
      </c>
      <c r="H71" s="37">
        <v>172.49778800000001</v>
      </c>
    </row>
    <row r="72" spans="1:8" x14ac:dyDescent="0.25">
      <c r="B72" s="78" t="s">
        <v>357</v>
      </c>
      <c r="C72" s="107">
        <v>80.956323900000001</v>
      </c>
      <c r="D72" s="107">
        <v>16.7442162</v>
      </c>
      <c r="E72" s="107">
        <v>43.9212779</v>
      </c>
      <c r="F72" s="107">
        <v>-6.6020645900000008E-2</v>
      </c>
      <c r="G72" s="107">
        <v>45.554000000000002</v>
      </c>
      <c r="H72" s="37">
        <v>173.020218</v>
      </c>
    </row>
    <row r="73" spans="1:8" x14ac:dyDescent="0.25">
      <c r="A73" s="25"/>
      <c r="B73" s="78" t="s">
        <v>361</v>
      </c>
      <c r="C73" s="107">
        <v>81.163461500000011</v>
      </c>
      <c r="D73" s="107">
        <v>16.812867600000001</v>
      </c>
      <c r="E73" s="107">
        <v>44.4893097</v>
      </c>
      <c r="F73" s="107">
        <v>-7.9133601400000003E-2</v>
      </c>
      <c r="G73" s="107">
        <v>45.499597799999997</v>
      </c>
      <c r="H73" s="37">
        <v>173.538297</v>
      </c>
    </row>
    <row r="74" spans="1:8" x14ac:dyDescent="0.25">
      <c r="A74" s="25"/>
      <c r="B74" s="78" t="s">
        <v>362</v>
      </c>
      <c r="C74" s="107">
        <v>81.390719200000021</v>
      </c>
      <c r="D74" s="107">
        <v>16.885162900000001</v>
      </c>
      <c r="E74" s="107">
        <v>45.056840900000005</v>
      </c>
      <c r="F74" s="107">
        <v>-8.9246964499999998E-2</v>
      </c>
      <c r="G74" s="107">
        <v>45.447240799999996</v>
      </c>
      <c r="H74" s="37">
        <v>174.065899</v>
      </c>
    </row>
    <row r="75" spans="1:8" x14ac:dyDescent="0.25">
      <c r="A75" s="25"/>
      <c r="B75" s="78" t="s">
        <v>363</v>
      </c>
      <c r="C75" s="107">
        <v>81.631492800000018</v>
      </c>
      <c r="D75" s="107">
        <v>16.962834599999994</v>
      </c>
      <c r="E75" s="107">
        <v>45.650206100000005</v>
      </c>
      <c r="F75" s="107">
        <v>-8.9716752900000002E-2</v>
      </c>
      <c r="G75" s="107">
        <v>45.397039100000001</v>
      </c>
      <c r="H75" s="37">
        <v>174.58460200000002</v>
      </c>
    </row>
    <row r="76" spans="1:8" x14ac:dyDescent="0.25">
      <c r="A76" s="25"/>
      <c r="B76" s="78" t="s">
        <v>364</v>
      </c>
      <c r="C76" s="107">
        <v>81.860061000000002</v>
      </c>
      <c r="D76" s="107">
        <v>17.051041399999995</v>
      </c>
      <c r="E76" s="107">
        <v>46.2466133</v>
      </c>
      <c r="F76" s="107">
        <v>-8.7356771100000008E-2</v>
      </c>
      <c r="G76" s="107">
        <v>45.349104199999999</v>
      </c>
      <c r="H76" s="37">
        <v>175.087166</v>
      </c>
    </row>
    <row r="77" spans="1:8" x14ac:dyDescent="0.25">
      <c r="B77" s="78" t="s">
        <v>388</v>
      </c>
      <c r="C77" s="107">
        <v>82.122843799999998</v>
      </c>
      <c r="D77" s="107">
        <v>17.143116900000003</v>
      </c>
      <c r="E77" s="107">
        <v>46.883472800000007</v>
      </c>
      <c r="F77" s="107">
        <v>-6.8198301200000006E-2</v>
      </c>
      <c r="G77" s="107">
        <v>45.298965099999997</v>
      </c>
      <c r="H77" s="37">
        <v>175.62157099999999</v>
      </c>
    </row>
    <row r="78" spans="1:8" x14ac:dyDescent="0.25">
      <c r="B78" s="78" t="s">
        <v>389</v>
      </c>
      <c r="C78" s="107">
        <v>82.379402600000006</v>
      </c>
      <c r="D78" s="107">
        <v>17.237404099999999</v>
      </c>
      <c r="E78" s="107">
        <v>47.515187300000001</v>
      </c>
      <c r="F78" s="107">
        <v>-5.1564022299999998E-2</v>
      </c>
      <c r="G78" s="107">
        <v>45.246567900000002</v>
      </c>
      <c r="H78" s="37">
        <v>176.15816699999999</v>
      </c>
    </row>
    <row r="79" spans="1:8" x14ac:dyDescent="0.25">
      <c r="B79" s="78" t="s">
        <v>390</v>
      </c>
      <c r="C79" s="107">
        <v>82.649927399999996</v>
      </c>
      <c r="D79" s="107">
        <v>17.333933500000001</v>
      </c>
      <c r="E79" s="107">
        <v>48.162840700000004</v>
      </c>
      <c r="F79" s="107">
        <v>-2.39862146E-2</v>
      </c>
      <c r="G79" s="107">
        <v>45.1918583</v>
      </c>
      <c r="H79" s="37">
        <v>176.72724199999999</v>
      </c>
    </row>
    <row r="80" spans="1:8" x14ac:dyDescent="0.25">
      <c r="B80" s="152" t="s">
        <v>391</v>
      </c>
      <c r="C80" s="229">
        <v>82.898910900000004</v>
      </c>
      <c r="D80" s="229">
        <v>17.4310036</v>
      </c>
      <c r="E80" s="229">
        <v>48.799950799999998</v>
      </c>
      <c r="F80" s="229">
        <v>3.1726960800000001E-3</v>
      </c>
      <c r="G80" s="229">
        <v>45.134781000000004</v>
      </c>
      <c r="H80" s="439">
        <v>177.282917</v>
      </c>
    </row>
    <row r="81" spans="1:8" x14ac:dyDescent="0.25">
      <c r="B81" s="9">
        <v>2008</v>
      </c>
      <c r="C81" s="107">
        <f ca="1">SUM(OFFSET(C$4, 4*(ROW() - ROW(C$81)), 0, 4, 1))</f>
        <v>250.16860800000001</v>
      </c>
      <c r="D81" s="107">
        <f t="shared" ref="C81:H96" ca="1" si="0">SUM(OFFSET(D$4, 4*(ROW() - ROW(D$81)), 0, 4, 1))</f>
        <v>48.178104999999995</v>
      </c>
      <c r="E81" s="107">
        <f t="shared" ca="1" si="0"/>
        <v>94.86</v>
      </c>
      <c r="F81" s="107">
        <f t="shared" ca="1" si="0"/>
        <v>-0.86768000000000001</v>
      </c>
      <c r="G81" s="107">
        <f t="shared" ca="1" si="0"/>
        <v>137.39304899999999</v>
      </c>
      <c r="H81" s="37">
        <f t="shared" ca="1" si="0"/>
        <v>520.45047199999999</v>
      </c>
    </row>
    <row r="82" spans="1:8" x14ac:dyDescent="0.25">
      <c r="B82" s="9">
        <v>2009</v>
      </c>
      <c r="C82" s="107">
        <f t="shared" ca="1" si="0"/>
        <v>243.34149600000001</v>
      </c>
      <c r="D82" s="107">
        <f t="shared" ca="1" si="0"/>
        <v>48.798988999999999</v>
      </c>
      <c r="E82" s="107">
        <f t="shared" ca="1" si="0"/>
        <v>96.504999999999995</v>
      </c>
      <c r="F82" s="107">
        <f t="shared" ca="1" si="0"/>
        <v>-3.3237040000000002</v>
      </c>
      <c r="G82" s="107">
        <f t="shared" ca="1" si="0"/>
        <v>125.19974300000001</v>
      </c>
      <c r="H82" s="37">
        <f t="shared" ca="1" si="0"/>
        <v>488.97095400000001</v>
      </c>
    </row>
    <row r="83" spans="1:8" x14ac:dyDescent="0.25">
      <c r="B83" s="9">
        <v>2010</v>
      </c>
      <c r="C83" s="107">
        <f t="shared" ca="1" si="0"/>
        <v>246.37327200000001</v>
      </c>
      <c r="D83" s="107">
        <f t="shared" ca="1" si="0"/>
        <v>48.999146000000003</v>
      </c>
      <c r="E83" s="107">
        <f t="shared" ca="1" si="0"/>
        <v>100.505</v>
      </c>
      <c r="F83" s="107">
        <f t="shared" ca="1" si="0"/>
        <v>0.16510399999999995</v>
      </c>
      <c r="G83" s="107">
        <f t="shared" ca="1" si="0"/>
        <v>135.17514700000001</v>
      </c>
      <c r="H83" s="37">
        <f t="shared" ca="1" si="0"/>
        <v>508.331999</v>
      </c>
    </row>
    <row r="84" spans="1:8" x14ac:dyDescent="0.25">
      <c r="B84" s="9">
        <v>2011</v>
      </c>
      <c r="C84" s="107">
        <f t="shared" ca="1" si="0"/>
        <v>246.35124000000002</v>
      </c>
      <c r="D84" s="107">
        <f t="shared" ca="1" si="0"/>
        <v>49.560434999999998</v>
      </c>
      <c r="E84" s="107">
        <f t="shared" ca="1" si="0"/>
        <v>103.471</v>
      </c>
      <c r="F84" s="107">
        <f t="shared" ca="1" si="0"/>
        <v>0.20576800000000001</v>
      </c>
      <c r="G84" s="107">
        <f t="shared" ca="1" si="0"/>
        <v>144.81159700000001</v>
      </c>
      <c r="H84" s="37">
        <f t="shared" ca="1" si="0"/>
        <v>517.71839</v>
      </c>
    </row>
    <row r="85" spans="1:8" x14ac:dyDescent="0.25">
      <c r="B85" s="9">
        <v>2012</v>
      </c>
      <c r="C85" s="107">
        <f t="shared" ca="1" si="0"/>
        <v>250.28460000000001</v>
      </c>
      <c r="D85" s="107">
        <f t="shared" ca="1" si="0"/>
        <v>50.089528999999999</v>
      </c>
      <c r="E85" s="107">
        <f t="shared" ca="1" si="0"/>
        <v>107.631</v>
      </c>
      <c r="F85" s="107">
        <f t="shared" ca="1" si="0"/>
        <v>1.0889519999999999</v>
      </c>
      <c r="G85" s="107">
        <f t="shared" ca="1" si="0"/>
        <v>144.598995</v>
      </c>
      <c r="H85" s="37">
        <f t="shared" ca="1" si="0"/>
        <v>524.36423600000001</v>
      </c>
    </row>
    <row r="86" spans="1:8" x14ac:dyDescent="0.25">
      <c r="B86" s="9">
        <v>2013</v>
      </c>
      <c r="C86" s="107">
        <f t="shared" ca="1" si="0"/>
        <v>256.98815999999999</v>
      </c>
      <c r="D86" s="107">
        <f t="shared" ca="1" si="0"/>
        <v>49.890742000000003</v>
      </c>
      <c r="E86" s="107">
        <f t="shared" ca="1" si="0"/>
        <v>112.69499999999999</v>
      </c>
      <c r="F86" s="107">
        <f t="shared" ca="1" si="0"/>
        <v>1.3561920000000001</v>
      </c>
      <c r="G86" s="107">
        <f t="shared" ca="1" si="0"/>
        <v>144.85919999999999</v>
      </c>
      <c r="H86" s="37">
        <f t="shared" ca="1" si="0"/>
        <v>534.1086039999999</v>
      </c>
    </row>
    <row r="87" spans="1:8" x14ac:dyDescent="0.25">
      <c r="B87" s="9">
        <v>2014</v>
      </c>
      <c r="C87" s="107">
        <f t="shared" ca="1" si="0"/>
        <v>262.87200000000001</v>
      </c>
      <c r="D87" s="107">
        <f t="shared" ca="1" si="0"/>
        <v>50.880566999999999</v>
      </c>
      <c r="E87" s="107">
        <f t="shared" ca="1" si="0"/>
        <v>120.241</v>
      </c>
      <c r="F87" s="107">
        <f t="shared" ca="1" si="0"/>
        <v>2.8814319999999998</v>
      </c>
      <c r="G87" s="107">
        <f t="shared" ca="1" si="0"/>
        <v>147.50982699999997</v>
      </c>
      <c r="H87" s="37">
        <f t="shared" ca="1" si="0"/>
        <v>550.49927600000001</v>
      </c>
    </row>
    <row r="88" spans="1:8" x14ac:dyDescent="0.25">
      <c r="B88" s="9">
        <v>2015</v>
      </c>
      <c r="C88" s="107">
        <f t="shared" ca="1" si="0"/>
        <v>270.71841599999999</v>
      </c>
      <c r="D88" s="107">
        <f t="shared" ca="1" si="0"/>
        <v>51.772300000000001</v>
      </c>
      <c r="E88" s="107">
        <f t="shared" ca="1" si="0"/>
        <v>126.21899999999999</v>
      </c>
      <c r="F88" s="107">
        <f t="shared" ca="1" si="0"/>
        <v>2.1852480000000001</v>
      </c>
      <c r="G88" s="107">
        <f t="shared" ca="1" si="0"/>
        <v>154.83711099999999</v>
      </c>
      <c r="H88" s="37">
        <f t="shared" ca="1" si="0"/>
        <v>569.049125</v>
      </c>
    </row>
    <row r="89" spans="1:8" x14ac:dyDescent="0.25">
      <c r="B89" s="9">
        <v>2016</v>
      </c>
      <c r="C89" s="107">
        <f t="shared" ca="1" si="0"/>
        <v>280.59501600000004</v>
      </c>
      <c r="D89" s="107">
        <f t="shared" ca="1" si="0"/>
        <v>52.268513999999996</v>
      </c>
      <c r="E89" s="107">
        <f t="shared" ca="1" si="0"/>
        <v>130.28299999999999</v>
      </c>
      <c r="F89" s="107">
        <f t="shared" ca="1" si="0"/>
        <v>0.48674400000000001</v>
      </c>
      <c r="G89" s="107">
        <f t="shared" ca="1" si="0"/>
        <v>156.459833</v>
      </c>
      <c r="H89" s="37">
        <f t="shared" ca="1" si="0"/>
        <v>582.60640699999999</v>
      </c>
    </row>
    <row r="90" spans="1:8" x14ac:dyDescent="0.25">
      <c r="B90" s="9">
        <v>2017</v>
      </c>
      <c r="C90" s="107">
        <f t="shared" ca="1" si="0"/>
        <v>301.96907999999996</v>
      </c>
      <c r="D90" s="107">
        <f t="shared" ca="1" si="0"/>
        <v>55.538019000000006</v>
      </c>
      <c r="E90" s="107">
        <f t="shared" ca="1" si="0"/>
        <v>141.36100000000002</v>
      </c>
      <c r="F90" s="107">
        <f t="shared" ca="1" si="0"/>
        <v>1.7258399999999996</v>
      </c>
      <c r="G90" s="107">
        <f t="shared" ca="1" si="0"/>
        <v>182.82935300000003</v>
      </c>
      <c r="H90" s="37">
        <f t="shared" ca="1" si="0"/>
        <v>649.43805199999997</v>
      </c>
    </row>
    <row r="91" spans="1:8" x14ac:dyDescent="0.25">
      <c r="B91" s="9">
        <v>2018</v>
      </c>
      <c r="C91" s="107">
        <f t="shared" ca="1" si="0"/>
        <v>309.09016800000006</v>
      </c>
      <c r="D91" s="107">
        <f t="shared" ca="1" si="0"/>
        <v>55.745711</v>
      </c>
      <c r="E91" s="107">
        <f t="shared" ca="1" si="0"/>
        <v>146.25099999999998</v>
      </c>
      <c r="F91" s="107">
        <f t="shared" ca="1" si="0"/>
        <v>0.24452800000000002</v>
      </c>
      <c r="G91" s="107">
        <f t="shared" ca="1" si="0"/>
        <v>185.88246199999998</v>
      </c>
      <c r="H91" s="37">
        <f t="shared" ca="1" si="0"/>
        <v>658.27058899999997</v>
      </c>
    </row>
    <row r="92" spans="1:8" x14ac:dyDescent="0.25">
      <c r="B92" s="9">
        <v>2019</v>
      </c>
      <c r="C92" s="107">
        <f t="shared" ca="1" si="0"/>
        <v>313.000632</v>
      </c>
      <c r="D92" s="107">
        <f t="shared" ca="1" si="0"/>
        <v>58.088822</v>
      </c>
      <c r="E92" s="107">
        <f t="shared" ca="1" si="0"/>
        <v>151.77799999999999</v>
      </c>
      <c r="F92" s="107">
        <f t="shared" ca="1" si="0"/>
        <v>0.88522400000000001</v>
      </c>
      <c r="G92" s="107">
        <f t="shared" ca="1" si="0"/>
        <v>192.549575</v>
      </c>
      <c r="H92" s="37">
        <f t="shared" ca="1" si="0"/>
        <v>672.41868299999999</v>
      </c>
    </row>
    <row r="93" spans="1:8" x14ac:dyDescent="0.25">
      <c r="B93" s="9">
        <v>2020</v>
      </c>
      <c r="C93" s="107">
        <f t="shared" ca="1" si="0"/>
        <v>280.21615200000002</v>
      </c>
      <c r="D93" s="107">
        <f t="shared" ca="1" si="0"/>
        <v>54.963441000000003</v>
      </c>
      <c r="E93" s="107">
        <f t="shared" ca="1" si="0"/>
        <v>145.851</v>
      </c>
      <c r="F93" s="107">
        <f t="shared" ca="1" si="0"/>
        <v>-1.288872</v>
      </c>
      <c r="G93" s="107">
        <f t="shared" ca="1" si="0"/>
        <v>165.52553899999998</v>
      </c>
      <c r="H93" s="37">
        <f t="shared" ca="1" si="0"/>
        <v>597.13519999999994</v>
      </c>
    </row>
    <row r="94" spans="1:8" x14ac:dyDescent="0.25">
      <c r="A94" s="25"/>
      <c r="B94" s="9">
        <v>2021</v>
      </c>
      <c r="C94" s="107">
        <f t="shared" ca="1" si="0"/>
        <v>297.39981599999999</v>
      </c>
      <c r="D94" s="107">
        <f t="shared" ca="1" si="0"/>
        <v>62.958898000000005</v>
      </c>
      <c r="E94" s="107">
        <f t="shared" ca="1" si="0"/>
        <v>146.77385820000001</v>
      </c>
      <c r="F94" s="107">
        <f t="shared" ca="1" si="0"/>
        <v>0.29267199999999999</v>
      </c>
      <c r="G94" s="107">
        <f t="shared" ca="1" si="0"/>
        <v>163.26569900000001</v>
      </c>
      <c r="H94" s="37">
        <f t="shared" ca="1" si="0"/>
        <v>626.77385499999991</v>
      </c>
    </row>
    <row r="95" spans="1:8" x14ac:dyDescent="0.25">
      <c r="B95" s="78">
        <v>2022</v>
      </c>
      <c r="C95" s="107">
        <f t="shared" ca="1" si="0"/>
        <v>313.55569740000004</v>
      </c>
      <c r="D95" s="107">
        <f t="shared" ca="1" si="0"/>
        <v>64.611581199999989</v>
      </c>
      <c r="E95" s="107">
        <f t="shared" ca="1" si="0"/>
        <v>154.0567824</v>
      </c>
      <c r="F95" s="107">
        <f t="shared" ca="1" si="0"/>
        <v>-0.68107252000000007</v>
      </c>
      <c r="G95" s="107">
        <f t="shared" ca="1" si="0"/>
        <v>176.67580889999999</v>
      </c>
      <c r="H95" s="37">
        <f t="shared" ca="1" si="0"/>
        <v>663.23812300000009</v>
      </c>
    </row>
    <row r="96" spans="1:8" x14ac:dyDescent="0.25">
      <c r="B96" s="78">
        <v>2023</v>
      </c>
      <c r="C96" s="107">
        <f t="shared" ca="1" si="0"/>
        <v>316.7310956</v>
      </c>
      <c r="D96" s="107">
        <f t="shared" ca="1" si="0"/>
        <v>65.411442699999995</v>
      </c>
      <c r="E96" s="107">
        <f t="shared" ca="1" si="0"/>
        <v>162.16016050000002</v>
      </c>
      <c r="F96" s="107">
        <f t="shared" ca="1" si="0"/>
        <v>-0.61460460799999994</v>
      </c>
      <c r="G96" s="107">
        <f t="shared" ca="1" si="0"/>
        <v>181.4361232</v>
      </c>
      <c r="H96" s="37">
        <f t="shared" ca="1" si="0"/>
        <v>677.74370900000008</v>
      </c>
    </row>
    <row r="97" spans="1:8" x14ac:dyDescent="0.25">
      <c r="B97" s="78">
        <v>2024</v>
      </c>
      <c r="C97" s="107">
        <f t="shared" ref="C97:H99" ca="1" si="1">SUM(OFFSET(C$4, 4*(ROW() - ROW(C$81)), 0, 4, 1))</f>
        <v>321.4734133</v>
      </c>
      <c r="D97" s="107">
        <f t="shared" ca="1" si="1"/>
        <v>66.330511700000002</v>
      </c>
      <c r="E97" s="107">
        <f t="shared" ca="1" si="1"/>
        <v>170.3279837</v>
      </c>
      <c r="F97" s="107">
        <f t="shared" ca="1" si="1"/>
        <v>-0.46673626200000001</v>
      </c>
      <c r="G97" s="107">
        <f t="shared" ca="1" si="1"/>
        <v>182.59530330000001</v>
      </c>
      <c r="H97" s="37">
        <f t="shared" ca="1" si="1"/>
        <v>686.81642999999997</v>
      </c>
    </row>
    <row r="98" spans="1:8" x14ac:dyDescent="0.25">
      <c r="A98" s="25"/>
      <c r="B98" s="78">
        <v>2025</v>
      </c>
      <c r="C98" s="107">
        <f t="shared" ca="1" si="1"/>
        <v>325.14199740000004</v>
      </c>
      <c r="D98" s="107">
        <f t="shared" ca="1" si="1"/>
        <v>67.405081299999992</v>
      </c>
      <c r="E98" s="107">
        <f t="shared" ca="1" si="1"/>
        <v>179.11763460000003</v>
      </c>
      <c r="F98" s="107">
        <f t="shared" ca="1" si="1"/>
        <v>-0.32411796469999998</v>
      </c>
      <c r="G98" s="107">
        <f t="shared" ca="1" si="1"/>
        <v>181.89787770000001</v>
      </c>
      <c r="H98" s="37">
        <f t="shared" ca="1" si="1"/>
        <v>695.20901600000002</v>
      </c>
    </row>
    <row r="99" spans="1:8" x14ac:dyDescent="0.25">
      <c r="B99" s="152">
        <v>2026</v>
      </c>
      <c r="C99" s="229">
        <f t="shared" ca="1" si="1"/>
        <v>329.01223479999999</v>
      </c>
      <c r="D99" s="229">
        <f t="shared" ca="1" si="1"/>
        <v>68.765495899999991</v>
      </c>
      <c r="E99" s="229">
        <f t="shared" ca="1" si="1"/>
        <v>188.80811410000001</v>
      </c>
      <c r="F99" s="229">
        <f t="shared" ca="1" si="1"/>
        <v>-0.2311053092</v>
      </c>
      <c r="G99" s="229">
        <f t="shared" ca="1" si="1"/>
        <v>181.08649550000001</v>
      </c>
      <c r="H99" s="439">
        <f t="shared" ca="1" si="1"/>
        <v>703.59414599999991</v>
      </c>
    </row>
    <row r="100" spans="1:8" x14ac:dyDescent="0.25">
      <c r="B100" s="78" t="s">
        <v>333</v>
      </c>
      <c r="C100" s="107">
        <f ca="1">SUM(OFFSET(C$5,4*(ROW()-ROW($C$100)), 0, 4, 1))</f>
        <v>247.22085600000003</v>
      </c>
      <c r="D100" s="107">
        <f t="shared" ref="C100:H115" ca="1" si="2">SUM(OFFSET(D$5,4*(ROW()-ROW($C$100)), 0, 4, 1))</f>
        <v>48.391551</v>
      </c>
      <c r="E100" s="107">
        <f t="shared" ca="1" si="2"/>
        <v>96.102000000000004</v>
      </c>
      <c r="F100" s="107">
        <f t="shared" ca="1" si="2"/>
        <v>-2.7318320000000003</v>
      </c>
      <c r="G100" s="107">
        <f t="shared" ca="1" si="2"/>
        <v>134.22439599999998</v>
      </c>
      <c r="H100" s="37">
        <f t="shared" ca="1" si="2"/>
        <v>509.83135099999998</v>
      </c>
    </row>
    <row r="101" spans="1:8" x14ac:dyDescent="0.25">
      <c r="B101" s="78" t="s">
        <v>334</v>
      </c>
      <c r="C101" s="107">
        <f t="shared" ca="1" si="2"/>
        <v>243.58060799999998</v>
      </c>
      <c r="D101" s="107">
        <f t="shared" ca="1" si="2"/>
        <v>48.842144000000005</v>
      </c>
      <c r="E101" s="107">
        <f t="shared" ca="1" si="2"/>
        <v>96.706999999999994</v>
      </c>
      <c r="F101" s="107">
        <f t="shared" ca="1" si="2"/>
        <v>-2.08284</v>
      </c>
      <c r="G101" s="107">
        <f t="shared" ca="1" si="2"/>
        <v>126.33376600000001</v>
      </c>
      <c r="H101" s="37">
        <f t="shared" ca="1" si="2"/>
        <v>491.40697799999998</v>
      </c>
    </row>
    <row r="102" spans="1:8" x14ac:dyDescent="0.25">
      <c r="B102" s="78" t="s">
        <v>335</v>
      </c>
      <c r="C102" s="107">
        <f t="shared" ca="1" si="2"/>
        <v>247.05561599999999</v>
      </c>
      <c r="D102" s="107">
        <f t="shared" ca="1" si="2"/>
        <v>49.312601999999998</v>
      </c>
      <c r="E102" s="107">
        <f t="shared" ca="1" si="2"/>
        <v>101.526</v>
      </c>
      <c r="F102" s="107">
        <f t="shared" ca="1" si="2"/>
        <v>0.49327199999999999</v>
      </c>
      <c r="G102" s="107">
        <f t="shared" ca="1" si="2"/>
        <v>139.27289400000001</v>
      </c>
      <c r="H102" s="37">
        <f t="shared" ca="1" si="2"/>
        <v>514.00157400000001</v>
      </c>
    </row>
    <row r="103" spans="1:8" x14ac:dyDescent="0.25">
      <c r="B103" s="78" t="s">
        <v>82</v>
      </c>
      <c r="C103" s="107">
        <f t="shared" ca="1" si="2"/>
        <v>246.79447200000001</v>
      </c>
      <c r="D103" s="107">
        <f t="shared" ca="1" si="2"/>
        <v>49.826488999999995</v>
      </c>
      <c r="E103" s="107">
        <f t="shared" ca="1" si="2"/>
        <v>104.34200000000001</v>
      </c>
      <c r="F103" s="107">
        <f t="shared" ca="1" si="2"/>
        <v>-2.1895999999999999E-2</v>
      </c>
      <c r="G103" s="107">
        <f t="shared" ca="1" si="2"/>
        <v>145.39131699999999</v>
      </c>
      <c r="H103" s="37">
        <f t="shared" ca="1" si="2"/>
        <v>519.48929199999998</v>
      </c>
    </row>
    <row r="104" spans="1:8" x14ac:dyDescent="0.25">
      <c r="B104" s="78" t="s">
        <v>83</v>
      </c>
      <c r="C104" s="107">
        <f t="shared" ca="1" si="2"/>
        <v>251.928144</v>
      </c>
      <c r="D104" s="107">
        <f t="shared" ca="1" si="2"/>
        <v>49.787307000000006</v>
      </c>
      <c r="E104" s="107">
        <f t="shared" ca="1" si="2"/>
        <v>108.154</v>
      </c>
      <c r="F104" s="107">
        <f t="shared" ca="1" si="2"/>
        <v>1.4256880000000001</v>
      </c>
      <c r="G104" s="107">
        <f t="shared" ca="1" si="2"/>
        <v>143.57514400000002</v>
      </c>
      <c r="H104" s="37">
        <f t="shared" ca="1" si="2"/>
        <v>524.498423</v>
      </c>
    </row>
    <row r="105" spans="1:8" x14ac:dyDescent="0.25">
      <c r="B105" s="78" t="s">
        <v>84</v>
      </c>
      <c r="C105" s="107">
        <f t="shared" ca="1" si="2"/>
        <v>258.47834399999999</v>
      </c>
      <c r="D105" s="107">
        <f t="shared" ca="1" si="2"/>
        <v>50.13241</v>
      </c>
      <c r="E105" s="107">
        <f t="shared" ca="1" si="2"/>
        <v>115.88999999999999</v>
      </c>
      <c r="F105" s="107">
        <f t="shared" ca="1" si="2"/>
        <v>2.0108960000000002</v>
      </c>
      <c r="G105" s="107">
        <f t="shared" ca="1" si="2"/>
        <v>144.84812099999999</v>
      </c>
      <c r="H105" s="37">
        <f t="shared" ca="1" si="2"/>
        <v>538.60115099999996</v>
      </c>
    </row>
    <row r="106" spans="1:8" x14ac:dyDescent="0.25">
      <c r="B106" s="78" t="s">
        <v>85</v>
      </c>
      <c r="C106" s="107">
        <f t="shared" ca="1" si="2"/>
        <v>264.51597600000002</v>
      </c>
      <c r="D106" s="107">
        <f t="shared" ca="1" si="2"/>
        <v>50.973315999999997</v>
      </c>
      <c r="E106" s="107">
        <f t="shared" ca="1" si="2"/>
        <v>119.92100000000001</v>
      </c>
      <c r="F106" s="107">
        <f t="shared" ca="1" si="2"/>
        <v>2.5380319999999994</v>
      </c>
      <c r="G106" s="107">
        <f t="shared" ca="1" si="2"/>
        <v>149.492807</v>
      </c>
      <c r="H106" s="37">
        <f t="shared" ca="1" si="2"/>
        <v>554.784941</v>
      </c>
    </row>
    <row r="107" spans="1:8" x14ac:dyDescent="0.25">
      <c r="B107" s="78" t="s">
        <v>86</v>
      </c>
      <c r="C107" s="107">
        <f t="shared" ca="1" si="2"/>
        <v>272.91297600000001</v>
      </c>
      <c r="D107" s="107">
        <f t="shared" ca="1" si="2"/>
        <v>52.083700999999998</v>
      </c>
      <c r="E107" s="107">
        <f t="shared" ca="1" si="2"/>
        <v>128.42499999999998</v>
      </c>
      <c r="F107" s="107">
        <f t="shared" ca="1" si="2"/>
        <v>1.6484560000000001</v>
      </c>
      <c r="G107" s="107">
        <f t="shared" ca="1" si="2"/>
        <v>155.487639</v>
      </c>
      <c r="H107" s="37">
        <f t="shared" ca="1" si="2"/>
        <v>572.20882199999994</v>
      </c>
    </row>
    <row r="108" spans="1:8" x14ac:dyDescent="0.25">
      <c r="B108" s="78" t="s">
        <v>87</v>
      </c>
      <c r="C108" s="107">
        <f t="shared" ca="1" si="2"/>
        <v>286.91496000000006</v>
      </c>
      <c r="D108" s="107">
        <f t="shared" ca="1" si="2"/>
        <v>53.002833999999993</v>
      </c>
      <c r="E108" s="107">
        <f t="shared" ca="1" si="2"/>
        <v>131.92699999999999</v>
      </c>
      <c r="F108" s="107">
        <f t="shared" ca="1" si="2"/>
        <v>1.011296</v>
      </c>
      <c r="G108" s="107">
        <f t="shared" ca="1" si="2"/>
        <v>162.47338000000002</v>
      </c>
      <c r="H108" s="37">
        <f t="shared" ca="1" si="2"/>
        <v>599.77572999999995</v>
      </c>
    </row>
    <row r="109" spans="1:8" x14ac:dyDescent="0.25">
      <c r="B109" s="78" t="s">
        <v>88</v>
      </c>
      <c r="C109" s="107">
        <f t="shared" ca="1" si="2"/>
        <v>303.33074399999998</v>
      </c>
      <c r="D109" s="107">
        <f t="shared" ca="1" si="2"/>
        <v>55.611862000000002</v>
      </c>
      <c r="E109" s="107">
        <f t="shared" ca="1" si="2"/>
        <v>143.68100000000001</v>
      </c>
      <c r="F109" s="107">
        <f t="shared" ca="1" si="2"/>
        <v>0.99252799999999985</v>
      </c>
      <c r="G109" s="107">
        <f t="shared" ca="1" si="2"/>
        <v>184.365297</v>
      </c>
      <c r="H109" s="37">
        <f t="shared" ca="1" si="2"/>
        <v>651.92459099999996</v>
      </c>
    </row>
    <row r="110" spans="1:8" x14ac:dyDescent="0.25">
      <c r="B110" s="78" t="s">
        <v>89</v>
      </c>
      <c r="C110" s="107">
        <f t="shared" ca="1" si="2"/>
        <v>310.40928000000008</v>
      </c>
      <c r="D110" s="107">
        <f t="shared" ca="1" si="2"/>
        <v>56.338646999999995</v>
      </c>
      <c r="E110" s="107">
        <f t="shared" ca="1" si="2"/>
        <v>147.715</v>
      </c>
      <c r="F110" s="107">
        <f t="shared" ca="1" si="2"/>
        <v>1.461184</v>
      </c>
      <c r="G110" s="107">
        <f t="shared" ca="1" si="2"/>
        <v>186.52094799999998</v>
      </c>
      <c r="H110" s="37">
        <f t="shared" ca="1" si="2"/>
        <v>662.52701900000011</v>
      </c>
    </row>
    <row r="111" spans="1:8" x14ac:dyDescent="0.25">
      <c r="B111" s="78" t="s">
        <v>90</v>
      </c>
      <c r="C111" s="107">
        <f t="shared" ca="1" si="2"/>
        <v>310.77647999999999</v>
      </c>
      <c r="D111" s="107">
        <f t="shared" ca="1" si="2"/>
        <v>58.095945999999998</v>
      </c>
      <c r="E111" s="107">
        <f t="shared" ca="1" si="2"/>
        <v>151.80600000000001</v>
      </c>
      <c r="F111" s="107">
        <f t="shared" ca="1" si="2"/>
        <v>-0.44784800000000002</v>
      </c>
      <c r="G111" s="107">
        <f t="shared" ca="1" si="2"/>
        <v>189.34504200000003</v>
      </c>
      <c r="H111" s="37">
        <f t="shared" ca="1" si="2"/>
        <v>664.50008000000003</v>
      </c>
    </row>
    <row r="112" spans="1:8" x14ac:dyDescent="0.25">
      <c r="B112" s="78" t="s">
        <v>91</v>
      </c>
      <c r="C112" s="107">
        <f t="shared" ca="1" si="2"/>
        <v>273.07411200000001</v>
      </c>
      <c r="D112" s="107">
        <f t="shared" ca="1" si="2"/>
        <v>55.298954000000002</v>
      </c>
      <c r="E112" s="107">
        <f t="shared" ca="1" si="2"/>
        <v>144.31399999999999</v>
      </c>
      <c r="F112" s="107">
        <f t="shared" ca="1" si="2"/>
        <v>-0.66952800000000012</v>
      </c>
      <c r="G112" s="107">
        <f t="shared" ca="1" si="2"/>
        <v>160.51626299999998</v>
      </c>
      <c r="H112" s="37">
        <f t="shared" ca="1" si="2"/>
        <v>585.06907100000001</v>
      </c>
    </row>
    <row r="113" spans="2:8" x14ac:dyDescent="0.25">
      <c r="B113" s="78" t="s">
        <v>92</v>
      </c>
      <c r="C113" s="107">
        <f t="shared" ca="1" si="2"/>
        <v>306.78218600000002</v>
      </c>
      <c r="D113" s="107">
        <f t="shared" ca="1" si="2"/>
        <v>64.296543</v>
      </c>
      <c r="E113" s="107">
        <f t="shared" ca="1" si="2"/>
        <v>148.06741270000001</v>
      </c>
      <c r="F113" s="107">
        <f t="shared" ca="1" si="2"/>
        <v>-0.15627782200000001</v>
      </c>
      <c r="G113" s="107">
        <f t="shared" ca="1" si="2"/>
        <v>167.41386260000002</v>
      </c>
      <c r="H113" s="37">
        <f t="shared" ca="1" si="2"/>
        <v>642.40417899999989</v>
      </c>
    </row>
    <row r="114" spans="2:8" x14ac:dyDescent="0.25">
      <c r="B114" s="78" t="s">
        <v>93</v>
      </c>
      <c r="C114" s="107">
        <f t="shared" ca="1" si="2"/>
        <v>314.22953030000002</v>
      </c>
      <c r="D114" s="107">
        <f t="shared" ca="1" si="2"/>
        <v>64.737597099999988</v>
      </c>
      <c r="E114" s="107">
        <f t="shared" ca="1" si="2"/>
        <v>156.53341990000001</v>
      </c>
      <c r="F114" s="107">
        <f t="shared" ca="1" si="2"/>
        <v>-0.74328310799999997</v>
      </c>
      <c r="G114" s="107">
        <f t="shared" ca="1" si="2"/>
        <v>178.8676323</v>
      </c>
      <c r="H114" s="37">
        <f t="shared" ca="1" si="2"/>
        <v>668.36991799999998</v>
      </c>
    </row>
    <row r="115" spans="2:8" x14ac:dyDescent="0.25">
      <c r="B115" s="78" t="s">
        <v>94</v>
      </c>
      <c r="C115" s="107">
        <f t="shared" ca="1" si="2"/>
        <v>317.9980989</v>
      </c>
      <c r="D115" s="107">
        <f t="shared" ca="1" si="2"/>
        <v>65.628954399999998</v>
      </c>
      <c r="E115" s="107">
        <f t="shared" ca="1" si="2"/>
        <v>164.12149090000003</v>
      </c>
      <c r="F115" s="107">
        <f t="shared" ca="1" si="2"/>
        <v>-0.50463270399999993</v>
      </c>
      <c r="G115" s="107">
        <f t="shared" ca="1" si="2"/>
        <v>181.93930080000001</v>
      </c>
      <c r="H115" s="37">
        <f t="shared" ca="1" si="2"/>
        <v>680.15568300000007</v>
      </c>
    </row>
    <row r="116" spans="2:8" x14ac:dyDescent="0.25">
      <c r="B116" s="78" t="s">
        <v>358</v>
      </c>
      <c r="C116" s="107">
        <f t="shared" ref="C116:H118" ca="1" si="3">SUM(OFFSET(C$5,4*(ROW()-ROW($C$100)), 0, 4, 1))</f>
        <v>322.48333100000002</v>
      </c>
      <c r="D116" s="107">
        <f t="shared" ca="1" si="3"/>
        <v>66.584266299999996</v>
      </c>
      <c r="E116" s="107">
        <f t="shared" ca="1" si="3"/>
        <v>172.46373919999999</v>
      </c>
      <c r="F116" s="107">
        <f t="shared" ca="1" si="3"/>
        <v>-0.40601640189999999</v>
      </c>
      <c r="G116" s="107">
        <f t="shared" ca="1" si="3"/>
        <v>182.50935969999998</v>
      </c>
      <c r="H116" s="37">
        <f t="shared" ca="1" si="3"/>
        <v>688.95541900000001</v>
      </c>
    </row>
    <row r="117" spans="2:8" x14ac:dyDescent="0.25">
      <c r="B117" s="78" t="s">
        <v>365</v>
      </c>
      <c r="C117" s="107">
        <f t="shared" ca="1" si="3"/>
        <v>326.04573450000004</v>
      </c>
      <c r="D117" s="107">
        <f t="shared" ca="1" si="3"/>
        <v>67.711906499999998</v>
      </c>
      <c r="E117" s="107">
        <f t="shared" ca="1" si="3"/>
        <v>181.44297000000003</v>
      </c>
      <c r="F117" s="107">
        <f t="shared" ca="1" si="3"/>
        <v>-0.34545408989999998</v>
      </c>
      <c r="G117" s="107">
        <f t="shared" ca="1" si="3"/>
        <v>181.69298190000001</v>
      </c>
      <c r="H117" s="37">
        <f t="shared" ca="1" si="3"/>
        <v>697.27596400000004</v>
      </c>
    </row>
    <row r="118" spans="2:8" x14ac:dyDescent="0.25">
      <c r="B118" s="78" t="s">
        <v>392</v>
      </c>
      <c r="C118" s="107">
        <f t="shared" ca="1" si="3"/>
        <v>330.05108469999999</v>
      </c>
      <c r="D118" s="107">
        <f t="shared" ca="1" si="3"/>
        <v>69.145458099999999</v>
      </c>
      <c r="E118" s="107">
        <f t="shared" ca="1" si="3"/>
        <v>191.36145160000001</v>
      </c>
      <c r="F118" s="107">
        <f t="shared" ca="1" si="3"/>
        <v>-0.14057584201999998</v>
      </c>
      <c r="G118" s="107">
        <f t="shared" ca="1" si="3"/>
        <v>180.87217230000002</v>
      </c>
      <c r="H118" s="37">
        <f t="shared" ca="1" si="3"/>
        <v>705.78989699999988</v>
      </c>
    </row>
    <row r="119" spans="2:8" x14ac:dyDescent="0.25">
      <c r="B119" s="541" t="s">
        <v>30</v>
      </c>
      <c r="C119" s="654"/>
      <c r="D119" s="654"/>
      <c r="E119" s="654"/>
      <c r="F119" s="654"/>
      <c r="G119" s="654"/>
      <c r="H119" s="542"/>
    </row>
    <row r="120" spans="2:8" ht="15.75" thickBot="1" x14ac:dyDescent="0.3">
      <c r="B120" s="543" t="s">
        <v>597</v>
      </c>
      <c r="C120" s="655"/>
      <c r="D120" s="655"/>
      <c r="E120" s="655"/>
      <c r="F120" s="655"/>
      <c r="G120" s="655"/>
      <c r="H120" s="544"/>
    </row>
    <row r="121" spans="2:8" x14ac:dyDescent="0.25">
      <c r="B121" s="153"/>
      <c r="C121" s="153"/>
      <c r="D121" s="153"/>
      <c r="E121" s="153"/>
      <c r="F121" s="153"/>
      <c r="G121" s="153"/>
      <c r="H121" s="153"/>
    </row>
    <row r="122" spans="2:8" x14ac:dyDescent="0.25">
      <c r="B122" s="153"/>
      <c r="C122" s="153"/>
      <c r="D122" s="153"/>
      <c r="E122" s="153"/>
      <c r="F122" s="153"/>
      <c r="G122" s="153"/>
      <c r="H122" s="153"/>
    </row>
    <row r="123" spans="2:8" x14ac:dyDescent="0.25">
      <c r="B123" s="153"/>
      <c r="C123" s="153"/>
      <c r="D123" s="153"/>
      <c r="E123" s="153"/>
      <c r="F123" s="153"/>
      <c r="G123" s="153"/>
      <c r="H123" s="153"/>
    </row>
  </sheetData>
  <mergeCells count="3">
    <mergeCell ref="B2:H2"/>
    <mergeCell ref="B119:H119"/>
    <mergeCell ref="B120:H120"/>
  </mergeCells>
  <hyperlinks>
    <hyperlink ref="A1" location="Contents!A1" display="Back to contents" xr:uid="{5D9625EC-90C2-4547-AD6C-73315105FF8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0" min="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F279-18D0-4BF3-B584-942DCE727F3F}">
  <sheetPr codeName="Sheet18">
    <tabColor theme="6"/>
  </sheetPr>
  <dimension ref="A1:N14"/>
  <sheetViews>
    <sheetView zoomScaleNormal="100" zoomScaleSheetLayoutView="100" workbookViewId="0"/>
  </sheetViews>
  <sheetFormatPr defaultColWidth="8.88671875" defaultRowHeight="15" x14ac:dyDescent="0.25"/>
  <cols>
    <col min="1" max="1" width="9.44140625" style="5" customWidth="1"/>
    <col min="2" max="2" width="24.77734375" style="5" customWidth="1"/>
    <col min="3" max="9" width="6" style="5" customWidth="1"/>
    <col min="10" max="16384" width="8.88671875" style="5"/>
  </cols>
  <sheetData>
    <row r="1" spans="1:14" ht="33.75" customHeight="1" thickBot="1" x14ac:dyDescent="0.3">
      <c r="A1" s="26" t="s">
        <v>42</v>
      </c>
    </row>
    <row r="2" spans="1:14" ht="19.5" customHeight="1" thickBot="1" x14ac:dyDescent="0.3">
      <c r="B2" s="537" t="s">
        <v>626</v>
      </c>
      <c r="C2" s="656"/>
      <c r="D2" s="656"/>
      <c r="E2" s="656"/>
      <c r="F2" s="656"/>
      <c r="G2" s="656"/>
      <c r="H2" s="656"/>
      <c r="I2" s="538"/>
    </row>
    <row r="3" spans="1:14" ht="15.75" customHeight="1" x14ac:dyDescent="0.25">
      <c r="B3" s="39"/>
      <c r="C3" s="657" t="s">
        <v>96</v>
      </c>
      <c r="D3" s="657"/>
      <c r="E3" s="657"/>
      <c r="F3" s="657"/>
      <c r="G3" s="657"/>
      <c r="H3" s="657"/>
      <c r="I3" s="658"/>
    </row>
    <row r="4" spans="1:14" ht="15.75" x14ac:dyDescent="0.25">
      <c r="B4" s="40"/>
      <c r="C4" s="143">
        <v>2020</v>
      </c>
      <c r="D4" s="143">
        <v>2021</v>
      </c>
      <c r="E4" s="143">
        <v>2022</v>
      </c>
      <c r="F4" s="41">
        <v>2023</v>
      </c>
      <c r="G4" s="41">
        <v>2024</v>
      </c>
      <c r="H4" s="41">
        <v>2025</v>
      </c>
      <c r="I4" s="42">
        <v>2026</v>
      </c>
    </row>
    <row r="5" spans="1:14" x14ac:dyDescent="0.25">
      <c r="A5" s="100"/>
      <c r="B5" s="43" t="s">
        <v>97</v>
      </c>
      <c r="C5" s="144">
        <v>8.1999999999999993</v>
      </c>
      <c r="D5" s="144">
        <v>8.36</v>
      </c>
      <c r="E5" s="144">
        <v>9.18</v>
      </c>
      <c r="F5" s="144">
        <v>9.4205043299345395</v>
      </c>
      <c r="G5" s="144"/>
      <c r="H5" s="144"/>
      <c r="I5" s="145"/>
      <c r="L5"/>
      <c r="M5" s="100"/>
      <c r="N5"/>
    </row>
    <row r="6" spans="1:14" x14ac:dyDescent="0.25">
      <c r="A6" s="100"/>
      <c r="B6" s="44" t="s">
        <v>98</v>
      </c>
      <c r="C6" s="144">
        <v>8.7200000000000006</v>
      </c>
      <c r="D6" s="144">
        <v>8.91</v>
      </c>
      <c r="E6" s="144">
        <v>9.5</v>
      </c>
      <c r="F6" s="144">
        <v>9.9738340480269336</v>
      </c>
      <c r="G6" s="144">
        <v>10.329384759766247</v>
      </c>
      <c r="H6" s="144">
        <v>10.645447764987281</v>
      </c>
      <c r="I6" s="45">
        <v>10.998033264694081</v>
      </c>
    </row>
    <row r="7" spans="1:14" ht="104.25" customHeight="1" thickBot="1" x14ac:dyDescent="0.3">
      <c r="B7" s="659" t="s">
        <v>610</v>
      </c>
      <c r="C7" s="660"/>
      <c r="D7" s="660"/>
      <c r="E7" s="660"/>
      <c r="F7" s="660"/>
      <c r="G7" s="660"/>
      <c r="H7" s="660"/>
      <c r="I7" s="661"/>
    </row>
    <row r="8" spans="1:14" ht="15.75" customHeight="1" x14ac:dyDescent="0.25">
      <c r="B8" s="662"/>
      <c r="C8" s="662"/>
      <c r="D8" s="662"/>
      <c r="E8" s="662"/>
      <c r="F8" s="662"/>
      <c r="G8" s="662"/>
      <c r="H8" s="662"/>
      <c r="I8" s="662"/>
    </row>
    <row r="9" spans="1:14" ht="9" customHeight="1" x14ac:dyDescent="0.25">
      <c r="B9" s="146"/>
      <c r="C9" s="146"/>
      <c r="D9" s="146"/>
      <c r="E9" s="146"/>
      <c r="F9" s="146"/>
      <c r="G9" s="146"/>
      <c r="H9" s="146"/>
    </row>
    <row r="10" spans="1:14" ht="8.25" customHeight="1" x14ac:dyDescent="0.25"/>
    <row r="11" spans="1:14" x14ac:dyDescent="0.25">
      <c r="C11" s="46"/>
      <c r="D11" s="46"/>
      <c r="E11" s="46"/>
      <c r="F11" s="46"/>
      <c r="G11" s="46"/>
      <c r="H11" s="46"/>
      <c r="I11" s="46"/>
    </row>
    <row r="13" spans="1:14" ht="15" customHeight="1" x14ac:dyDescent="0.25"/>
    <row r="14" spans="1:14" ht="102.75" customHeight="1" x14ac:dyDescent="0.25"/>
  </sheetData>
  <mergeCells count="4">
    <mergeCell ref="B2:I2"/>
    <mergeCell ref="C3:I3"/>
    <mergeCell ref="B7:I7"/>
    <mergeCell ref="B8:I8"/>
  </mergeCells>
  <hyperlinks>
    <hyperlink ref="A1" location="Contents!A1" display="Back to contents" xr:uid="{5799EC07-A5B8-4BAF-962A-164E123342A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3F04-E688-4FD2-AC62-70BE91D4FDB6}">
  <sheetPr codeName="Sheet19">
    <tabColor theme="6"/>
  </sheetPr>
  <dimension ref="A1:J302"/>
  <sheetViews>
    <sheetView zoomScaleNormal="100" zoomScaleSheetLayoutView="100" workbookViewId="0"/>
  </sheetViews>
  <sheetFormatPr defaultColWidth="8.88671875" defaultRowHeight="15" x14ac:dyDescent="0.25"/>
  <cols>
    <col min="1" max="1" width="9.44140625" style="24" customWidth="1"/>
    <col min="2" max="3" width="15" style="24" customWidth="1"/>
    <col min="4" max="16384" width="8.88671875" style="24"/>
  </cols>
  <sheetData>
    <row r="1" spans="1:10" ht="33.75" customHeight="1" thickBot="1" x14ac:dyDescent="0.35">
      <c r="A1" s="10" t="s">
        <v>42</v>
      </c>
      <c r="B1" s="89"/>
      <c r="E1" s="31"/>
    </row>
    <row r="2" spans="1:10" ht="54.75" customHeight="1" thickBot="1" x14ac:dyDescent="0.3">
      <c r="B2" s="537" t="s">
        <v>627</v>
      </c>
      <c r="C2" s="538"/>
      <c r="E2" s="196"/>
    </row>
    <row r="3" spans="1:10" x14ac:dyDescent="0.25">
      <c r="B3" s="9" t="s">
        <v>153</v>
      </c>
      <c r="C3" s="105">
        <v>-0.31754134179281235</v>
      </c>
    </row>
    <row r="4" spans="1:10" x14ac:dyDescent="0.25">
      <c r="B4" s="9" t="s">
        <v>154</v>
      </c>
      <c r="C4" s="105">
        <v>-0.12507214146039916</v>
      </c>
    </row>
    <row r="5" spans="1:10" x14ac:dyDescent="0.25">
      <c r="B5" s="9" t="s">
        <v>155</v>
      </c>
      <c r="C5" s="105">
        <v>1.2172975521594347</v>
      </c>
    </row>
    <row r="6" spans="1:10" x14ac:dyDescent="0.25">
      <c r="B6" s="9" t="s">
        <v>156</v>
      </c>
      <c r="C6" s="105">
        <v>3.0940251464383071</v>
      </c>
    </row>
    <row r="7" spans="1:10" x14ac:dyDescent="0.25">
      <c r="B7" s="9" t="s">
        <v>157</v>
      </c>
      <c r="C7" s="105">
        <v>5.9924948750284583</v>
      </c>
    </row>
    <row r="8" spans="1:10" x14ac:dyDescent="0.25">
      <c r="B8" s="9" t="s">
        <v>158</v>
      </c>
      <c r="C8" s="105">
        <v>8.3384672454572843</v>
      </c>
    </row>
    <row r="9" spans="1:10" x14ac:dyDescent="0.25">
      <c r="B9" s="9" t="s">
        <v>159</v>
      </c>
      <c r="C9" s="105">
        <v>7.0809654791681984</v>
      </c>
    </row>
    <row r="10" spans="1:10" x14ac:dyDescent="0.25">
      <c r="B10" s="9" t="s">
        <v>160</v>
      </c>
      <c r="C10" s="105">
        <v>6.1121425072248536</v>
      </c>
    </row>
    <row r="11" spans="1:10" x14ac:dyDescent="0.25">
      <c r="B11" s="9" t="s">
        <v>161</v>
      </c>
      <c r="C11" s="105">
        <v>4.6261511480738404</v>
      </c>
    </row>
    <row r="12" spans="1:10" x14ac:dyDescent="0.25">
      <c r="B12" s="9" t="s">
        <v>162</v>
      </c>
      <c r="C12" s="105">
        <v>5.5649823835194434</v>
      </c>
    </row>
    <row r="13" spans="1:10" x14ac:dyDescent="0.25">
      <c r="B13" s="9" t="s">
        <v>163</v>
      </c>
      <c r="C13" s="105">
        <v>4.11983699591062</v>
      </c>
    </row>
    <row r="14" spans="1:10" x14ac:dyDescent="0.25">
      <c r="B14" s="9" t="s">
        <v>164</v>
      </c>
      <c r="C14" s="105">
        <v>2.3613649763582161</v>
      </c>
      <c r="F14" s="100"/>
      <c r="G14" s="100"/>
      <c r="H14" s="100"/>
      <c r="I14" s="100"/>
      <c r="J14" s="100"/>
    </row>
    <row r="15" spans="1:10" x14ac:dyDescent="0.25">
      <c r="B15" s="9" t="s">
        <v>165</v>
      </c>
      <c r="C15" s="105">
        <v>0.37293846120357937</v>
      </c>
      <c r="E15" s="32"/>
      <c r="F15" s="32"/>
    </row>
    <row r="16" spans="1:10" x14ac:dyDescent="0.25">
      <c r="B16" s="9" t="s">
        <v>166</v>
      </c>
      <c r="C16" s="105">
        <v>-0.78441977671344298</v>
      </c>
      <c r="E16" s="32"/>
      <c r="F16" s="32"/>
    </row>
    <row r="17" spans="2:7" x14ac:dyDescent="0.25">
      <c r="B17" s="9" t="s">
        <v>167</v>
      </c>
      <c r="C17" s="105">
        <v>-2.0146054938385416</v>
      </c>
      <c r="E17" s="32"/>
      <c r="F17" s="32"/>
    </row>
    <row r="18" spans="2:7" x14ac:dyDescent="0.25">
      <c r="B18" s="9" t="s">
        <v>168</v>
      </c>
      <c r="C18" s="105">
        <v>-2.2441743209647576</v>
      </c>
      <c r="E18" s="32"/>
      <c r="F18" s="32"/>
    </row>
    <row r="19" spans="2:7" x14ac:dyDescent="0.25">
      <c r="B19" s="9" t="s">
        <v>169</v>
      </c>
      <c r="C19" s="105">
        <v>-1.9050550158495287</v>
      </c>
      <c r="E19" s="32"/>
      <c r="F19" s="32"/>
    </row>
    <row r="20" spans="2:7" x14ac:dyDescent="0.25">
      <c r="B20" s="9" t="s">
        <v>170</v>
      </c>
      <c r="C20" s="105">
        <v>-1.1189155223963694</v>
      </c>
      <c r="E20" s="32"/>
      <c r="F20" s="32"/>
    </row>
    <row r="21" spans="2:7" x14ac:dyDescent="0.25">
      <c r="B21" s="9" t="s">
        <v>171</v>
      </c>
      <c r="C21" s="105">
        <v>-0.64595250806615123</v>
      </c>
      <c r="E21" s="32"/>
      <c r="F21" s="32"/>
      <c r="G21" s="33"/>
    </row>
    <row r="22" spans="2:7" x14ac:dyDescent="0.25">
      <c r="B22" s="9" t="s">
        <v>172</v>
      </c>
      <c r="C22" s="105">
        <v>-0.4290028346075343</v>
      </c>
    </row>
    <row r="23" spans="2:7" x14ac:dyDescent="0.25">
      <c r="B23" s="9" t="s">
        <v>173</v>
      </c>
      <c r="C23" s="105">
        <v>-0.36469732480645362</v>
      </c>
    </row>
    <row r="24" spans="2:7" x14ac:dyDescent="0.25">
      <c r="B24" s="9" t="s">
        <v>174</v>
      </c>
      <c r="C24" s="105">
        <v>-0.59698118846179682</v>
      </c>
    </row>
    <row r="25" spans="2:7" x14ac:dyDescent="0.25">
      <c r="B25" s="9" t="s">
        <v>175</v>
      </c>
      <c r="C25" s="105">
        <v>-0.81356779460227113</v>
      </c>
    </row>
    <row r="26" spans="2:7" x14ac:dyDescent="0.25">
      <c r="B26" s="9" t="s">
        <v>176</v>
      </c>
      <c r="C26" s="105">
        <v>-0.60963557675500346</v>
      </c>
    </row>
    <row r="27" spans="2:7" x14ac:dyDescent="0.25">
      <c r="B27" s="9" t="s">
        <v>177</v>
      </c>
      <c r="C27" s="105">
        <v>0.14389989201208098</v>
      </c>
    </row>
    <row r="28" spans="2:7" x14ac:dyDescent="0.25">
      <c r="B28" s="9" t="s">
        <v>178</v>
      </c>
      <c r="C28" s="105">
        <v>1.1290447247512103</v>
      </c>
    </row>
    <row r="29" spans="2:7" x14ac:dyDescent="0.25">
      <c r="B29" s="9" t="s">
        <v>179</v>
      </c>
      <c r="C29" s="105">
        <v>1.4985709902004913</v>
      </c>
    </row>
    <row r="30" spans="2:7" x14ac:dyDescent="0.25">
      <c r="B30" s="9" t="s">
        <v>180</v>
      </c>
      <c r="C30" s="105">
        <v>1.8576853078793951</v>
      </c>
    </row>
    <row r="31" spans="2:7" x14ac:dyDescent="0.25">
      <c r="B31" s="9" t="s">
        <v>181</v>
      </c>
      <c r="C31" s="105">
        <v>1.7600083192032272</v>
      </c>
    </row>
    <row r="32" spans="2:7" x14ac:dyDescent="0.25">
      <c r="B32" s="9" t="s">
        <v>182</v>
      </c>
      <c r="C32" s="105">
        <v>1.4551742172097193</v>
      </c>
    </row>
    <row r="33" spans="1:3" x14ac:dyDescent="0.25">
      <c r="B33" s="9" t="s">
        <v>183</v>
      </c>
      <c r="C33" s="105">
        <v>0.50622050266957686</v>
      </c>
    </row>
    <row r="34" spans="1:3" x14ac:dyDescent="0.25">
      <c r="B34" s="9" t="s">
        <v>184</v>
      </c>
      <c r="C34" s="105">
        <v>-0.66023284683743078</v>
      </c>
    </row>
    <row r="35" spans="1:3" x14ac:dyDescent="0.25">
      <c r="B35" s="9" t="s">
        <v>185</v>
      </c>
      <c r="C35" s="105">
        <v>-1.6930202829047178</v>
      </c>
    </row>
    <row r="36" spans="1:3" x14ac:dyDescent="0.25">
      <c r="B36" s="9" t="s">
        <v>186</v>
      </c>
      <c r="C36" s="105">
        <v>-2.3229707080154598</v>
      </c>
    </row>
    <row r="37" spans="1:3" x14ac:dyDescent="0.25">
      <c r="B37" s="9" t="s">
        <v>187</v>
      </c>
      <c r="C37" s="105">
        <v>-2.8387273341796697</v>
      </c>
    </row>
    <row r="38" spans="1:3" x14ac:dyDescent="0.25">
      <c r="B38" s="9" t="s">
        <v>188</v>
      </c>
      <c r="C38" s="105">
        <v>-2.9785792424809734</v>
      </c>
    </row>
    <row r="39" spans="1:3" x14ac:dyDescent="0.25">
      <c r="A39" s="25"/>
      <c r="B39" s="9" t="s">
        <v>189</v>
      </c>
      <c r="C39" s="105">
        <v>-3.1261474178869348</v>
      </c>
    </row>
    <row r="40" spans="1:3" x14ac:dyDescent="0.25">
      <c r="A40" s="25"/>
      <c r="B40" s="9" t="s">
        <v>190</v>
      </c>
      <c r="C40" s="105">
        <v>-3.1321743933197888</v>
      </c>
    </row>
    <row r="41" spans="1:3" x14ac:dyDescent="0.25">
      <c r="B41" s="9" t="s">
        <v>191</v>
      </c>
      <c r="C41" s="105">
        <v>-3.1898305265711997</v>
      </c>
    </row>
    <row r="42" spans="1:3" x14ac:dyDescent="0.25">
      <c r="B42" s="9" t="s">
        <v>192</v>
      </c>
      <c r="C42" s="105">
        <v>-3.24773353400861</v>
      </c>
    </row>
    <row r="43" spans="1:3" x14ac:dyDescent="0.25">
      <c r="B43" s="9" t="s">
        <v>193</v>
      </c>
      <c r="C43" s="105">
        <v>-3.0823023306466575</v>
      </c>
    </row>
    <row r="44" spans="1:3" x14ac:dyDescent="0.25">
      <c r="B44" s="9" t="s">
        <v>194</v>
      </c>
      <c r="C44" s="105">
        <v>-2.9877924016570803</v>
      </c>
    </row>
    <row r="45" spans="1:3" x14ac:dyDescent="0.25">
      <c r="B45" s="9" t="s">
        <v>195</v>
      </c>
      <c r="C45" s="105">
        <v>-2.8674789045787272</v>
      </c>
    </row>
    <row r="46" spans="1:3" x14ac:dyDescent="0.25">
      <c r="B46" s="9" t="s">
        <v>196</v>
      </c>
      <c r="C46" s="105">
        <v>-2.7643133116405818</v>
      </c>
    </row>
    <row r="47" spans="1:3" x14ac:dyDescent="0.25">
      <c r="B47" s="9" t="s">
        <v>197</v>
      </c>
      <c r="C47" s="105">
        <v>-2.2293391527435342</v>
      </c>
    </row>
    <row r="48" spans="1:3" x14ac:dyDescent="0.25">
      <c r="B48" s="9" t="s">
        <v>198</v>
      </c>
      <c r="C48" s="105">
        <v>-1.8682955075058745</v>
      </c>
    </row>
    <row r="49" spans="2:3" x14ac:dyDescent="0.25">
      <c r="B49" s="9" t="s">
        <v>199</v>
      </c>
      <c r="C49" s="105">
        <v>-1.4858335562753957</v>
      </c>
    </row>
    <row r="50" spans="2:3" x14ac:dyDescent="0.25">
      <c r="B50" s="9" t="s">
        <v>200</v>
      </c>
      <c r="C50" s="105">
        <v>-1.4595914677721931</v>
      </c>
    </row>
    <row r="51" spans="2:3" x14ac:dyDescent="0.25">
      <c r="B51" s="9" t="s">
        <v>201</v>
      </c>
      <c r="C51" s="105">
        <v>-1.1392629391678064</v>
      </c>
    </row>
    <row r="52" spans="2:3" x14ac:dyDescent="0.25">
      <c r="B52" s="9" t="s">
        <v>202</v>
      </c>
      <c r="C52" s="105">
        <v>-0.85737921191248645</v>
      </c>
    </row>
    <row r="53" spans="2:3" x14ac:dyDescent="0.25">
      <c r="B53" s="9" t="s">
        <v>203</v>
      </c>
      <c r="C53" s="105">
        <v>-0.42986956003612825</v>
      </c>
    </row>
    <row r="54" spans="2:3" x14ac:dyDescent="0.25">
      <c r="B54" s="9" t="s">
        <v>204</v>
      </c>
      <c r="C54" s="105">
        <v>-0.29469591755951768</v>
      </c>
    </row>
    <row r="55" spans="2:3" x14ac:dyDescent="0.25">
      <c r="B55" s="9" t="s">
        <v>205</v>
      </c>
      <c r="C55" s="105">
        <v>9.1781332198039564E-2</v>
      </c>
    </row>
    <row r="56" spans="2:3" x14ac:dyDescent="0.25">
      <c r="B56" s="9" t="s">
        <v>206</v>
      </c>
      <c r="C56" s="105">
        <v>0.32353331527143331</v>
      </c>
    </row>
    <row r="57" spans="2:3" x14ac:dyDescent="0.25">
      <c r="B57" s="9" t="s">
        <v>207</v>
      </c>
      <c r="C57" s="105">
        <v>0.28942764647558766</v>
      </c>
    </row>
    <row r="58" spans="2:3" x14ac:dyDescent="0.25">
      <c r="B58" s="9" t="s">
        <v>208</v>
      </c>
      <c r="C58" s="105">
        <v>-3.7395064061073034E-2</v>
      </c>
    </row>
    <row r="59" spans="2:3" x14ac:dyDescent="0.25">
      <c r="B59" s="9" t="s">
        <v>209</v>
      </c>
      <c r="C59" s="105">
        <v>-0.10807879446903229</v>
      </c>
    </row>
    <row r="60" spans="2:3" x14ac:dyDescent="0.25">
      <c r="B60" s="9" t="s">
        <v>210</v>
      </c>
      <c r="C60" s="105">
        <v>0.11532362546575792</v>
      </c>
    </row>
    <row r="61" spans="2:3" ht="15" customHeight="1" x14ac:dyDescent="0.25">
      <c r="B61" s="9" t="s">
        <v>211</v>
      </c>
      <c r="C61" s="105">
        <v>0.13739939334593965</v>
      </c>
    </row>
    <row r="62" spans="2:3" x14ac:dyDescent="0.25">
      <c r="B62" s="9" t="s">
        <v>212</v>
      </c>
      <c r="C62" s="105">
        <v>0.17615046936003145</v>
      </c>
    </row>
    <row r="63" spans="2:3" x14ac:dyDescent="0.25">
      <c r="B63" s="9" t="s">
        <v>213</v>
      </c>
      <c r="C63" s="105">
        <v>0.60979842185969102</v>
      </c>
    </row>
    <row r="64" spans="2:3" x14ac:dyDescent="0.25">
      <c r="B64" s="9" t="s">
        <v>214</v>
      </c>
      <c r="C64" s="105">
        <v>1.3999190802963719</v>
      </c>
    </row>
    <row r="65" spans="2:3" x14ac:dyDescent="0.25">
      <c r="B65" s="9" t="s">
        <v>215</v>
      </c>
      <c r="C65" s="105">
        <v>2.1302231665957114</v>
      </c>
    </row>
    <row r="66" spans="2:3" x14ac:dyDescent="0.25">
      <c r="B66" s="9" t="s">
        <v>216</v>
      </c>
      <c r="C66" s="105">
        <v>2.4636949639236079</v>
      </c>
    </row>
    <row r="67" spans="2:3" x14ac:dyDescent="0.25">
      <c r="B67" s="9" t="s">
        <v>217</v>
      </c>
      <c r="C67" s="105">
        <v>2.8614382534124019</v>
      </c>
    </row>
    <row r="68" spans="2:3" x14ac:dyDescent="0.25">
      <c r="B68" s="9" t="s">
        <v>218</v>
      </c>
      <c r="C68" s="105">
        <v>3.247811421940368</v>
      </c>
    </row>
    <row r="69" spans="2:3" x14ac:dyDescent="0.25">
      <c r="B69" s="9" t="s">
        <v>219</v>
      </c>
      <c r="C69" s="105">
        <v>3.6255127000474481</v>
      </c>
    </row>
    <row r="70" spans="2:3" x14ac:dyDescent="0.25">
      <c r="B70" s="9" t="s">
        <v>220</v>
      </c>
      <c r="C70" s="105">
        <v>3.2815352470715307</v>
      </c>
    </row>
    <row r="71" spans="2:3" x14ac:dyDescent="0.25">
      <c r="B71" s="9" t="s">
        <v>221</v>
      </c>
      <c r="C71" s="105">
        <v>2.9290997453992187</v>
      </c>
    </row>
    <row r="72" spans="2:3" x14ac:dyDescent="0.25">
      <c r="B72" s="9" t="s">
        <v>222</v>
      </c>
      <c r="C72" s="105">
        <v>2.2286087884987351</v>
      </c>
    </row>
    <row r="73" spans="2:3" x14ac:dyDescent="0.25">
      <c r="B73" s="9" t="s">
        <v>223</v>
      </c>
      <c r="C73" s="105">
        <v>1.8032198786028124</v>
      </c>
    </row>
    <row r="74" spans="2:3" x14ac:dyDescent="0.25">
      <c r="B74" s="9" t="s">
        <v>224</v>
      </c>
      <c r="C74" s="105">
        <v>1.0281269618427722</v>
      </c>
    </row>
    <row r="75" spans="2:3" x14ac:dyDescent="0.25">
      <c r="B75" s="9" t="s">
        <v>225</v>
      </c>
      <c r="C75" s="105">
        <v>0.63276357427802676</v>
      </c>
    </row>
    <row r="76" spans="2:3" x14ac:dyDescent="0.25">
      <c r="B76" s="9" t="s">
        <v>226</v>
      </c>
      <c r="C76" s="105">
        <v>6.5816310709687451E-2</v>
      </c>
    </row>
    <row r="77" spans="2:3" x14ac:dyDescent="0.25">
      <c r="B77" s="9" t="s">
        <v>227</v>
      </c>
      <c r="C77" s="105">
        <v>-0.6064679375515436</v>
      </c>
    </row>
    <row r="78" spans="2:3" x14ac:dyDescent="0.25">
      <c r="B78" s="9" t="s">
        <v>228</v>
      </c>
      <c r="C78" s="105">
        <v>-1.4592744140934126</v>
      </c>
    </row>
    <row r="79" spans="2:3" x14ac:dyDescent="0.25">
      <c r="B79" s="9" t="s">
        <v>229</v>
      </c>
      <c r="C79" s="105">
        <v>-2.0762675953954468</v>
      </c>
    </row>
    <row r="80" spans="2:3" x14ac:dyDescent="0.25">
      <c r="B80" s="9" t="s">
        <v>230</v>
      </c>
      <c r="C80" s="105">
        <v>-2.2894038740039862</v>
      </c>
    </row>
    <row r="81" spans="2:3" x14ac:dyDescent="0.25">
      <c r="B81" s="9" t="s">
        <v>231</v>
      </c>
      <c r="C81" s="105">
        <v>-2.3925404910987047</v>
      </c>
    </row>
    <row r="82" spans="2:3" x14ac:dyDescent="0.25">
      <c r="B82" s="9" t="s">
        <v>232</v>
      </c>
      <c r="C82" s="105">
        <v>-2.3667844433931493</v>
      </c>
    </row>
    <row r="83" spans="2:3" x14ac:dyDescent="0.25">
      <c r="B83" s="9" t="s">
        <v>233</v>
      </c>
      <c r="C83" s="105">
        <v>-2.3988624406176475</v>
      </c>
    </row>
    <row r="84" spans="2:3" x14ac:dyDescent="0.25">
      <c r="B84" s="9" t="s">
        <v>234</v>
      </c>
      <c r="C84" s="105">
        <v>-2.3792880993488477</v>
      </c>
    </row>
    <row r="85" spans="2:3" x14ac:dyDescent="0.25">
      <c r="B85" s="9" t="s">
        <v>235</v>
      </c>
      <c r="C85" s="105">
        <v>-2.529574788385148</v>
      </c>
    </row>
    <row r="86" spans="2:3" x14ac:dyDescent="0.25">
      <c r="B86" s="9" t="s">
        <v>236</v>
      </c>
      <c r="C86" s="105">
        <v>-2.3232267965196693</v>
      </c>
    </row>
    <row r="87" spans="2:3" x14ac:dyDescent="0.25">
      <c r="B87" s="9" t="s">
        <v>237</v>
      </c>
      <c r="C87" s="105">
        <v>-2.1469047326471755</v>
      </c>
    </row>
    <row r="88" spans="2:3" x14ac:dyDescent="0.25">
      <c r="B88" s="9" t="s">
        <v>238</v>
      </c>
      <c r="C88" s="105">
        <v>-1.7833427968572593</v>
      </c>
    </row>
    <row r="89" spans="2:3" x14ac:dyDescent="0.25">
      <c r="B89" s="9" t="s">
        <v>239</v>
      </c>
      <c r="C89" s="105">
        <v>-1.7421426825567015</v>
      </c>
    </row>
    <row r="90" spans="2:3" x14ac:dyDescent="0.25">
      <c r="B90" s="9" t="s">
        <v>240</v>
      </c>
      <c r="C90" s="105">
        <v>-1.5659610356214557</v>
      </c>
    </row>
    <row r="91" spans="2:3" x14ac:dyDescent="0.25">
      <c r="B91" s="9" t="s">
        <v>241</v>
      </c>
      <c r="C91" s="105">
        <v>-1.2330244800733461</v>
      </c>
    </row>
    <row r="92" spans="2:3" x14ac:dyDescent="0.25">
      <c r="B92" s="9" t="s">
        <v>242</v>
      </c>
      <c r="C92" s="105">
        <v>-0.79709010172053441</v>
      </c>
    </row>
    <row r="93" spans="2:3" x14ac:dyDescent="0.25">
      <c r="B93" s="9" t="s">
        <v>243</v>
      </c>
      <c r="C93" s="105">
        <v>-0.40806975808874696</v>
      </c>
    </row>
    <row r="94" spans="2:3" x14ac:dyDescent="0.25">
      <c r="B94" s="9" t="s">
        <v>244</v>
      </c>
      <c r="C94" s="105">
        <v>-1.0743037540360965</v>
      </c>
    </row>
    <row r="95" spans="2:3" x14ac:dyDescent="0.25">
      <c r="B95" s="9" t="s">
        <v>245</v>
      </c>
      <c r="C95" s="105">
        <v>-1.7866716295481979</v>
      </c>
    </row>
    <row r="96" spans="2:3" x14ac:dyDescent="0.25">
      <c r="B96" s="9" t="s">
        <v>246</v>
      </c>
      <c r="C96" s="105">
        <v>-2.5249716626439751</v>
      </c>
    </row>
    <row r="97" spans="2:3" x14ac:dyDescent="0.25">
      <c r="B97" s="9" t="s">
        <v>247</v>
      </c>
      <c r="C97" s="105">
        <v>-2.4110249651819422</v>
      </c>
    </row>
    <row r="98" spans="2:3" x14ac:dyDescent="0.25">
      <c r="B98" s="9" t="s">
        <v>248</v>
      </c>
      <c r="C98" s="105">
        <v>-2.1733885801005228</v>
      </c>
    </row>
    <row r="99" spans="2:3" x14ac:dyDescent="0.25">
      <c r="B99" s="9" t="s">
        <v>249</v>
      </c>
      <c r="C99" s="105">
        <v>-2.0796782719291689</v>
      </c>
    </row>
    <row r="100" spans="2:3" x14ac:dyDescent="0.25">
      <c r="B100" s="9" t="s">
        <v>250</v>
      </c>
      <c r="C100" s="105">
        <v>-1.457906550956616</v>
      </c>
    </row>
    <row r="101" spans="2:3" x14ac:dyDescent="0.25">
      <c r="B101" s="9" t="s">
        <v>251</v>
      </c>
      <c r="C101" s="105">
        <v>-0.54291072395592144</v>
      </c>
    </row>
    <row r="102" spans="2:3" x14ac:dyDescent="0.25">
      <c r="B102" s="9" t="s">
        <v>252</v>
      </c>
      <c r="C102" s="105">
        <v>0.62419182842651055</v>
      </c>
    </row>
    <row r="103" spans="2:3" x14ac:dyDescent="0.25">
      <c r="B103" s="9" t="s">
        <v>253</v>
      </c>
      <c r="C103" s="105">
        <v>1.396099380077171</v>
      </c>
    </row>
    <row r="104" spans="2:3" x14ac:dyDescent="0.25">
      <c r="B104" s="9" t="s">
        <v>254</v>
      </c>
      <c r="C104" s="105">
        <v>1.7702410192787841</v>
      </c>
    </row>
    <row r="105" spans="2:3" x14ac:dyDescent="0.25">
      <c r="B105" s="9" t="s">
        <v>255</v>
      </c>
      <c r="C105" s="105">
        <v>2.1445816438977592</v>
      </c>
    </row>
    <row r="106" spans="2:3" x14ac:dyDescent="0.25">
      <c r="B106" s="9" t="s">
        <v>256</v>
      </c>
      <c r="C106" s="105">
        <v>2.2526543723390282</v>
      </c>
    </row>
    <row r="107" spans="2:3" x14ac:dyDescent="0.25">
      <c r="B107" s="9" t="s">
        <v>257</v>
      </c>
      <c r="C107" s="105">
        <v>2.5361872093246194</v>
      </c>
    </row>
    <row r="108" spans="2:3" x14ac:dyDescent="0.25">
      <c r="B108" s="9" t="s">
        <v>258</v>
      </c>
      <c r="C108" s="105">
        <v>2.5227077711216377</v>
      </c>
    </row>
    <row r="109" spans="2:3" x14ac:dyDescent="0.25">
      <c r="B109" s="9" t="s">
        <v>259</v>
      </c>
      <c r="C109" s="105">
        <v>1.9668482212957559</v>
      </c>
    </row>
    <row r="110" spans="2:3" x14ac:dyDescent="0.25">
      <c r="B110" s="9" t="s">
        <v>260</v>
      </c>
      <c r="C110" s="105">
        <v>1.0018869044333829</v>
      </c>
    </row>
    <row r="111" spans="2:3" x14ac:dyDescent="0.25">
      <c r="B111" s="9" t="s">
        <v>261</v>
      </c>
      <c r="C111" s="105">
        <v>0.57501236869769246</v>
      </c>
    </row>
    <row r="112" spans="2:3" x14ac:dyDescent="0.25">
      <c r="B112" s="9" t="s">
        <v>262</v>
      </c>
      <c r="C112" s="105">
        <v>0.84781579122938966</v>
      </c>
    </row>
    <row r="113" spans="2:3" x14ac:dyDescent="0.25">
      <c r="B113" s="9" t="s">
        <v>263</v>
      </c>
      <c r="C113" s="105">
        <v>1.9153074260205905</v>
      </c>
    </row>
    <row r="114" spans="2:3" x14ac:dyDescent="0.25">
      <c r="B114" s="9" t="s">
        <v>264</v>
      </c>
      <c r="C114" s="105">
        <v>2.0868627916466997</v>
      </c>
    </row>
    <row r="115" spans="2:3" x14ac:dyDescent="0.25">
      <c r="B115" s="9" t="s">
        <v>265</v>
      </c>
      <c r="C115" s="105">
        <v>2.0840913348286367</v>
      </c>
    </row>
    <row r="116" spans="2:3" x14ac:dyDescent="0.25">
      <c r="B116" s="9" t="s">
        <v>266</v>
      </c>
      <c r="C116" s="105">
        <v>1.1841576222063945</v>
      </c>
    </row>
    <row r="117" spans="2:3" x14ac:dyDescent="0.25">
      <c r="B117" s="9" t="s">
        <v>267</v>
      </c>
      <c r="C117" s="105">
        <v>0.99470161899657816</v>
      </c>
    </row>
    <row r="118" spans="2:3" x14ac:dyDescent="0.25">
      <c r="B118" s="9" t="s">
        <v>268</v>
      </c>
      <c r="C118" s="105">
        <v>1.1864921161041544</v>
      </c>
    </row>
    <row r="119" spans="2:3" x14ac:dyDescent="0.25">
      <c r="B119" s="9" t="s">
        <v>269</v>
      </c>
      <c r="C119" s="105">
        <v>1.1832148690456998</v>
      </c>
    </row>
    <row r="120" spans="2:3" x14ac:dyDescent="0.25">
      <c r="B120" s="9" t="s">
        <v>270</v>
      </c>
      <c r="C120" s="105">
        <v>1.4174513958266639</v>
      </c>
    </row>
    <row r="121" spans="2:3" x14ac:dyDescent="0.25">
      <c r="B121" s="9" t="s">
        <v>271</v>
      </c>
      <c r="C121" s="105">
        <v>0.48196459895074967</v>
      </c>
    </row>
    <row r="122" spans="2:3" x14ac:dyDescent="0.25">
      <c r="B122" s="9" t="s">
        <v>272</v>
      </c>
      <c r="C122" s="105">
        <v>0.2012774546829221</v>
      </c>
    </row>
    <row r="123" spans="2:3" x14ac:dyDescent="0.25">
      <c r="B123" s="9" t="s">
        <v>273</v>
      </c>
      <c r="C123" s="105">
        <v>-0.26585867346740644</v>
      </c>
    </row>
    <row r="124" spans="2:3" x14ac:dyDescent="0.25">
      <c r="B124" s="9" t="s">
        <v>274</v>
      </c>
      <c r="C124" s="105">
        <v>-0.12423624897321822</v>
      </c>
    </row>
    <row r="125" spans="2:3" x14ac:dyDescent="0.25">
      <c r="B125" s="9" t="s">
        <v>275</v>
      </c>
      <c r="C125" s="105">
        <v>-0.11473989004618372</v>
      </c>
    </row>
    <row r="126" spans="2:3" x14ac:dyDescent="0.25">
      <c r="B126" s="9" t="s">
        <v>276</v>
      </c>
      <c r="C126" s="105">
        <v>-0.66893402500661958</v>
      </c>
    </row>
    <row r="127" spans="2:3" x14ac:dyDescent="0.25">
      <c r="B127" s="9" t="s">
        <v>277</v>
      </c>
      <c r="C127" s="105">
        <v>-0.78492227260090142</v>
      </c>
    </row>
    <row r="128" spans="2:3" x14ac:dyDescent="0.25">
      <c r="B128" s="9" t="s">
        <v>278</v>
      </c>
      <c r="C128" s="105">
        <v>-0.58599876460737776</v>
      </c>
    </row>
    <row r="129" spans="2:6" x14ac:dyDescent="0.25">
      <c r="B129" s="9" t="s">
        <v>279</v>
      </c>
      <c r="C129" s="105">
        <v>0.42271818772389486</v>
      </c>
    </row>
    <row r="130" spans="2:6" x14ac:dyDescent="0.25">
      <c r="B130" s="9" t="s">
        <v>280</v>
      </c>
      <c r="C130" s="105">
        <v>0.93815278087466403</v>
      </c>
    </row>
    <row r="131" spans="2:6" x14ac:dyDescent="0.25">
      <c r="B131" s="9" t="s">
        <v>281</v>
      </c>
      <c r="C131" s="105">
        <v>1.1105412186981674</v>
      </c>
    </row>
    <row r="132" spans="2:6" x14ac:dyDescent="0.25">
      <c r="B132" s="9" t="s">
        <v>282</v>
      </c>
      <c r="C132" s="105">
        <v>0.76808379355074319</v>
      </c>
    </row>
    <row r="133" spans="2:6" x14ac:dyDescent="0.25">
      <c r="B133" s="9" t="s">
        <v>283</v>
      </c>
      <c r="C133" s="105">
        <v>0.89280639409515172</v>
      </c>
    </row>
    <row r="134" spans="2:6" x14ac:dyDescent="0.25">
      <c r="B134" s="9" t="s">
        <v>284</v>
      </c>
      <c r="C134" s="105">
        <v>0.86438544026097863</v>
      </c>
    </row>
    <row r="135" spans="2:6" x14ac:dyDescent="0.25">
      <c r="B135" s="9" t="s">
        <v>285</v>
      </c>
      <c r="C135" s="105">
        <v>0.77032229144943143</v>
      </c>
    </row>
    <row r="136" spans="2:6" x14ac:dyDescent="0.25">
      <c r="B136" s="9" t="s">
        <v>286</v>
      </c>
      <c r="C136" s="105">
        <v>0.6033752872148167</v>
      </c>
    </row>
    <row r="137" spans="2:6" x14ac:dyDescent="0.25">
      <c r="B137" s="9" t="s">
        <v>287</v>
      </c>
      <c r="C137" s="105">
        <v>0.46652481477825547</v>
      </c>
    </row>
    <row r="138" spans="2:6" x14ac:dyDescent="0.25">
      <c r="B138" s="9" t="s">
        <v>288</v>
      </c>
      <c r="C138" s="105">
        <v>0.27552281310959509</v>
      </c>
    </row>
    <row r="139" spans="2:6" x14ac:dyDescent="0.25">
      <c r="B139" s="9" t="s">
        <v>289</v>
      </c>
      <c r="C139" s="105">
        <v>0.1690231511814165</v>
      </c>
    </row>
    <row r="140" spans="2:6" x14ac:dyDescent="0.25">
      <c r="B140" s="9" t="s">
        <v>290</v>
      </c>
      <c r="C140" s="105">
        <v>9.7991998415484907E-2</v>
      </c>
    </row>
    <row r="141" spans="2:6" x14ac:dyDescent="0.25">
      <c r="B141" s="9" t="s">
        <v>291</v>
      </c>
      <c r="C141" s="105">
        <v>3.8809735458450088E-2</v>
      </c>
    </row>
    <row r="142" spans="2:6" x14ac:dyDescent="0.25">
      <c r="B142" s="9" t="s">
        <v>292</v>
      </c>
      <c r="C142" s="105">
        <v>0.53223264224031963</v>
      </c>
    </row>
    <row r="143" spans="2:6" x14ac:dyDescent="0.25">
      <c r="B143" s="9" t="s">
        <v>293</v>
      </c>
      <c r="C143" s="105">
        <v>0.8937707564181111</v>
      </c>
      <c r="F143" s="80"/>
    </row>
    <row r="144" spans="2:6" x14ac:dyDescent="0.25">
      <c r="B144" s="9" t="s">
        <v>294</v>
      </c>
      <c r="C144" s="105">
        <v>1.6916211513493409</v>
      </c>
      <c r="F144" s="80"/>
    </row>
    <row r="145" spans="2:6" x14ac:dyDescent="0.25">
      <c r="B145" s="9" t="s">
        <v>295</v>
      </c>
      <c r="C145" s="105">
        <v>1.7011978591288479</v>
      </c>
      <c r="F145" s="80"/>
    </row>
    <row r="146" spans="2:6" x14ac:dyDescent="0.25">
      <c r="B146" s="9" t="s">
        <v>296</v>
      </c>
      <c r="C146" s="105">
        <v>1.4421378889537639</v>
      </c>
      <c r="F146" s="80"/>
    </row>
    <row r="147" spans="2:6" x14ac:dyDescent="0.25">
      <c r="B147" s="9" t="s">
        <v>55</v>
      </c>
      <c r="C147" s="105">
        <v>1.1709351041130873</v>
      </c>
      <c r="E147" s="79"/>
      <c r="F147" s="80"/>
    </row>
    <row r="148" spans="2:6" x14ac:dyDescent="0.25">
      <c r="B148" s="9" t="s">
        <v>56</v>
      </c>
      <c r="C148" s="105">
        <v>0.73612696192791238</v>
      </c>
      <c r="E148" s="79"/>
      <c r="F148" s="80"/>
    </row>
    <row r="149" spans="2:6" x14ac:dyDescent="0.25">
      <c r="B149" s="9" t="s">
        <v>57</v>
      </c>
      <c r="C149" s="105">
        <v>-6.4257465754494023E-2</v>
      </c>
      <c r="E149" s="79"/>
      <c r="F149" s="80"/>
    </row>
    <row r="150" spans="2:6" x14ac:dyDescent="0.25">
      <c r="B150" s="9" t="s">
        <v>62</v>
      </c>
      <c r="C150" s="105">
        <v>-2.038785234133845</v>
      </c>
      <c r="E150" s="79"/>
      <c r="F150" s="80"/>
    </row>
    <row r="151" spans="2:6" x14ac:dyDescent="0.25">
      <c r="B151" s="9" t="s">
        <v>0</v>
      </c>
      <c r="C151" s="105">
        <v>-3.7187918436254797</v>
      </c>
      <c r="E151" s="79"/>
      <c r="F151" s="80"/>
    </row>
    <row r="152" spans="2:6" x14ac:dyDescent="0.25">
      <c r="B152" s="9" t="s">
        <v>1</v>
      </c>
      <c r="C152" s="105">
        <v>-4.1467966467192126</v>
      </c>
      <c r="E152" s="79"/>
      <c r="F152" s="80"/>
    </row>
    <row r="153" spans="2:6" x14ac:dyDescent="0.25">
      <c r="B153" s="9" t="s">
        <v>2</v>
      </c>
      <c r="C153" s="105">
        <v>-3.9316008357918526</v>
      </c>
      <c r="E153" s="79"/>
      <c r="F153" s="80"/>
    </row>
    <row r="154" spans="2:6" x14ac:dyDescent="0.25">
      <c r="B154" s="9" t="s">
        <v>3</v>
      </c>
      <c r="C154" s="105">
        <v>-3.5687047656324347</v>
      </c>
      <c r="E154" s="79"/>
      <c r="F154" s="80"/>
    </row>
    <row r="155" spans="2:6" x14ac:dyDescent="0.25">
      <c r="B155" s="9" t="s">
        <v>4</v>
      </c>
      <c r="C155" s="105">
        <v>-2.8073632951400724</v>
      </c>
      <c r="E155" s="79"/>
      <c r="F155" s="80"/>
    </row>
    <row r="156" spans="2:6" x14ac:dyDescent="0.25">
      <c r="B156" s="9" t="s">
        <v>5</v>
      </c>
      <c r="C156" s="105">
        <v>-2.1369431565375607</v>
      </c>
      <c r="E156" s="79"/>
      <c r="F156" s="80"/>
    </row>
    <row r="157" spans="2:6" x14ac:dyDescent="0.25">
      <c r="B157" s="9" t="s">
        <v>6</v>
      </c>
      <c r="C157" s="105">
        <v>-1.661198532245016</v>
      </c>
      <c r="E157" s="79"/>
      <c r="F157" s="80"/>
    </row>
    <row r="158" spans="2:6" x14ac:dyDescent="0.25">
      <c r="B158" s="9" t="s">
        <v>7</v>
      </c>
      <c r="C158" s="105">
        <v>-1.583137172929197</v>
      </c>
      <c r="E158" s="79"/>
      <c r="F158" s="80"/>
    </row>
    <row r="159" spans="2:6" x14ac:dyDescent="0.25">
      <c r="B159" s="9" t="s">
        <v>8</v>
      </c>
      <c r="C159" s="105">
        <v>-1.1865799592426496</v>
      </c>
      <c r="E159" s="79"/>
      <c r="F159" s="80"/>
    </row>
    <row r="160" spans="2:6" x14ac:dyDescent="0.25">
      <c r="B160" s="9" t="s">
        <v>9</v>
      </c>
      <c r="C160" s="105">
        <v>-1.415820213758701</v>
      </c>
      <c r="E160" s="79"/>
      <c r="F160" s="80"/>
    </row>
    <row r="161" spans="2:6" x14ac:dyDescent="0.25">
      <c r="B161" s="9" t="s">
        <v>10</v>
      </c>
      <c r="C161" s="105">
        <v>-1.631082761074278</v>
      </c>
      <c r="E161" s="79"/>
      <c r="F161" s="80"/>
    </row>
    <row r="162" spans="2:6" x14ac:dyDescent="0.25">
      <c r="B162" s="9" t="s">
        <v>11</v>
      </c>
      <c r="C162" s="105">
        <v>-1.945022105463335</v>
      </c>
      <c r="E162" s="79"/>
      <c r="F162" s="80"/>
    </row>
    <row r="163" spans="2:6" x14ac:dyDescent="0.25">
      <c r="B163" s="9" t="s">
        <v>12</v>
      </c>
      <c r="C163" s="105">
        <v>-1.4446960703117342</v>
      </c>
      <c r="E163" s="79"/>
    </row>
    <row r="164" spans="2:6" x14ac:dyDescent="0.25">
      <c r="B164" s="9" t="s">
        <v>13</v>
      </c>
      <c r="C164" s="105">
        <v>-1.9224052336848974</v>
      </c>
      <c r="E164" s="79"/>
    </row>
    <row r="165" spans="2:6" x14ac:dyDescent="0.25">
      <c r="B165" s="9" t="s">
        <v>14</v>
      </c>
      <c r="C165" s="105">
        <v>-1.2318501686050638</v>
      </c>
      <c r="E165" s="79"/>
    </row>
    <row r="166" spans="2:6" x14ac:dyDescent="0.25">
      <c r="B166" s="9" t="s">
        <v>15</v>
      </c>
      <c r="C166" s="105">
        <v>-1.6622557315699651</v>
      </c>
      <c r="E166" s="79"/>
    </row>
    <row r="167" spans="2:6" x14ac:dyDescent="0.25">
      <c r="B167" s="9" t="s">
        <v>16</v>
      </c>
      <c r="C167" s="105">
        <v>-1.529112662608489</v>
      </c>
      <c r="E167" s="79"/>
    </row>
    <row r="168" spans="2:6" x14ac:dyDescent="0.25">
      <c r="B168" s="9" t="s">
        <v>17</v>
      </c>
      <c r="C168" s="105">
        <v>-1.639968270074357</v>
      </c>
      <c r="E168" s="79"/>
    </row>
    <row r="169" spans="2:6" x14ac:dyDescent="0.25">
      <c r="B169" s="9" t="s">
        <v>18</v>
      </c>
      <c r="C169" s="105">
        <v>-1.4620119735937072</v>
      </c>
      <c r="E169" s="79"/>
    </row>
    <row r="170" spans="2:6" x14ac:dyDescent="0.25">
      <c r="B170" s="9" t="s">
        <v>19</v>
      </c>
      <c r="C170" s="105">
        <v>-1.5673754003852318</v>
      </c>
      <c r="E170" s="79"/>
    </row>
    <row r="171" spans="2:6" x14ac:dyDescent="0.25">
      <c r="B171" s="9" t="s">
        <v>20</v>
      </c>
      <c r="C171" s="105">
        <v>-1.2347685321522952</v>
      </c>
      <c r="E171" s="79"/>
    </row>
    <row r="172" spans="2:6" x14ac:dyDescent="0.25">
      <c r="B172" s="9" t="s">
        <v>21</v>
      </c>
      <c r="C172" s="105">
        <v>-0.87899125007665047</v>
      </c>
      <c r="E172" s="79"/>
    </row>
    <row r="173" spans="2:6" x14ac:dyDescent="0.25">
      <c r="B173" s="9" t="s">
        <v>22</v>
      </c>
      <c r="C173" s="105">
        <v>-0.55956683033886956</v>
      </c>
      <c r="E173" s="79"/>
    </row>
    <row r="174" spans="2:6" x14ac:dyDescent="0.25">
      <c r="B174" s="9" t="s">
        <v>23</v>
      </c>
      <c r="C174" s="105">
        <v>-0.25585918816125131</v>
      </c>
      <c r="E174" s="79"/>
    </row>
    <row r="175" spans="2:6" x14ac:dyDescent="0.25">
      <c r="B175" s="9" t="s">
        <v>24</v>
      </c>
      <c r="C175" s="105">
        <v>-0.49816287986663466</v>
      </c>
      <c r="E175" s="79"/>
    </row>
    <row r="176" spans="2:6" x14ac:dyDescent="0.25">
      <c r="B176" s="9" t="s">
        <v>25</v>
      </c>
      <c r="C176" s="105">
        <v>-0.26968568156368633</v>
      </c>
      <c r="E176" s="79"/>
    </row>
    <row r="177" spans="2:5" x14ac:dyDescent="0.25">
      <c r="B177" s="9" t="s">
        <v>26</v>
      </c>
      <c r="C177" s="105">
        <v>-0.27216428243153246</v>
      </c>
      <c r="E177" s="79"/>
    </row>
    <row r="178" spans="2:5" x14ac:dyDescent="0.25">
      <c r="B178" s="9" t="s">
        <v>27</v>
      </c>
      <c r="C178" s="105">
        <v>-6.2381769849793045E-2</v>
      </c>
      <c r="E178" s="79"/>
    </row>
    <row r="179" spans="2:5" x14ac:dyDescent="0.25">
      <c r="B179" s="9" t="s">
        <v>28</v>
      </c>
      <c r="C179" s="105">
        <v>-0.57999999999999996</v>
      </c>
      <c r="E179" s="79"/>
    </row>
    <row r="180" spans="2:5" x14ac:dyDescent="0.25">
      <c r="B180" s="9" t="s">
        <v>31</v>
      </c>
      <c r="C180" s="105">
        <v>-0.5</v>
      </c>
      <c r="E180" s="79"/>
    </row>
    <row r="181" spans="2:5" x14ac:dyDescent="0.25">
      <c r="B181" s="9" t="s">
        <v>32</v>
      </c>
      <c r="C181" s="105">
        <v>-0.42</v>
      </c>
      <c r="E181" s="79"/>
    </row>
    <row r="182" spans="2:5" x14ac:dyDescent="0.25">
      <c r="B182" s="9" t="s">
        <v>33</v>
      </c>
      <c r="C182" s="105">
        <v>0</v>
      </c>
      <c r="E182" s="79"/>
    </row>
    <row r="183" spans="2:5" x14ac:dyDescent="0.25">
      <c r="B183" s="9" t="s">
        <v>34</v>
      </c>
      <c r="C183" s="105">
        <v>0</v>
      </c>
      <c r="E183" s="79"/>
    </row>
    <row r="184" spans="2:5" x14ac:dyDescent="0.25">
      <c r="B184" s="73" t="s">
        <v>38</v>
      </c>
      <c r="C184" s="105">
        <v>1.7722767563124683E-2</v>
      </c>
      <c r="E184" s="79"/>
    </row>
    <row r="185" spans="2:5" x14ac:dyDescent="0.25">
      <c r="B185" s="73" t="s">
        <v>39</v>
      </c>
      <c r="C185" s="105">
        <v>6.4124994794741888E-2</v>
      </c>
      <c r="E185" s="79"/>
    </row>
    <row r="186" spans="2:5" x14ac:dyDescent="0.25">
      <c r="B186" s="73" t="s">
        <v>40</v>
      </c>
      <c r="C186" s="105">
        <v>0.15</v>
      </c>
      <c r="E186" s="79"/>
    </row>
    <row r="187" spans="2:5" x14ac:dyDescent="0.25">
      <c r="B187" s="73" t="s">
        <v>41</v>
      </c>
      <c r="C187" s="105">
        <v>7.0000000000000007E-2</v>
      </c>
      <c r="E187" s="79"/>
    </row>
    <row r="188" spans="2:5" x14ac:dyDescent="0.25">
      <c r="B188" s="73" t="s">
        <v>43</v>
      </c>
      <c r="C188" s="105">
        <v>0.17</v>
      </c>
      <c r="E188" s="79"/>
    </row>
    <row r="189" spans="2:5" x14ac:dyDescent="0.25">
      <c r="B189" s="73" t="s">
        <v>44</v>
      </c>
      <c r="C189" s="105">
        <v>0.32</v>
      </c>
      <c r="E189" s="79"/>
    </row>
    <row r="190" spans="2:5" x14ac:dyDescent="0.25">
      <c r="B190" s="73" t="s">
        <v>45</v>
      </c>
      <c r="C190" s="105">
        <v>0.2</v>
      </c>
      <c r="E190" s="79"/>
    </row>
    <row r="191" spans="2:5" x14ac:dyDescent="0.25">
      <c r="B191" s="73" t="s">
        <v>46</v>
      </c>
      <c r="C191" s="105">
        <v>0.34</v>
      </c>
      <c r="E191" s="79"/>
    </row>
    <row r="192" spans="2:5" x14ac:dyDescent="0.25">
      <c r="B192" s="73" t="s">
        <v>58</v>
      </c>
      <c r="C192" s="105">
        <v>0.1</v>
      </c>
      <c r="E192" s="79"/>
    </row>
    <row r="193" spans="2:5" x14ac:dyDescent="0.25">
      <c r="B193" s="73" t="s">
        <v>59</v>
      </c>
      <c r="C193" s="105">
        <v>0.1</v>
      </c>
      <c r="E193" s="79"/>
    </row>
    <row r="194" spans="2:5" x14ac:dyDescent="0.25">
      <c r="B194" s="73" t="s">
        <v>60</v>
      </c>
      <c r="C194" s="105">
        <v>0</v>
      </c>
      <c r="E194" s="79"/>
    </row>
    <row r="195" spans="2:5" x14ac:dyDescent="0.25">
      <c r="B195" s="73" t="s">
        <v>61</v>
      </c>
      <c r="C195" s="105">
        <v>0</v>
      </c>
      <c r="E195" s="79"/>
    </row>
    <row r="196" spans="2:5" x14ac:dyDescent="0.25">
      <c r="B196" s="73" t="s">
        <v>63</v>
      </c>
      <c r="C196" s="105">
        <v>1.6743050540668492E-3</v>
      </c>
      <c r="E196" s="79"/>
    </row>
    <row r="197" spans="2:5" x14ac:dyDescent="0.25">
      <c r="B197" s="73" t="s">
        <v>387</v>
      </c>
      <c r="C197" s="105">
        <v>-0.83627502916168339</v>
      </c>
      <c r="E197" s="79"/>
    </row>
    <row r="198" spans="2:5" x14ac:dyDescent="0.25">
      <c r="B198" s="73" t="s">
        <v>65</v>
      </c>
      <c r="C198" s="105">
        <v>-0.82350191728704658</v>
      </c>
      <c r="E198" s="79"/>
    </row>
    <row r="199" spans="2:5" x14ac:dyDescent="0.25">
      <c r="B199" s="73" t="s">
        <v>66</v>
      </c>
      <c r="C199" s="105">
        <v>0.41779315977311171</v>
      </c>
      <c r="E199" s="79"/>
    </row>
    <row r="200" spans="2:5" x14ac:dyDescent="0.25">
      <c r="B200" s="73" t="s">
        <v>67</v>
      </c>
      <c r="C200" s="105">
        <v>1.4027786443459718</v>
      </c>
      <c r="E200" s="79"/>
    </row>
    <row r="201" spans="2:5" x14ac:dyDescent="0.25">
      <c r="B201" s="73" t="s">
        <v>68</v>
      </c>
      <c r="C201" s="105">
        <v>1.5908955364853057</v>
      </c>
      <c r="E201" s="79"/>
    </row>
    <row r="202" spans="2:5" ht="15.75" thickBot="1" x14ac:dyDescent="0.3">
      <c r="B202" s="73" t="s">
        <v>69</v>
      </c>
      <c r="C202" s="105">
        <v>1.5741441938595528</v>
      </c>
      <c r="E202" s="79"/>
    </row>
    <row r="203" spans="2:5" x14ac:dyDescent="0.25">
      <c r="B203" s="147">
        <v>1972</v>
      </c>
      <c r="C203" s="148">
        <v>0.96938437843857628</v>
      </c>
    </row>
    <row r="204" spans="2:5" x14ac:dyDescent="0.25">
      <c r="B204" s="9">
        <v>1973</v>
      </c>
      <c r="C204" s="105">
        <v>6.8763151451230726</v>
      </c>
    </row>
    <row r="205" spans="2:5" x14ac:dyDescent="0.25">
      <c r="B205" s="9">
        <v>1974</v>
      </c>
      <c r="C205" s="105">
        <v>4.1526543977831523</v>
      </c>
    </row>
    <row r="206" spans="2:5" x14ac:dyDescent="0.25">
      <c r="B206" s="9">
        <v>1975</v>
      </c>
      <c r="C206" s="105">
        <v>-1.1756493864879474</v>
      </c>
    </row>
    <row r="207" spans="2:5" x14ac:dyDescent="0.25">
      <c r="B207" s="9">
        <v>1976</v>
      </c>
      <c r="C207" s="105">
        <v>-1.0259401099221037</v>
      </c>
    </row>
    <row r="208" spans="2:5" x14ac:dyDescent="0.25">
      <c r="B208" s="9">
        <v>1977</v>
      </c>
      <c r="C208" s="105">
        <v>-0.59606871544704632</v>
      </c>
    </row>
    <row r="209" spans="2:3" x14ac:dyDescent="0.25">
      <c r="B209" s="9">
        <v>1978</v>
      </c>
      <c r="C209" s="105">
        <v>1.1566715894133637</v>
      </c>
    </row>
    <row r="210" spans="2:3" x14ac:dyDescent="0.25">
      <c r="B210" s="9">
        <v>1979</v>
      </c>
      <c r="C210" s="105">
        <v>0.75290818012942395</v>
      </c>
    </row>
    <row r="211" spans="2:3" x14ac:dyDescent="0.25">
      <c r="B211" s="9">
        <v>1980</v>
      </c>
      <c r="C211" s="105">
        <v>-2.4560902253748509</v>
      </c>
    </row>
    <row r="212" spans="2:3" x14ac:dyDescent="0.25">
      <c r="B212" s="9">
        <v>1981</v>
      </c>
      <c r="C212" s="105">
        <v>-3.1743779105920851</v>
      </c>
    </row>
    <row r="213" spans="2:3" x14ac:dyDescent="0.25">
      <c r="B213" s="9">
        <v>1982</v>
      </c>
      <c r="C213" s="105">
        <v>-2.9251566522099637</v>
      </c>
    </row>
    <row r="214" spans="2:3" x14ac:dyDescent="0.25">
      <c r="B214" s="9">
        <v>1983</v>
      </c>
      <c r="C214" s="105">
        <v>-1.7594286322187571</v>
      </c>
    </row>
    <row r="215" spans="2:3" x14ac:dyDescent="0.25">
      <c r="B215" s="9">
        <v>1984</v>
      </c>
      <c r="C215" s="105">
        <v>-0.68101837075997196</v>
      </c>
    </row>
    <row r="216" spans="2:3" x14ac:dyDescent="0.25">
      <c r="B216" s="9">
        <v>1985</v>
      </c>
      <c r="C216" s="105">
        <v>0.16665697618840625</v>
      </c>
    </row>
    <row r="217" spans="2:3" x14ac:dyDescent="0.25">
      <c r="B217" s="9">
        <v>1986</v>
      </c>
      <c r="C217" s="105">
        <v>8.1067498787831482E-2</v>
      </c>
    </row>
    <row r="218" spans="2:3" x14ac:dyDescent="0.25">
      <c r="B218" s="9">
        <v>1987</v>
      </c>
      <c r="C218" s="105">
        <v>1.6576406336361487</v>
      </c>
    </row>
    <row r="219" spans="2:3" x14ac:dyDescent="0.25">
      <c r="B219" s="9">
        <v>1988</v>
      </c>
      <c r="C219" s="105">
        <v>3.2556532759616772</v>
      </c>
    </row>
    <row r="220" spans="2:3" x14ac:dyDescent="0.25">
      <c r="B220" s="9">
        <v>1989</v>
      </c>
      <c r="C220" s="105">
        <v>1.9909043477422586</v>
      </c>
    </row>
    <row r="221" spans="2:3" x14ac:dyDescent="0.25">
      <c r="B221" s="9">
        <v>1990</v>
      </c>
      <c r="C221" s="105">
        <v>-0.34513202610601468</v>
      </c>
    </row>
    <row r="222" spans="2:3" x14ac:dyDescent="0.25">
      <c r="B222" s="9">
        <v>1991</v>
      </c>
      <c r="C222" s="105">
        <v>-2.2811665973687667</v>
      </c>
    </row>
    <row r="223" spans="2:3" x14ac:dyDescent="0.25">
      <c r="B223" s="9">
        <v>1992</v>
      </c>
      <c r="C223" s="105">
        <v>-2.4077632255556551</v>
      </c>
    </row>
    <row r="224" spans="2:3" x14ac:dyDescent="0.25">
      <c r="B224" s="9">
        <v>1993</v>
      </c>
      <c r="C224" s="105">
        <v>-1.8086346278046648</v>
      </c>
    </row>
    <row r="225" spans="2:3" x14ac:dyDescent="0.25">
      <c r="B225" s="9">
        <v>1994</v>
      </c>
      <c r="C225" s="105">
        <v>-0.87757543089524859</v>
      </c>
    </row>
    <row r="226" spans="2:3" x14ac:dyDescent="0.25">
      <c r="B226" s="9">
        <v>1995</v>
      </c>
      <c r="C226" s="105">
        <v>-2.2256027627678776</v>
      </c>
    </row>
    <row r="227" spans="2:3" x14ac:dyDescent="0.25">
      <c r="B227" s="9">
        <v>1996</v>
      </c>
      <c r="C227" s="105">
        <v>-0.86731353535724054</v>
      </c>
    </row>
    <row r="228" spans="2:3" x14ac:dyDescent="0.25">
      <c r="B228" s="9">
        <v>1997</v>
      </c>
      <c r="C228" s="105">
        <v>1.8927346702610919</v>
      </c>
    </row>
    <row r="229" spans="2:3" x14ac:dyDescent="0.25">
      <c r="B229" s="9">
        <v>1998</v>
      </c>
      <c r="C229" s="105">
        <v>1.9972057168854462</v>
      </c>
    </row>
    <row r="230" spans="2:3" x14ac:dyDescent="0.25">
      <c r="B230" s="9">
        <v>1999</v>
      </c>
      <c r="C230" s="105">
        <v>1.3588930280881186</v>
      </c>
    </row>
    <row r="231" spans="2:3" x14ac:dyDescent="0.25">
      <c r="B231" s="9">
        <v>2000</v>
      </c>
      <c r="C231" s="105">
        <v>1.3576315100607843</v>
      </c>
    </row>
    <row r="232" spans="2:3" x14ac:dyDescent="0.25">
      <c r="B232" s="9">
        <v>2001</v>
      </c>
      <c r="C232" s="105">
        <v>0.81582481765890691</v>
      </c>
    </row>
    <row r="233" spans="2:3" x14ac:dyDescent="0.25">
      <c r="B233" s="9">
        <v>2002</v>
      </c>
      <c r="C233" s="105">
        <v>-0.29505367938226357</v>
      </c>
    </row>
    <row r="234" spans="2:3" x14ac:dyDescent="0.25">
      <c r="B234" s="9">
        <v>2003</v>
      </c>
      <c r="C234" s="105">
        <v>1.014708309256207E-3</v>
      </c>
    </row>
    <row r="235" spans="2:3" x14ac:dyDescent="0.25">
      <c r="B235" s="9">
        <v>2004</v>
      </c>
      <c r="C235" s="105">
        <v>0.90851129599067804</v>
      </c>
    </row>
    <row r="236" spans="2:3" x14ac:dyDescent="0.25">
      <c r="B236" s="9">
        <v>2005</v>
      </c>
      <c r="C236" s="105">
        <v>0.52576282388034201</v>
      </c>
    </row>
    <row r="237" spans="2:3" x14ac:dyDescent="0.25">
      <c r="B237" s="9">
        <v>2006</v>
      </c>
      <c r="C237" s="105">
        <v>0.20950366498200879</v>
      </c>
    </row>
    <row r="238" spans="2:3" x14ac:dyDescent="0.25">
      <c r="B238" s="9">
        <v>2007</v>
      </c>
      <c r="C238" s="105">
        <v>1.4331724954326717</v>
      </c>
    </row>
    <row r="239" spans="2:3" x14ac:dyDescent="0.25">
      <c r="B239" s="9">
        <v>2008</v>
      </c>
      <c r="C239" s="105">
        <v>-4.3335237777171187E-2</v>
      </c>
    </row>
    <row r="240" spans="2:3" x14ac:dyDescent="0.25">
      <c r="B240" s="9">
        <v>2009</v>
      </c>
      <c r="C240" s="105">
        <v>-3.841409188447642</v>
      </c>
    </row>
    <row r="241" spans="2:3" x14ac:dyDescent="0.25">
      <c r="B241" s="9">
        <v>2010</v>
      </c>
      <c r="C241" s="105">
        <v>-2.0460711894508563</v>
      </c>
    </row>
    <row r="242" spans="2:3" x14ac:dyDescent="0.25">
      <c r="B242" s="9">
        <v>2011</v>
      </c>
      <c r="C242" s="105">
        <v>-1.5462958489083292</v>
      </c>
    </row>
    <row r="243" spans="2:3" x14ac:dyDescent="0.25">
      <c r="B243" s="9">
        <v>2012</v>
      </c>
      <c r="C243" s="105">
        <v>-1.5652558974159376</v>
      </c>
    </row>
    <row r="244" spans="2:3" x14ac:dyDescent="0.25">
      <c r="B244" s="9">
        <v>2013</v>
      </c>
      <c r="C244" s="105">
        <v>-1.5496000138399779</v>
      </c>
    </row>
    <row r="245" spans="2:3" x14ac:dyDescent="0.25">
      <c r="B245" s="9">
        <v>2014</v>
      </c>
      <c r="C245" s="105">
        <v>-0.73074088476498389</v>
      </c>
    </row>
    <row r="246" spans="2:3" x14ac:dyDescent="0.25">
      <c r="B246" s="9">
        <v>2015</v>
      </c>
      <c r="C246" s="105">
        <v>-0.27474945223120528</v>
      </c>
    </row>
    <row r="247" spans="2:3" x14ac:dyDescent="0.25">
      <c r="B247" s="9">
        <v>2016</v>
      </c>
      <c r="C247" s="105">
        <v>-0.37372859571661365</v>
      </c>
    </row>
    <row r="248" spans="2:3" x14ac:dyDescent="0.25">
      <c r="B248" s="9">
        <v>2017</v>
      </c>
      <c r="C248" s="105">
        <v>5.8081191415695343E-2</v>
      </c>
    </row>
    <row r="249" spans="2:3" x14ac:dyDescent="0.25">
      <c r="B249" s="9">
        <v>2018</v>
      </c>
      <c r="C249" s="105">
        <v>0.19017130166356822</v>
      </c>
    </row>
    <row r="250" spans="2:3" x14ac:dyDescent="0.25">
      <c r="B250" s="9">
        <v>2019</v>
      </c>
      <c r="C250" s="105">
        <v>0.1344292498105375</v>
      </c>
    </row>
    <row r="251" spans="2:3" x14ac:dyDescent="0.25">
      <c r="B251" s="9">
        <v>2020</v>
      </c>
      <c r="C251" s="105">
        <v>-0.42800926567346664</v>
      </c>
    </row>
    <row r="252" spans="2:3" ht="15.75" thickBot="1" x14ac:dyDescent="0.3">
      <c r="B252" s="149">
        <v>2021</v>
      </c>
      <c r="C252" s="150">
        <v>1.2579334995715641</v>
      </c>
    </row>
    <row r="253" spans="2:3" x14ac:dyDescent="0.25">
      <c r="B253" s="9" t="s">
        <v>297</v>
      </c>
      <c r="C253" s="105">
        <v>2.5587480165039409</v>
      </c>
    </row>
    <row r="254" spans="2:3" x14ac:dyDescent="0.25">
      <c r="B254" s="9" t="s">
        <v>298</v>
      </c>
      <c r="C254" s="105">
        <v>6.5398237226014544</v>
      </c>
    </row>
    <row r="255" spans="2:3" x14ac:dyDescent="0.25">
      <c r="B255" s="9" t="s">
        <v>299</v>
      </c>
      <c r="C255" s="105">
        <v>3.0701742048566132</v>
      </c>
    </row>
    <row r="256" spans="2:3" x14ac:dyDescent="0.25">
      <c r="B256" s="9" t="s">
        <v>300</v>
      </c>
      <c r="C256" s="105">
        <v>-1.7424106068902461</v>
      </c>
    </row>
    <row r="257" spans="2:3" x14ac:dyDescent="0.25">
      <c r="B257" s="9" t="s">
        <v>301</v>
      </c>
      <c r="C257" s="105">
        <v>-0.62385451846836304</v>
      </c>
    </row>
    <row r="258" spans="2:3" x14ac:dyDescent="0.25">
      <c r="B258" s="9" t="s">
        <v>302</v>
      </c>
      <c r="C258" s="105">
        <v>-0.46843629882826576</v>
      </c>
    </row>
    <row r="259" spans="2:3" x14ac:dyDescent="0.25">
      <c r="B259" s="9" t="s">
        <v>303</v>
      </c>
      <c r="C259" s="105">
        <v>1.5611463179651963</v>
      </c>
    </row>
    <row r="260" spans="2:3" x14ac:dyDescent="0.25">
      <c r="B260" s="9" t="s">
        <v>304</v>
      </c>
      <c r="C260" s="105">
        <v>-0.10338106549299653</v>
      </c>
    </row>
    <row r="261" spans="2:3" x14ac:dyDescent="0.25">
      <c r="B261" s="9" t="s">
        <v>305</v>
      </c>
      <c r="C261" s="105">
        <v>-2.8144796413315589</v>
      </c>
    </row>
    <row r="262" spans="2:3" x14ac:dyDescent="0.25">
      <c r="B262" s="9" t="s">
        <v>306</v>
      </c>
      <c r="C262" s="105">
        <v>-3.163101332089326</v>
      </c>
    </row>
    <row r="263" spans="2:3" x14ac:dyDescent="0.25">
      <c r="B263" s="9" t="s">
        <v>307</v>
      </c>
      <c r="C263" s="105">
        <v>-2.7105717473720858</v>
      </c>
    </row>
    <row r="264" spans="2:3" x14ac:dyDescent="0.25">
      <c r="B264" s="9" t="s">
        <v>308</v>
      </c>
      <c r="C264" s="105">
        <v>-1.4862634843472051</v>
      </c>
    </row>
    <row r="265" spans="2:3" x14ac:dyDescent="0.25">
      <c r="B265" s="9" t="s">
        <v>309</v>
      </c>
      <c r="C265" s="105">
        <v>-0.37014129324643363</v>
      </c>
    </row>
    <row r="266" spans="2:3" x14ac:dyDescent="0.25">
      <c r="B266" s="9" t="s">
        <v>310</v>
      </c>
      <c r="C266" s="105">
        <v>0.11489776186999734</v>
      </c>
    </row>
    <row r="267" spans="2:3" x14ac:dyDescent="0.25">
      <c r="B267" s="9" t="s">
        <v>311</v>
      </c>
      <c r="C267" s="105">
        <v>0.26103195441837101</v>
      </c>
    </row>
    <row r="268" spans="2:3" x14ac:dyDescent="0.25">
      <c r="B268" s="9" t="s">
        <v>312</v>
      </c>
      <c r="C268" s="105">
        <v>2.2199949134301562</v>
      </c>
    </row>
    <row r="269" spans="2:3" x14ac:dyDescent="0.25">
      <c r="B269" s="9" t="s">
        <v>313</v>
      </c>
      <c r="C269" s="105">
        <v>3.2692273358776731</v>
      </c>
    </row>
    <row r="270" spans="2:3" x14ac:dyDescent="0.25">
      <c r="B270" s="9" t="s">
        <v>314</v>
      </c>
      <c r="C270" s="105">
        <v>1.4164821003215025</v>
      </c>
    </row>
    <row r="271" spans="2:3" x14ac:dyDescent="0.25">
      <c r="B271" s="9" t="s">
        <v>315</v>
      </c>
      <c r="C271" s="105">
        <v>-1.0217645762486285</v>
      </c>
    </row>
    <row r="272" spans="2:3" x14ac:dyDescent="0.25">
      <c r="B272" s="9" t="s">
        <v>316</v>
      </c>
      <c r="C272" s="105">
        <v>-2.3618635752539774</v>
      </c>
    </row>
    <row r="273" spans="2:3" x14ac:dyDescent="0.25">
      <c r="B273" s="9" t="s">
        <v>317</v>
      </c>
      <c r="C273" s="105">
        <v>-2.3444013260748875</v>
      </c>
    </row>
    <row r="274" spans="2:3" x14ac:dyDescent="0.25">
      <c r="B274" s="9" t="s">
        <v>318</v>
      </c>
      <c r="C274" s="105">
        <v>-1.5799355414515333</v>
      </c>
    </row>
    <row r="275" spans="2:3" x14ac:dyDescent="0.25">
      <c r="B275" s="9" t="s">
        <v>319</v>
      </c>
      <c r="C275" s="105">
        <v>-1.0219632191100345</v>
      </c>
    </row>
    <row r="276" spans="2:3" x14ac:dyDescent="0.25">
      <c r="B276" s="9" t="s">
        <v>320</v>
      </c>
      <c r="C276" s="105">
        <v>-2.2962820913837589</v>
      </c>
    </row>
    <row r="277" spans="2:3" x14ac:dyDescent="0.25">
      <c r="B277" s="9" t="s">
        <v>321</v>
      </c>
      <c r="C277" s="105">
        <v>2.0808682305499815E-3</v>
      </c>
    </row>
    <row r="278" spans="2:3" x14ac:dyDescent="0.25">
      <c r="B278" s="9" t="s">
        <v>322</v>
      </c>
      <c r="C278" s="105">
        <v>2.1776635554191159</v>
      </c>
    </row>
    <row r="279" spans="2:3" x14ac:dyDescent="0.25">
      <c r="B279" s="9" t="s">
        <v>323</v>
      </c>
      <c r="C279" s="105">
        <v>1.5040387841855107</v>
      </c>
    </row>
    <row r="280" spans="2:3" x14ac:dyDescent="0.25">
      <c r="B280" s="9" t="s">
        <v>324</v>
      </c>
      <c r="C280" s="105">
        <v>1.7371792261445762</v>
      </c>
    </row>
    <row r="281" spans="2:3" x14ac:dyDescent="0.25">
      <c r="B281" s="9" t="s">
        <v>325</v>
      </c>
      <c r="C281" s="105">
        <v>1.1372700772403874</v>
      </c>
    </row>
    <row r="282" spans="2:3" x14ac:dyDescent="0.25">
      <c r="B282" s="9" t="s">
        <v>326</v>
      </c>
      <c r="C282" s="105">
        <v>0.4515378039368585</v>
      </c>
    </row>
    <row r="283" spans="2:3" x14ac:dyDescent="0.25">
      <c r="B283" s="9" t="s">
        <v>327</v>
      </c>
      <c r="C283" s="105">
        <v>-0.4265772996798205</v>
      </c>
    </row>
    <row r="284" spans="2:3" x14ac:dyDescent="0.25">
      <c r="B284" s="9" t="s">
        <v>328</v>
      </c>
      <c r="C284" s="105">
        <v>0.4733586905614402</v>
      </c>
    </row>
    <row r="285" spans="2:3" x14ac:dyDescent="0.25">
      <c r="B285" s="9" t="s">
        <v>329</v>
      </c>
      <c r="C285" s="105">
        <v>0.8237671475303614</v>
      </c>
    </row>
    <row r="286" spans="2:3" x14ac:dyDescent="0.25">
      <c r="B286" s="9" t="s">
        <v>330</v>
      </c>
      <c r="C286" s="105">
        <v>0.37553883834475243</v>
      </c>
    </row>
    <row r="287" spans="2:3" x14ac:dyDescent="0.25">
      <c r="B287" s="9" t="s">
        <v>331</v>
      </c>
      <c r="C287" s="105">
        <v>0.39080007424699659</v>
      </c>
    </row>
    <row r="288" spans="2:3" x14ac:dyDescent="0.25">
      <c r="B288" s="9" t="s">
        <v>332</v>
      </c>
      <c r="C288" s="105">
        <v>1.4995262588036695</v>
      </c>
    </row>
    <row r="289" spans="2:3" x14ac:dyDescent="0.25">
      <c r="B289" s="9" t="s">
        <v>333</v>
      </c>
      <c r="C289" s="105">
        <v>-1.2637641326824394</v>
      </c>
    </row>
    <row r="290" spans="2:3" x14ac:dyDescent="0.25">
      <c r="B290" s="9" t="s">
        <v>334</v>
      </c>
      <c r="C290" s="105">
        <v>-3.613009120608794</v>
      </c>
    </row>
    <row r="291" spans="2:3" x14ac:dyDescent="0.25">
      <c r="B291" s="9" t="s">
        <v>335</v>
      </c>
      <c r="C291" s="105">
        <v>-1.6409973749407385</v>
      </c>
    </row>
    <row r="292" spans="2:3" x14ac:dyDescent="0.25">
      <c r="B292" s="9" t="s">
        <v>82</v>
      </c>
      <c r="C292" s="105">
        <v>-1.6095240058062359</v>
      </c>
    </row>
    <row r="293" spans="2:3" x14ac:dyDescent="0.25">
      <c r="B293" s="9" t="s">
        <v>83</v>
      </c>
      <c r="C293" s="105">
        <v>-1.5859523483788394</v>
      </c>
    </row>
    <row r="294" spans="2:3" ht="15" customHeight="1" x14ac:dyDescent="0.25">
      <c r="B294" s="9" t="s">
        <v>84</v>
      </c>
      <c r="C294" s="105">
        <v>-1.4752388731070738</v>
      </c>
    </row>
    <row r="295" spans="2:3" x14ac:dyDescent="0.25">
      <c r="B295" s="9" t="s">
        <v>85</v>
      </c>
      <c r="C295" s="105">
        <v>-0.54760113875094873</v>
      </c>
    </row>
    <row r="296" spans="2:3" x14ac:dyDescent="0.25">
      <c r="B296" s="9" t="s">
        <v>86</v>
      </c>
      <c r="C296" s="105">
        <v>-0.29647155008095183</v>
      </c>
    </row>
    <row r="297" spans="2:3" ht="15" customHeight="1" x14ac:dyDescent="0.25">
      <c r="B297" s="9" t="s">
        <v>87</v>
      </c>
      <c r="C297" s="105">
        <v>-0.22877593437407029</v>
      </c>
    </row>
    <row r="298" spans="2:3" ht="15" customHeight="1" x14ac:dyDescent="0.25">
      <c r="B298" s="9" t="s">
        <v>88</v>
      </c>
      <c r="C298" s="105">
        <v>7.5508145212396016E-2</v>
      </c>
    </row>
    <row r="299" spans="2:3" ht="15" customHeight="1" x14ac:dyDescent="0.25">
      <c r="B299" s="9" t="s">
        <v>89</v>
      </c>
      <c r="C299" s="105">
        <v>0.25772391716556342</v>
      </c>
    </row>
    <row r="300" spans="2:3" ht="15" customHeight="1" x14ac:dyDescent="0.25">
      <c r="B300" s="9" t="s">
        <v>90</v>
      </c>
      <c r="C300" s="105">
        <v>5.0248393975877548E-2</v>
      </c>
    </row>
    <row r="301" spans="2:3" ht="15" customHeight="1" x14ac:dyDescent="0.25">
      <c r="B301" s="117" t="s">
        <v>91</v>
      </c>
      <c r="C301" s="105">
        <v>-0.3265650234274915</v>
      </c>
    </row>
    <row r="302" spans="2:3" ht="135" customHeight="1" thickBot="1" x14ac:dyDescent="0.3">
      <c r="B302" s="663" t="s">
        <v>336</v>
      </c>
      <c r="C302" s="664"/>
    </row>
  </sheetData>
  <mergeCells count="2">
    <mergeCell ref="B2:C2"/>
    <mergeCell ref="B302:C302"/>
  </mergeCells>
  <phoneticPr fontId="101" type="noConversion"/>
  <hyperlinks>
    <hyperlink ref="A1" location="Contents!A1" display="Back to contents" xr:uid="{D10451F3-FF45-4314-8751-D1264228A8D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E42-D0BD-461B-A301-3DE10A3C142B}">
  <sheetPr>
    <tabColor theme="6"/>
  </sheetPr>
  <dimension ref="A1:AT121"/>
  <sheetViews>
    <sheetView showGridLines="0" zoomScaleNormal="100" zoomScaleSheetLayoutView="100" workbookViewId="0"/>
  </sheetViews>
  <sheetFormatPr defaultColWidth="8.88671875" defaultRowHeight="15.75" x14ac:dyDescent="0.25"/>
  <cols>
    <col min="1" max="1" width="9.33203125" style="2" customWidth="1"/>
    <col min="2" max="2" width="7.6640625" style="2" customWidth="1"/>
    <col min="3" max="3" width="1.88671875" style="47" customWidth="1"/>
    <col min="4" max="4" width="10.88671875" style="2" customWidth="1"/>
    <col min="5" max="5" width="1" style="47" customWidth="1"/>
    <col min="6" max="6" width="8.44140625" style="2" customWidth="1"/>
    <col min="7" max="7" width="13.5546875" style="2" customWidth="1"/>
    <col min="8" max="8" width="14" style="2" customWidth="1"/>
    <col min="9" max="9" width="12.33203125" style="2" customWidth="1"/>
    <col min="10" max="10" width="7.44140625" style="2" customWidth="1"/>
    <col min="11" max="11" width="10.109375" style="2" customWidth="1"/>
    <col min="12" max="12" width="1" style="47" customWidth="1"/>
    <col min="13" max="13" width="10.88671875" style="47" customWidth="1"/>
    <col min="14" max="14" width="1" style="47" customWidth="1"/>
    <col min="15" max="15" width="8.44140625" style="47" bestFit="1" customWidth="1"/>
    <col min="16" max="16" width="13.109375" style="47" bestFit="1" customWidth="1"/>
    <col min="17" max="17" width="14" style="47" customWidth="1"/>
    <col min="18" max="18" width="12.33203125" style="47" customWidth="1"/>
    <col min="19" max="19" width="7.77734375" style="47" customWidth="1"/>
    <col min="20" max="20" width="9.6640625" style="47" customWidth="1"/>
    <col min="21" max="46" width="8.88671875" style="47"/>
    <col min="47" max="16384" width="8.88671875" style="2"/>
  </cols>
  <sheetData>
    <row r="1" spans="1:42" ht="33.75" customHeight="1" thickBot="1" x14ac:dyDescent="0.3">
      <c r="A1" s="10" t="s">
        <v>42</v>
      </c>
      <c r="B1" s="29"/>
      <c r="C1" s="460"/>
      <c r="D1" s="29"/>
      <c r="E1" s="460"/>
      <c r="F1" s="29"/>
      <c r="G1" s="460"/>
      <c r="H1" s="460"/>
      <c r="I1" s="460"/>
      <c r="J1" s="460"/>
      <c r="K1" s="460"/>
      <c r="L1" s="460"/>
      <c r="M1" s="460"/>
      <c r="N1" s="460"/>
      <c r="O1" s="21"/>
      <c r="P1" s="21"/>
      <c r="Q1" s="21"/>
      <c r="R1" s="22"/>
      <c r="S1" s="22"/>
      <c r="T1" s="22"/>
      <c r="U1" s="4"/>
    </row>
    <row r="2" spans="1:42" ht="19.5" thickBot="1" x14ac:dyDescent="0.35">
      <c r="A2" s="8"/>
      <c r="B2" s="561" t="s">
        <v>629</v>
      </c>
      <c r="C2" s="562"/>
      <c r="D2" s="562"/>
      <c r="E2" s="562"/>
      <c r="F2" s="562"/>
      <c r="G2" s="562"/>
      <c r="H2" s="562"/>
      <c r="I2" s="562"/>
      <c r="J2" s="562"/>
      <c r="K2" s="562"/>
      <c r="L2" s="562"/>
      <c r="M2" s="562"/>
      <c r="N2" s="562"/>
      <c r="O2" s="562"/>
      <c r="P2" s="562"/>
      <c r="Q2" s="562"/>
      <c r="R2" s="562"/>
      <c r="S2" s="562"/>
      <c r="T2" s="563"/>
    </row>
    <row r="3" spans="1:42" x14ac:dyDescent="0.25">
      <c r="A3" s="8"/>
      <c r="B3" s="48"/>
      <c r="C3" s="665" t="s">
        <v>337</v>
      </c>
      <c r="D3" s="665"/>
      <c r="E3" s="665"/>
      <c r="F3" s="665"/>
      <c r="G3" s="665"/>
      <c r="H3" s="665"/>
      <c r="I3" s="665"/>
      <c r="J3" s="665"/>
      <c r="K3" s="666"/>
      <c r="L3" s="667" t="s">
        <v>338</v>
      </c>
      <c r="M3" s="668"/>
      <c r="N3" s="668"/>
      <c r="O3" s="668"/>
      <c r="P3" s="668"/>
      <c r="Q3" s="668"/>
      <c r="R3" s="668"/>
      <c r="S3" s="668"/>
      <c r="T3" s="669"/>
    </row>
    <row r="4" spans="1:42" ht="63" x14ac:dyDescent="0.25">
      <c r="A4" s="8"/>
      <c r="B4" s="48"/>
      <c r="C4" s="82"/>
      <c r="D4" s="49" t="s">
        <v>339</v>
      </c>
      <c r="E4" s="82"/>
      <c r="F4" s="49" t="s">
        <v>345</v>
      </c>
      <c r="G4" s="49" t="s">
        <v>340</v>
      </c>
      <c r="H4" s="83" t="s">
        <v>341</v>
      </c>
      <c r="I4" s="83" t="s">
        <v>342</v>
      </c>
      <c r="J4" s="50" t="s">
        <v>343</v>
      </c>
      <c r="K4" s="50" t="s">
        <v>344</v>
      </c>
      <c r="L4" s="82"/>
      <c r="M4" s="49" t="s">
        <v>359</v>
      </c>
      <c r="N4" s="82"/>
      <c r="O4" s="463" t="s">
        <v>345</v>
      </c>
      <c r="P4" s="50" t="s">
        <v>360</v>
      </c>
      <c r="Q4" s="83" t="s">
        <v>341</v>
      </c>
      <c r="R4" s="95" t="s">
        <v>342</v>
      </c>
      <c r="S4" s="463" t="s">
        <v>343</v>
      </c>
      <c r="T4" s="51" t="s">
        <v>344</v>
      </c>
      <c r="V4" s="196"/>
      <c r="W4"/>
      <c r="X4"/>
      <c r="Y4"/>
      <c r="Z4"/>
    </row>
    <row r="5" spans="1:42" x14ac:dyDescent="0.25">
      <c r="A5" s="30"/>
      <c r="B5" s="9" t="s">
        <v>68</v>
      </c>
      <c r="C5" s="84"/>
      <c r="D5" s="176">
        <v>487727.76082286926</v>
      </c>
      <c r="E5" s="175"/>
      <c r="F5" s="176">
        <v>53583</v>
      </c>
      <c r="G5" s="173">
        <v>60.928847626889578</v>
      </c>
      <c r="H5" s="173">
        <v>63.533730580698183</v>
      </c>
      <c r="I5" s="173">
        <v>4.0999999999999988</v>
      </c>
      <c r="J5" s="173">
        <v>31.39</v>
      </c>
      <c r="K5" s="173">
        <v>475.92242703247649</v>
      </c>
      <c r="L5" s="175"/>
      <c r="M5" s="218">
        <v>0.64376537816779322</v>
      </c>
      <c r="N5" s="175"/>
      <c r="O5" s="173">
        <v>4.6678367377417374E-2</v>
      </c>
      <c r="P5" s="173">
        <v>3.164654885641216E-2</v>
      </c>
      <c r="Q5" s="173">
        <v>-0.17697002371684922</v>
      </c>
      <c r="R5" s="174">
        <v>0.20898641588297057</v>
      </c>
      <c r="S5" s="173">
        <v>0.28753993610224349</v>
      </c>
      <c r="T5" s="20">
        <v>0.27664767520390043</v>
      </c>
      <c r="U5" s="53"/>
      <c r="V5" s="53"/>
      <c r="W5" s="53"/>
      <c r="X5" s="53"/>
      <c r="Y5" s="53"/>
    </row>
    <row r="6" spans="1:42" x14ac:dyDescent="0.25">
      <c r="A6" s="30"/>
      <c r="B6" s="9" t="s">
        <v>69</v>
      </c>
      <c r="C6" s="84"/>
      <c r="D6" s="176">
        <v>492710.03361331258</v>
      </c>
      <c r="E6" s="175"/>
      <c r="F6" s="176">
        <v>53573</v>
      </c>
      <c r="G6" s="173">
        <v>60.962819429148801</v>
      </c>
      <c r="H6" s="173">
        <v>63.524315280698183</v>
      </c>
      <c r="I6" s="173">
        <v>4.0323076923076986</v>
      </c>
      <c r="J6" s="173">
        <v>31.5</v>
      </c>
      <c r="K6" s="173">
        <v>478.92757349786842</v>
      </c>
      <c r="L6" s="175"/>
      <c r="M6" s="218">
        <v>1.0215274156298859</v>
      </c>
      <c r="N6" s="175"/>
      <c r="O6" s="173">
        <v>-1.8662635537392003E-2</v>
      </c>
      <c r="P6" s="173">
        <v>5.5756515316440769E-2</v>
      </c>
      <c r="Q6" s="173">
        <v>-1.4819372188512592E-2</v>
      </c>
      <c r="R6" s="174">
        <v>7.058634795860011E-2</v>
      </c>
      <c r="S6" s="173">
        <v>0.3504300732717347</v>
      </c>
      <c r="T6" s="20">
        <v>0.6314361952072689</v>
      </c>
      <c r="U6" s="53"/>
      <c r="V6" s="53"/>
      <c r="W6" s="53"/>
      <c r="X6" s="53"/>
      <c r="Y6" s="53"/>
    </row>
    <row r="7" spans="1:42" x14ac:dyDescent="0.25">
      <c r="A7" s="30"/>
      <c r="B7" s="9" t="s">
        <v>70</v>
      </c>
      <c r="C7" s="84"/>
      <c r="D7" s="176">
        <v>496264.41471421614</v>
      </c>
      <c r="E7" s="175"/>
      <c r="F7" s="176">
        <v>53688.270499999999</v>
      </c>
      <c r="G7" s="173">
        <v>60.954963422261955</v>
      </c>
      <c r="H7" s="173">
        <v>63.523257590698186</v>
      </c>
      <c r="I7" s="173">
        <v>4.0430769230769297</v>
      </c>
      <c r="J7" s="173">
        <v>31.6</v>
      </c>
      <c r="K7" s="173">
        <v>479.88542864486408</v>
      </c>
      <c r="L7" s="175"/>
      <c r="M7" s="218">
        <v>0.72139409762721485</v>
      </c>
      <c r="N7" s="175"/>
      <c r="O7" s="173">
        <v>0.21516528848486427</v>
      </c>
      <c r="P7" s="173">
        <v>-1.2886554395630245E-2</v>
      </c>
      <c r="Q7" s="173">
        <v>-1.6650159790354557E-3</v>
      </c>
      <c r="R7" s="174">
        <v>-1.122172526010019E-2</v>
      </c>
      <c r="S7" s="173">
        <v>0.31746031746031633</v>
      </c>
      <c r="T7" s="20">
        <v>0.19999999999997797</v>
      </c>
      <c r="U7" s="53"/>
      <c r="V7" s="53"/>
      <c r="W7" s="53"/>
      <c r="X7" s="53"/>
      <c r="Y7" s="53"/>
    </row>
    <row r="8" spans="1:42" x14ac:dyDescent="0.25">
      <c r="A8" s="30"/>
      <c r="B8" s="9" t="s">
        <v>71</v>
      </c>
      <c r="C8" s="84"/>
      <c r="D8" s="176">
        <v>501012.08139127586</v>
      </c>
      <c r="E8" s="175"/>
      <c r="F8" s="176">
        <v>53803.540999999997</v>
      </c>
      <c r="G8" s="173">
        <v>60.945510820941415</v>
      </c>
      <c r="H8" s="173">
        <v>63.520535610698182</v>
      </c>
      <c r="I8" s="173">
        <v>4.0538461538461599</v>
      </c>
      <c r="J8" s="173">
        <v>31.75</v>
      </c>
      <c r="K8" s="173">
        <v>481.22910784506962</v>
      </c>
      <c r="L8" s="175"/>
      <c r="M8" s="218">
        <v>0.95668086130933361</v>
      </c>
      <c r="N8" s="175"/>
      <c r="O8" s="173">
        <v>0.21470332146384941</v>
      </c>
      <c r="P8" s="173">
        <v>-1.5507517009005767E-2</v>
      </c>
      <c r="Q8" s="173">
        <v>-4.2850132427774135E-3</v>
      </c>
      <c r="R8" s="174">
        <v>-1.1222984672620942E-2</v>
      </c>
      <c r="S8" s="173">
        <v>0.4746835443038</v>
      </c>
      <c r="T8" s="20">
        <v>0.27999999999999137</v>
      </c>
      <c r="U8" s="53"/>
      <c r="V8" s="53"/>
      <c r="W8" s="53"/>
      <c r="X8" s="53"/>
      <c r="Y8" s="53"/>
    </row>
    <row r="9" spans="1:42" x14ac:dyDescent="0.25">
      <c r="A9" s="30"/>
      <c r="B9" s="9" t="s">
        <v>72</v>
      </c>
      <c r="C9" s="84"/>
      <c r="D9" s="176">
        <v>505689.57452611328</v>
      </c>
      <c r="E9" s="175"/>
      <c r="F9" s="176">
        <v>53871.556299999989</v>
      </c>
      <c r="G9" s="173">
        <v>60.928562769230759</v>
      </c>
      <c r="H9" s="173">
        <v>63.51</v>
      </c>
      <c r="I9" s="173">
        <v>4.064615384615391</v>
      </c>
      <c r="J9" s="173">
        <v>31.865097674487998</v>
      </c>
      <c r="K9" s="173">
        <v>483.4908846519416</v>
      </c>
      <c r="L9" s="175"/>
      <c r="M9" s="218">
        <v>0.9336088506784801</v>
      </c>
      <c r="N9" s="175"/>
      <c r="O9" s="173">
        <v>0.12641417039818137</v>
      </c>
      <c r="P9" s="173">
        <v>-2.780853172343889E-2</v>
      </c>
      <c r="Q9" s="173">
        <v>-1.6586149025499264E-2</v>
      </c>
      <c r="R9" s="174">
        <v>-1.122424436783115E-2</v>
      </c>
      <c r="S9" s="173">
        <v>0.36251236059212655</v>
      </c>
      <c r="T9" s="20">
        <v>0.47000000000003705</v>
      </c>
      <c r="U9" s="53"/>
      <c r="V9" s="53"/>
      <c r="W9" s="53"/>
      <c r="X9" s="53"/>
      <c r="Y9" s="53"/>
    </row>
    <row r="10" spans="1:42" x14ac:dyDescent="0.25">
      <c r="A10" s="30"/>
      <c r="B10" s="9" t="s">
        <v>73</v>
      </c>
      <c r="C10" s="84"/>
      <c r="D10" s="176">
        <v>509256.79101670976</v>
      </c>
      <c r="E10" s="175"/>
      <c r="F10" s="176">
        <v>53939.571499999998</v>
      </c>
      <c r="G10" s="173">
        <v>60.916927000000001</v>
      </c>
      <c r="H10" s="173">
        <v>63.505000000000003</v>
      </c>
      <c r="I10" s="173">
        <v>4.0753846153846212</v>
      </c>
      <c r="J10" s="173">
        <v>31.905580976744801</v>
      </c>
      <c r="K10" s="173">
        <v>485.76329180980559</v>
      </c>
      <c r="L10" s="175"/>
      <c r="M10" s="218">
        <v>0.70541626133766577</v>
      </c>
      <c r="N10" s="175"/>
      <c r="O10" s="173">
        <v>0.1262543811083594</v>
      </c>
      <c r="P10" s="173">
        <v>-1.9097396527845145E-2</v>
      </c>
      <c r="Q10" s="173">
        <v>-7.8727759407870579E-3</v>
      </c>
      <c r="R10" s="174">
        <v>-1.1225504345870453E-2</v>
      </c>
      <c r="S10" s="173">
        <v>0.12704590668559668</v>
      </c>
      <c r="T10" s="20">
        <v>0.46999999999997044</v>
      </c>
      <c r="U10" s="53"/>
      <c r="V10" s="53"/>
      <c r="W10" s="53"/>
      <c r="X10" s="53"/>
      <c r="Y10" s="53"/>
    </row>
    <row r="11" spans="1:42" x14ac:dyDescent="0.25">
      <c r="A11" s="30"/>
      <c r="B11" s="9" t="s">
        <v>74</v>
      </c>
      <c r="C11" s="84"/>
      <c r="D11" s="176">
        <v>512938.04789574159</v>
      </c>
      <c r="E11" s="175"/>
      <c r="F11" s="176">
        <v>54007.586799999997</v>
      </c>
      <c r="G11" s="173">
        <v>60.900496615384618</v>
      </c>
      <c r="H11" s="173">
        <v>63.494999999999997</v>
      </c>
      <c r="I11" s="173">
        <v>4.0861538461538531</v>
      </c>
      <c r="J11" s="173">
        <v>31.955809767448777</v>
      </c>
      <c r="K11" s="173">
        <v>488.02209111672119</v>
      </c>
      <c r="L11" s="175"/>
      <c r="M11" s="218">
        <v>0.72286849070433146</v>
      </c>
      <c r="N11" s="175"/>
      <c r="O11" s="191">
        <v>0.12609536581134062</v>
      </c>
      <c r="P11" s="173">
        <v>-2.6971788342811109E-2</v>
      </c>
      <c r="Q11" s="173">
        <v>-1.5746791591220166E-2</v>
      </c>
      <c r="R11" s="174">
        <v>-1.1226764606819293E-2</v>
      </c>
      <c r="S11" s="173">
        <v>0.15742948150854197</v>
      </c>
      <c r="T11" s="20">
        <v>0.4650000000000043</v>
      </c>
      <c r="U11" s="53"/>
      <c r="V11" s="53"/>
      <c r="W11" s="53"/>
      <c r="X11" s="53"/>
      <c r="Y11" s="53"/>
    </row>
    <row r="12" spans="1:42" x14ac:dyDescent="0.25">
      <c r="A12" s="30"/>
      <c r="B12" s="9" t="s">
        <v>76</v>
      </c>
      <c r="C12" s="84"/>
      <c r="D12" s="176">
        <v>515796.6069503724</v>
      </c>
      <c r="E12" s="175"/>
      <c r="F12" s="176">
        <v>54075.601999999999</v>
      </c>
      <c r="G12" s="173">
        <v>60.888863538461536</v>
      </c>
      <c r="H12" s="173">
        <v>63.49</v>
      </c>
      <c r="I12" s="173">
        <v>4.0969230769230833</v>
      </c>
      <c r="J12" s="173">
        <v>31.955809767448777</v>
      </c>
      <c r="K12" s="173">
        <v>490.21819052674641</v>
      </c>
      <c r="L12" s="175"/>
      <c r="M12" s="218">
        <v>0.55729128816972562</v>
      </c>
      <c r="N12" s="175"/>
      <c r="O12" s="191">
        <v>0.12593638047904143</v>
      </c>
      <c r="P12" s="173">
        <v>-1.910177678279279E-2</v>
      </c>
      <c r="Q12" s="173">
        <v>-7.8746357980885584E-3</v>
      </c>
      <c r="R12" s="174">
        <v>-1.1228025150772964E-2</v>
      </c>
      <c r="S12" s="173">
        <v>0</v>
      </c>
      <c r="T12" s="20">
        <v>0.44999999999999485</v>
      </c>
      <c r="U12" s="53"/>
      <c r="V12" s="53"/>
      <c r="W12" s="53"/>
      <c r="X12" s="53"/>
      <c r="Y12" s="53"/>
    </row>
    <row r="13" spans="1:42" x14ac:dyDescent="0.25">
      <c r="A13" s="30"/>
      <c r="B13" s="9" t="s">
        <v>77</v>
      </c>
      <c r="C13" s="84"/>
      <c r="D13" s="176">
        <v>518541.12720336346</v>
      </c>
      <c r="E13" s="175"/>
      <c r="F13" s="176">
        <v>54147.756000000001</v>
      </c>
      <c r="G13" s="173">
        <v>60.869541685657197</v>
      </c>
      <c r="H13" s="173">
        <v>63.476980740698203</v>
      </c>
      <c r="I13" s="173">
        <v>4.1076923076923135</v>
      </c>
      <c r="J13" s="173">
        <v>31.955809767448777</v>
      </c>
      <c r="K13" s="173">
        <v>492.32612874601142</v>
      </c>
      <c r="L13" s="175"/>
      <c r="M13" s="218">
        <v>0.53209350662810628</v>
      </c>
      <c r="N13" s="175"/>
      <c r="O13" s="191">
        <v>0.13343170918374003</v>
      </c>
      <c r="P13" s="173">
        <v>-3.1732983145815741E-2</v>
      </c>
      <c r="Q13" s="173">
        <v>-2.0505999845332745E-2</v>
      </c>
      <c r="R13" s="174">
        <v>-1.1229285977841626E-2</v>
      </c>
      <c r="S13" s="173">
        <v>0</v>
      </c>
      <c r="T13" s="20">
        <v>0.42999999999999705</v>
      </c>
      <c r="U13" s="53"/>
      <c r="V13" s="53"/>
      <c r="W13" s="53"/>
      <c r="X13" s="53"/>
      <c r="Y13" s="53"/>
    </row>
    <row r="14" spans="1:42" x14ac:dyDescent="0.25">
      <c r="A14" s="30"/>
      <c r="B14" s="9" t="s">
        <v>78</v>
      </c>
      <c r="C14" s="84"/>
      <c r="D14" s="176">
        <v>521072.02773882693</v>
      </c>
      <c r="E14" s="175"/>
      <c r="F14" s="176">
        <v>54219.910000000011</v>
      </c>
      <c r="G14" s="173">
        <v>60.838830739807584</v>
      </c>
      <c r="H14" s="173">
        <v>63.452080260698182</v>
      </c>
      <c r="I14" s="173">
        <v>4.1184615384615437</v>
      </c>
      <c r="J14" s="173">
        <v>31.955809767448777</v>
      </c>
      <c r="K14" s="173">
        <v>494.32011321044479</v>
      </c>
      <c r="L14" s="175"/>
      <c r="M14" s="218">
        <v>0.48808096459258543</v>
      </c>
      <c r="N14" s="175"/>
      <c r="O14" s="191">
        <v>0.13325390621914401</v>
      </c>
      <c r="P14" s="173">
        <v>-5.0453716257981007E-2</v>
      </c>
      <c r="Q14" s="173">
        <v>-3.9227574641176322E-2</v>
      </c>
      <c r="R14" s="174">
        <v>-1.1230547088076203E-2</v>
      </c>
      <c r="S14" s="173">
        <v>0</v>
      </c>
      <c r="T14" s="20">
        <v>0.40501292700272362</v>
      </c>
      <c r="U14" s="53"/>
      <c r="V14" s="53"/>
      <c r="W14" s="53"/>
      <c r="X14" s="53"/>
      <c r="Y14" s="53"/>
    </row>
    <row r="15" spans="1:42" x14ac:dyDescent="0.25">
      <c r="A15" s="30"/>
      <c r="B15" s="9" t="s">
        <v>79</v>
      </c>
      <c r="C15" s="84"/>
      <c r="D15" s="176">
        <v>523511.47325630311</v>
      </c>
      <c r="E15" s="175"/>
      <c r="F15" s="176">
        <v>54292.063999999998</v>
      </c>
      <c r="G15" s="173">
        <v>60.80829991996351</v>
      </c>
      <c r="H15" s="173">
        <v>63.427362070698187</v>
      </c>
      <c r="I15" s="173">
        <v>4.1292307692307757</v>
      </c>
      <c r="J15" s="173">
        <v>31.955809767448777</v>
      </c>
      <c r="K15" s="173">
        <v>496.22331193959184</v>
      </c>
      <c r="L15" s="175"/>
      <c r="M15" s="218">
        <v>0.46815898524856792</v>
      </c>
      <c r="N15" s="175"/>
      <c r="O15" s="191">
        <v>0.13307657648267135</v>
      </c>
      <c r="P15" s="173">
        <v>-5.0183114094759507E-2</v>
      </c>
      <c r="Q15" s="173">
        <v>-3.8955681040619972E-2</v>
      </c>
      <c r="R15" s="174">
        <v>-1.1231808481616572E-2</v>
      </c>
      <c r="S15" s="173">
        <v>0</v>
      </c>
      <c r="T15" s="20">
        <v>0.38501341100332098</v>
      </c>
      <c r="U15" s="53"/>
      <c r="V15" s="53"/>
      <c r="W15" s="53"/>
      <c r="X15" s="53"/>
      <c r="Y15" s="53"/>
      <c r="AK15" s="126"/>
      <c r="AL15" s="126"/>
      <c r="AM15" s="126"/>
      <c r="AN15" s="126"/>
      <c r="AO15" s="126"/>
      <c r="AP15" s="126"/>
    </row>
    <row r="16" spans="1:42" x14ac:dyDescent="0.25">
      <c r="A16" s="30"/>
      <c r="B16" s="9" t="s">
        <v>354</v>
      </c>
      <c r="C16" s="84"/>
      <c r="D16" s="176">
        <v>525845.97481764678</v>
      </c>
      <c r="E16" s="175"/>
      <c r="F16" s="176">
        <v>54364.218000000001</v>
      </c>
      <c r="G16" s="173">
        <v>60.779587826829271</v>
      </c>
      <c r="H16" s="173">
        <v>63.404535600698182</v>
      </c>
      <c r="I16" s="173">
        <v>4.1400000000000059</v>
      </c>
      <c r="J16" s="173">
        <v>31.955809767448777</v>
      </c>
      <c r="K16" s="173">
        <v>498.00973323088766</v>
      </c>
      <c r="L16" s="175"/>
      <c r="M16" s="218">
        <v>0.44593130821428684</v>
      </c>
      <c r="N16" s="175"/>
      <c r="O16" s="173">
        <v>0.13289971808772005</v>
      </c>
      <c r="P16" s="173">
        <v>-4.7217391658749275E-2</v>
      </c>
      <c r="Q16" s="173">
        <v>-3.5988364098382686E-2</v>
      </c>
      <c r="R16" s="174">
        <v>-1.1233070158543388E-2</v>
      </c>
      <c r="S16" s="173">
        <v>0</v>
      </c>
      <c r="T16" s="20">
        <v>0.36000350010023663</v>
      </c>
      <c r="U16" s="53"/>
      <c r="V16" s="53"/>
      <c r="W16" s="53"/>
      <c r="X16" s="53"/>
      <c r="Y16" s="53"/>
      <c r="AK16" s="126"/>
      <c r="AL16" s="126"/>
      <c r="AM16" s="126"/>
      <c r="AN16" s="126"/>
      <c r="AO16" s="126"/>
      <c r="AP16" s="126"/>
    </row>
    <row r="17" spans="1:42" x14ac:dyDescent="0.25">
      <c r="A17" s="30"/>
      <c r="B17" s="9" t="s">
        <v>355</v>
      </c>
      <c r="C17" s="84"/>
      <c r="D17" s="176">
        <v>528135.55460604478</v>
      </c>
      <c r="E17" s="175"/>
      <c r="F17" s="176">
        <v>54432.253299999989</v>
      </c>
      <c r="G17" s="173">
        <v>60.761337444041274</v>
      </c>
      <c r="H17" s="173">
        <v>63.385497020698182</v>
      </c>
      <c r="I17" s="173">
        <v>4.1400000000000059</v>
      </c>
      <c r="J17" s="173">
        <v>31.955809767448777</v>
      </c>
      <c r="K17" s="173">
        <v>499.70298208693538</v>
      </c>
      <c r="L17" s="175"/>
      <c r="M17" s="218">
        <v>0.4354088265469791</v>
      </c>
      <c r="N17" s="175"/>
      <c r="O17" s="173">
        <v>0.12514720620093733</v>
      </c>
      <c r="P17" s="173">
        <v>-3.0027157867529297E-2</v>
      </c>
      <c r="Q17" s="173">
        <v>-3.0027157867540399E-2</v>
      </c>
      <c r="R17" s="174">
        <v>0</v>
      </c>
      <c r="S17" s="173">
        <v>0</v>
      </c>
      <c r="T17" s="20">
        <v>0.34000316521176632</v>
      </c>
      <c r="U17" s="53"/>
      <c r="V17" s="53"/>
      <c r="W17" s="53"/>
      <c r="X17" s="53"/>
      <c r="Y17" s="53"/>
      <c r="AK17" s="126"/>
      <c r="AL17" s="126"/>
      <c r="AM17" s="126"/>
      <c r="AN17" s="126"/>
      <c r="AO17" s="126"/>
      <c r="AP17" s="126"/>
    </row>
    <row r="18" spans="1:42" x14ac:dyDescent="0.25">
      <c r="A18" s="30"/>
      <c r="B18" s="9" t="s">
        <v>356</v>
      </c>
      <c r="C18" s="84"/>
      <c r="D18" s="176">
        <v>530376.74267697765</v>
      </c>
      <c r="E18" s="175"/>
      <c r="F18" s="176">
        <v>54500.288500000002</v>
      </c>
      <c r="G18" s="173">
        <v>60.745585891803273</v>
      </c>
      <c r="H18" s="173">
        <v>63.369065190698187</v>
      </c>
      <c r="I18" s="173">
        <v>4.1400000000000059</v>
      </c>
      <c r="J18" s="173">
        <v>31.955809767448777</v>
      </c>
      <c r="K18" s="173">
        <v>501.32702667202926</v>
      </c>
      <c r="L18" s="175"/>
      <c r="M18" s="218">
        <v>0.42435849118407365</v>
      </c>
      <c r="N18" s="175"/>
      <c r="O18" s="173">
        <v>0.12499060001254225</v>
      </c>
      <c r="P18" s="173">
        <v>-2.5923643060865587E-2</v>
      </c>
      <c r="Q18" s="173">
        <v>-2.5923643060854484E-2</v>
      </c>
      <c r="R18" s="174">
        <v>0</v>
      </c>
      <c r="S18" s="173">
        <v>0</v>
      </c>
      <c r="T18" s="20">
        <v>0.32500197983835744</v>
      </c>
      <c r="U18" s="53"/>
      <c r="V18" s="53"/>
      <c r="W18" s="53"/>
      <c r="X18" s="53"/>
      <c r="Y18" s="53"/>
      <c r="AK18" s="126"/>
      <c r="AL18" s="178"/>
      <c r="AM18" s="177"/>
      <c r="AN18" s="177"/>
      <c r="AO18" s="177"/>
      <c r="AP18" s="126"/>
    </row>
    <row r="19" spans="1:42" x14ac:dyDescent="0.25">
      <c r="A19" s="30"/>
      <c r="B19" s="9" t="s">
        <v>357</v>
      </c>
      <c r="C19" s="84"/>
      <c r="D19" s="176">
        <v>532696.29877331422</v>
      </c>
      <c r="E19" s="175"/>
      <c r="F19" s="176">
        <v>54568.323799999998</v>
      </c>
      <c r="G19" s="173">
        <v>60.731055682239273</v>
      </c>
      <c r="H19" s="173">
        <v>63.353907450698202</v>
      </c>
      <c r="I19" s="173">
        <v>4.1400000000000059</v>
      </c>
      <c r="J19" s="173">
        <v>31.955809767448777</v>
      </c>
      <c r="K19" s="173">
        <v>503.01207254880381</v>
      </c>
      <c r="L19" s="175"/>
      <c r="M19" s="218">
        <v>0.43734121610028431</v>
      </c>
      <c r="N19" s="175"/>
      <c r="O19" s="173">
        <v>0.12483475202154093</v>
      </c>
      <c r="P19" s="173">
        <v>-2.3919778450864904E-2</v>
      </c>
      <c r="Q19" s="173">
        <v>-2.3919778450842699E-2</v>
      </c>
      <c r="R19" s="174">
        <v>0</v>
      </c>
      <c r="S19" s="173">
        <v>0</v>
      </c>
      <c r="T19" s="20">
        <v>0.33611710263465877</v>
      </c>
      <c r="U19" s="53"/>
      <c r="V19" s="53"/>
      <c r="W19" s="53"/>
      <c r="X19" s="53"/>
      <c r="Y19" s="53"/>
      <c r="AK19" s="126"/>
      <c r="AL19" s="178"/>
      <c r="AM19" s="177"/>
      <c r="AN19" s="177"/>
      <c r="AO19" s="177"/>
      <c r="AP19" s="126"/>
    </row>
    <row r="20" spans="1:42" x14ac:dyDescent="0.25">
      <c r="A20" s="30"/>
      <c r="B20" s="9" t="s">
        <v>361</v>
      </c>
      <c r="C20" s="84"/>
      <c r="D20" s="176">
        <v>534945.48516297131</v>
      </c>
      <c r="E20" s="175"/>
      <c r="F20" s="176">
        <v>54636.358999999989</v>
      </c>
      <c r="G20" s="173">
        <v>60.716525472675272</v>
      </c>
      <c r="H20" s="173">
        <v>63.338749710698202</v>
      </c>
      <c r="I20" s="173">
        <v>4.1400000000000059</v>
      </c>
      <c r="J20" s="173">
        <v>31.955809767448777</v>
      </c>
      <c r="K20" s="173">
        <v>504.62764462291216</v>
      </c>
      <c r="L20" s="175"/>
      <c r="M20" s="218">
        <v>0.42222677252243823</v>
      </c>
      <c r="N20" s="175"/>
      <c r="O20" s="173">
        <v>0.12467892590828367</v>
      </c>
      <c r="P20" s="173">
        <v>-2.3925501377786151E-2</v>
      </c>
      <c r="Q20" s="173">
        <v>-2.3925501377786151E-2</v>
      </c>
      <c r="R20" s="174">
        <v>0</v>
      </c>
      <c r="S20" s="173">
        <v>0</v>
      </c>
      <c r="T20" s="20">
        <v>0.32117958241482114</v>
      </c>
      <c r="U20" s="53"/>
      <c r="V20" s="53"/>
      <c r="W20" s="53"/>
      <c r="X20" s="53"/>
      <c r="Y20" s="53"/>
      <c r="AK20" s="126"/>
      <c r="AL20" s="178"/>
      <c r="AM20" s="177"/>
      <c r="AN20" s="177"/>
      <c r="AO20" s="177"/>
      <c r="AP20" s="126"/>
    </row>
    <row r="21" spans="1:42" x14ac:dyDescent="0.25">
      <c r="A21" s="30"/>
      <c r="B21" s="9" t="s">
        <v>362</v>
      </c>
      <c r="C21" s="84"/>
      <c r="D21" s="176">
        <v>537233.61385017051</v>
      </c>
      <c r="E21" s="175"/>
      <c r="F21" s="176">
        <v>54705.405299999999</v>
      </c>
      <c r="G21" s="173">
        <v>60.701995263111272</v>
      </c>
      <c r="H21" s="173">
        <v>63.323591970698182</v>
      </c>
      <c r="I21" s="173">
        <v>4.1400000000000059</v>
      </c>
      <c r="J21" s="173">
        <v>31.955809767448777</v>
      </c>
      <c r="K21" s="173">
        <v>506.26761207460584</v>
      </c>
      <c r="L21" s="175"/>
      <c r="M21" s="218">
        <v>0.42773118956263012</v>
      </c>
      <c r="N21" s="175"/>
      <c r="O21" s="173">
        <v>0.12637427029134063</v>
      </c>
      <c r="P21" s="173">
        <v>-2.3931227043849645E-2</v>
      </c>
      <c r="Q21" s="173">
        <v>-2.3931227043882952E-2</v>
      </c>
      <c r="R21" s="174">
        <v>0</v>
      </c>
      <c r="S21" s="173">
        <v>0</v>
      </c>
      <c r="T21" s="20">
        <v>0.3249856541092111</v>
      </c>
      <c r="U21" s="53"/>
      <c r="V21" s="53"/>
      <c r="W21" s="53"/>
      <c r="X21" s="53"/>
      <c r="Y21" s="53"/>
      <c r="AK21" s="126"/>
      <c r="AL21" s="178"/>
      <c r="AM21" s="177"/>
      <c r="AN21" s="177"/>
      <c r="AO21" s="177"/>
      <c r="AP21" s="126"/>
    </row>
    <row r="22" spans="1:42" x14ac:dyDescent="0.25">
      <c r="A22" s="30"/>
      <c r="B22" s="9" t="s">
        <v>363</v>
      </c>
      <c r="C22" s="84"/>
      <c r="D22" s="176">
        <v>539531.0480699467</v>
      </c>
      <c r="E22" s="175"/>
      <c r="F22" s="176">
        <v>54774.451500000003</v>
      </c>
      <c r="G22" s="173">
        <v>60.687465053547271</v>
      </c>
      <c r="H22" s="173">
        <v>63.308434230698182</v>
      </c>
      <c r="I22" s="173">
        <v>4.1400000000000059</v>
      </c>
      <c r="J22" s="173">
        <v>31.955809767448777</v>
      </c>
      <c r="K22" s="173">
        <v>507.91329411143573</v>
      </c>
      <c r="L22" s="175"/>
      <c r="M22" s="218">
        <v>0.42764156235706174</v>
      </c>
      <c r="N22" s="175"/>
      <c r="O22" s="173">
        <v>0.12621458450285949</v>
      </c>
      <c r="P22" s="173">
        <v>-2.3936955450998276E-2</v>
      </c>
      <c r="Q22" s="173">
        <v>-2.3936955450998276E-2</v>
      </c>
      <c r="R22" s="174">
        <v>0</v>
      </c>
      <c r="S22" s="173">
        <v>0</v>
      </c>
      <c r="T22" s="20">
        <v>0.32506168626631471</v>
      </c>
      <c r="U22" s="53"/>
      <c r="V22" s="53"/>
      <c r="W22" s="53"/>
      <c r="X22" s="53"/>
      <c r="Y22" s="53"/>
      <c r="AK22" s="126"/>
      <c r="AL22" s="178"/>
      <c r="AM22" s="177"/>
      <c r="AN22" s="177"/>
      <c r="AO22" s="177"/>
      <c r="AP22" s="126"/>
    </row>
    <row r="23" spans="1:42" x14ac:dyDescent="0.25">
      <c r="A23" s="30"/>
      <c r="B23" s="9" t="s">
        <v>364</v>
      </c>
      <c r="C23" s="84"/>
      <c r="D23" s="176">
        <v>541777.50567967433</v>
      </c>
      <c r="E23" s="175"/>
      <c r="F23" s="176">
        <v>54843.497799999997</v>
      </c>
      <c r="G23" s="173">
        <v>60.672934843983271</v>
      </c>
      <c r="H23" s="173">
        <v>63.293276490698183</v>
      </c>
      <c r="I23" s="173">
        <v>4.1400000000000059</v>
      </c>
      <c r="J23" s="173">
        <v>31.955809767448777</v>
      </c>
      <c r="K23" s="173">
        <v>509.50798461835865</v>
      </c>
      <c r="L23" s="175"/>
      <c r="M23" s="218">
        <v>0.41637225842030556</v>
      </c>
      <c r="N23" s="175"/>
      <c r="O23" s="173">
        <v>0.12605566666421542</v>
      </c>
      <c r="P23" s="173">
        <v>-2.3942686601230445E-2</v>
      </c>
      <c r="Q23" s="173">
        <v>-2.3942686601230445E-2</v>
      </c>
      <c r="R23" s="174">
        <v>0</v>
      </c>
      <c r="S23" s="173">
        <v>0</v>
      </c>
      <c r="T23" s="20">
        <v>0.31396904263212289</v>
      </c>
      <c r="U23" s="53"/>
      <c r="V23" s="53"/>
      <c r="W23" s="53"/>
      <c r="X23" s="53"/>
      <c r="Y23" s="53"/>
      <c r="AK23" s="126"/>
      <c r="AL23" s="178"/>
      <c r="AM23" s="177"/>
      <c r="AN23" s="177"/>
      <c r="AO23" s="177"/>
      <c r="AP23" s="126"/>
    </row>
    <row r="24" spans="1:42" x14ac:dyDescent="0.25">
      <c r="A24" s="30"/>
      <c r="B24" s="9" t="s">
        <v>388</v>
      </c>
      <c r="C24" s="84"/>
      <c r="D24" s="176">
        <v>544147.16572832875</v>
      </c>
      <c r="E24" s="175"/>
      <c r="F24" s="176">
        <v>54912.544000000002</v>
      </c>
      <c r="G24" s="173">
        <v>60.65840463441927</v>
      </c>
      <c r="H24" s="173">
        <v>63.278118750698184</v>
      </c>
      <c r="I24" s="173">
        <v>4.1400000000000006</v>
      </c>
      <c r="J24" s="173">
        <v>31.955809767448777</v>
      </c>
      <c r="K24" s="173">
        <v>511.21548008498826</v>
      </c>
      <c r="L24" s="175"/>
      <c r="M24" s="218">
        <v>0.43738620075812751</v>
      </c>
      <c r="N24" s="175"/>
      <c r="O24" s="173">
        <v>0.12589678406691451</v>
      </c>
      <c r="P24" s="173">
        <v>-2.3948420496489042E-2</v>
      </c>
      <c r="Q24" s="173">
        <v>-2.3948420496489042E-2</v>
      </c>
      <c r="R24" s="174">
        <v>0</v>
      </c>
      <c r="S24" s="173">
        <v>0</v>
      </c>
      <c r="T24" s="20">
        <v>0.33512634113253004</v>
      </c>
      <c r="U24" s="53"/>
      <c r="V24" s="53"/>
      <c r="W24" s="53"/>
      <c r="X24" s="53"/>
      <c r="Y24" s="53"/>
      <c r="AK24" s="126"/>
      <c r="AL24" s="178"/>
      <c r="AM24" s="177"/>
      <c r="AN24" s="177"/>
      <c r="AO24" s="177"/>
      <c r="AP24" s="126"/>
    </row>
    <row r="25" spans="1:42" x14ac:dyDescent="0.25">
      <c r="A25" s="30"/>
      <c r="B25" s="9" t="s">
        <v>389</v>
      </c>
      <c r="C25" s="84"/>
      <c r="D25" s="176">
        <v>546518.63085729221</v>
      </c>
      <c r="E25" s="175"/>
      <c r="F25" s="176">
        <v>54984.222500000011</v>
      </c>
      <c r="G25" s="173">
        <v>60.643874424855269</v>
      </c>
      <c r="H25" s="173">
        <v>63.262961010698184</v>
      </c>
      <c r="I25" s="173">
        <v>4.1400000000000006</v>
      </c>
      <c r="J25" s="173">
        <v>31.955809767448777</v>
      </c>
      <c r="K25" s="173">
        <v>512.89694990802832</v>
      </c>
      <c r="L25" s="175"/>
      <c r="M25" s="218">
        <v>0.43581319141656749</v>
      </c>
      <c r="N25" s="175"/>
      <c r="O25" s="173">
        <v>0.13053210574256457</v>
      </c>
      <c r="P25" s="173">
        <v>-2.3954157138772469E-2</v>
      </c>
      <c r="Q25" s="173">
        <v>-2.3954157138772469E-2</v>
      </c>
      <c r="R25" s="174">
        <v>0</v>
      </c>
      <c r="S25" s="173">
        <v>0</v>
      </c>
      <c r="T25" s="20">
        <v>0.32891606153251374</v>
      </c>
      <c r="U25" s="53"/>
      <c r="V25" s="53"/>
      <c r="W25" s="53"/>
      <c r="X25" s="53"/>
      <c r="Y25" s="53"/>
      <c r="AK25" s="126"/>
      <c r="AL25" s="178"/>
      <c r="AM25" s="177"/>
      <c r="AN25" s="177"/>
      <c r="AO25" s="177"/>
      <c r="AP25" s="126"/>
    </row>
    <row r="26" spans="1:42" x14ac:dyDescent="0.25">
      <c r="A26" s="30"/>
      <c r="B26" s="9" t="s">
        <v>390</v>
      </c>
      <c r="C26" s="84"/>
      <c r="D26" s="176">
        <v>549005.37153472716</v>
      </c>
      <c r="E26" s="175"/>
      <c r="F26" s="176">
        <v>55055.900999999998</v>
      </c>
      <c r="G26" s="173">
        <v>60.62934421529129</v>
      </c>
      <c r="H26" s="173">
        <v>63.247803270698185</v>
      </c>
      <c r="I26" s="173">
        <v>4.1400000000000006</v>
      </c>
      <c r="J26" s="173">
        <v>31.955809767448777</v>
      </c>
      <c r="K26" s="173">
        <v>514.68323423231971</v>
      </c>
      <c r="L26" s="175"/>
      <c r="M26" s="218">
        <v>0.45501480407614814</v>
      </c>
      <c r="N26" s="175"/>
      <c r="O26" s="173">
        <v>0.13036194155511271</v>
      </c>
      <c r="P26" s="173">
        <v>-2.3959896530001412E-2</v>
      </c>
      <c r="Q26" s="173">
        <v>-2.3959896530034719E-2</v>
      </c>
      <c r="R26" s="174">
        <v>0</v>
      </c>
      <c r="S26" s="173">
        <v>0</v>
      </c>
      <c r="T26" s="20">
        <v>0.3482735322586139</v>
      </c>
      <c r="U26" s="53"/>
      <c r="V26" s="53"/>
      <c r="W26" s="53"/>
      <c r="X26" s="53"/>
      <c r="Y26" s="53"/>
      <c r="AK26" s="126"/>
      <c r="AL26" s="178"/>
      <c r="AM26" s="177"/>
      <c r="AN26" s="177"/>
      <c r="AO26" s="177"/>
      <c r="AP26" s="126"/>
    </row>
    <row r="27" spans="1:42" x14ac:dyDescent="0.25">
      <c r="A27" s="30"/>
      <c r="B27" s="117" t="s">
        <v>391</v>
      </c>
      <c r="C27" s="190"/>
      <c r="D27" s="189">
        <v>551531.02335520391</v>
      </c>
      <c r="E27" s="181"/>
      <c r="F27" s="189">
        <v>55127.5795</v>
      </c>
      <c r="G27" s="164">
        <v>60.61481400572729</v>
      </c>
      <c r="H27" s="164">
        <v>63.232645530698186</v>
      </c>
      <c r="I27" s="164">
        <v>4.1400000000000006</v>
      </c>
      <c r="J27" s="164">
        <v>31.955809767448777</v>
      </c>
      <c r="K27" s="164">
        <v>516.50248824083735</v>
      </c>
      <c r="L27" s="181"/>
      <c r="M27" s="475">
        <v>0.4600413677950721</v>
      </c>
      <c r="N27" s="181"/>
      <c r="O27" s="164">
        <v>0.1301922204488104</v>
      </c>
      <c r="P27" s="164">
        <v>-2.396563867226309E-2</v>
      </c>
      <c r="Q27" s="164">
        <v>-2.396563867226309E-2</v>
      </c>
      <c r="R27" s="188">
        <v>0</v>
      </c>
      <c r="S27" s="164">
        <v>0</v>
      </c>
      <c r="T27" s="187">
        <v>0.35347061794837042</v>
      </c>
      <c r="U27" s="53"/>
      <c r="V27" s="53"/>
      <c r="W27" s="53"/>
      <c r="X27" s="53"/>
      <c r="Y27" s="53"/>
      <c r="AK27" s="126"/>
      <c r="AL27" s="178"/>
      <c r="AM27" s="177"/>
      <c r="AN27" s="177"/>
      <c r="AO27" s="177"/>
      <c r="AP27" s="126"/>
    </row>
    <row r="28" spans="1:42" x14ac:dyDescent="0.25">
      <c r="A28" s="30"/>
      <c r="B28" s="73">
        <v>2021</v>
      </c>
      <c r="C28" s="175"/>
      <c r="D28" s="176">
        <v>1927335.4023250507</v>
      </c>
      <c r="E28" s="175"/>
      <c r="F28" s="176">
        <v>53569.25</v>
      </c>
      <c r="G28" s="173">
        <v>60.895879505963123</v>
      </c>
      <c r="H28" s="173">
        <v>63.587694249819315</v>
      </c>
      <c r="I28" s="173">
        <v>4.2330769230769238</v>
      </c>
      <c r="J28" s="173">
        <v>31.16</v>
      </c>
      <c r="K28" s="173">
        <v>473.94509862973246</v>
      </c>
      <c r="L28" s="175"/>
      <c r="M28" s="173">
        <v>5.890317580671911</v>
      </c>
      <c r="N28" s="175"/>
      <c r="O28" s="186">
        <v>0.12943925233643849</v>
      </c>
      <c r="P28" s="173">
        <v>-7.5974268602752026E-2</v>
      </c>
      <c r="Q28" s="173">
        <v>-0.2233824212537594</v>
      </c>
      <c r="R28" s="174">
        <v>0.14841628959276124</v>
      </c>
      <c r="S28" s="173">
        <v>3.8686406645413118</v>
      </c>
      <c r="T28" s="172">
        <v>1.9297092933539872</v>
      </c>
      <c r="U28" s="53"/>
      <c r="V28" s="53"/>
      <c r="W28" s="53"/>
      <c r="X28" s="53"/>
      <c r="Y28" s="53"/>
      <c r="AK28" s="126"/>
      <c r="AL28" s="178"/>
      <c r="AM28" s="177"/>
      <c r="AN28" s="177"/>
      <c r="AO28" s="177"/>
      <c r="AP28" s="126"/>
    </row>
    <row r="29" spans="1:42" x14ac:dyDescent="0.25">
      <c r="A29" s="30"/>
      <c r="B29" s="73">
        <v>2022</v>
      </c>
      <c r="C29" s="175"/>
      <c r="D29" s="176">
        <v>2012222.8616483151</v>
      </c>
      <c r="E29" s="175"/>
      <c r="F29" s="176">
        <v>53825.734824999992</v>
      </c>
      <c r="G29" s="173">
        <v>60.936491003108529</v>
      </c>
      <c r="H29" s="173">
        <v>63.514698300349089</v>
      </c>
      <c r="I29" s="173">
        <v>4.0592307692307754</v>
      </c>
      <c r="J29" s="173">
        <v>31.780169662808198</v>
      </c>
      <c r="K29" s="173">
        <v>482.59217823792022</v>
      </c>
      <c r="L29" s="175"/>
      <c r="M29" s="173">
        <v>4.4043947525095994</v>
      </c>
      <c r="N29" s="175"/>
      <c r="O29" s="186">
        <v>0.47879114417317403</v>
      </c>
      <c r="P29" s="173">
        <v>6.6690057644103184E-2</v>
      </c>
      <c r="Q29" s="173">
        <v>-0.11479571689365642</v>
      </c>
      <c r="R29" s="174">
        <v>0.18153047864605965</v>
      </c>
      <c r="S29" s="173">
        <v>1.9902749127349129</v>
      </c>
      <c r="T29" s="172">
        <v>1.8244897211065592</v>
      </c>
      <c r="U29" s="53"/>
      <c r="V29" s="53"/>
      <c r="W29" s="53"/>
      <c r="X29" s="53"/>
      <c r="Y29" s="53"/>
      <c r="AK29" s="126"/>
      <c r="AL29" s="178"/>
      <c r="AM29" s="177"/>
      <c r="AN29" s="177"/>
      <c r="AO29" s="177"/>
      <c r="AP29" s="126"/>
    </row>
    <row r="30" spans="1:42" x14ac:dyDescent="0.25">
      <c r="A30" s="30"/>
      <c r="B30" s="73">
        <v>2023</v>
      </c>
      <c r="C30" s="175"/>
      <c r="D30" s="176">
        <v>2068347.8097883044</v>
      </c>
      <c r="E30" s="175"/>
      <c r="F30" s="176">
        <v>54112.7137</v>
      </c>
      <c r="G30" s="173">
        <v>60.874433144827734</v>
      </c>
      <c r="H30" s="173">
        <v>63.478515250349098</v>
      </c>
      <c r="I30" s="173">
        <v>4.1023076923076989</v>
      </c>
      <c r="J30" s="173">
        <v>31.955809767448777</v>
      </c>
      <c r="K30" s="173">
        <v>491.22163089998094</v>
      </c>
      <c r="L30" s="175"/>
      <c r="M30" s="173">
        <v>2.7892013956155148</v>
      </c>
      <c r="N30" s="175"/>
      <c r="O30" s="186">
        <v>0.53316294878842374</v>
      </c>
      <c r="P30" s="173">
        <v>-0.10184022292590855</v>
      </c>
      <c r="Q30" s="173">
        <v>-5.6967994760659391E-2</v>
      </c>
      <c r="R30" s="174">
        <v>-4.4899497285987071E-2</v>
      </c>
      <c r="S30" s="173">
        <v>0.55267201687134726</v>
      </c>
      <c r="T30" s="172">
        <v>1.7881459856165183</v>
      </c>
      <c r="U30" s="53"/>
      <c r="V30" s="53"/>
      <c r="W30" s="53"/>
      <c r="X30" s="53"/>
      <c r="Y30" s="53"/>
      <c r="AK30" s="126"/>
      <c r="AL30" s="178"/>
      <c r="AM30" s="177"/>
      <c r="AN30" s="177"/>
      <c r="AO30" s="177"/>
      <c r="AP30" s="126"/>
    </row>
    <row r="31" spans="1:42" x14ac:dyDescent="0.25">
      <c r="A31" s="30"/>
      <c r="B31" s="73">
        <v>2024</v>
      </c>
      <c r="C31" s="175"/>
      <c r="D31" s="176">
        <v>2107869.7453569723</v>
      </c>
      <c r="E31" s="175"/>
      <c r="F31" s="176">
        <v>54397.205949999996</v>
      </c>
      <c r="G31" s="173">
        <v>60.773702770659327</v>
      </c>
      <c r="H31" s="173">
        <v>63.396614970698188</v>
      </c>
      <c r="I31" s="173">
        <v>4.1373076923076981</v>
      </c>
      <c r="J31" s="173">
        <v>31.955809767448777</v>
      </c>
      <c r="K31" s="173">
        <v>498.81576348236104</v>
      </c>
      <c r="L31" s="175"/>
      <c r="M31" s="173">
        <v>1.9107973708113013</v>
      </c>
      <c r="N31" s="175"/>
      <c r="O31" s="186">
        <v>0.52574012749981858</v>
      </c>
      <c r="P31" s="173">
        <v>-0.16547238136699338</v>
      </c>
      <c r="Q31" s="173">
        <v>-0.1290204714585852</v>
      </c>
      <c r="R31" s="174">
        <v>-3.649722861703223E-2</v>
      </c>
      <c r="S31" s="173">
        <v>0</v>
      </c>
      <c r="T31" s="172">
        <v>1.5459686839251585</v>
      </c>
      <c r="U31" s="53"/>
      <c r="V31" s="53"/>
      <c r="W31" s="53"/>
      <c r="X31" s="53"/>
      <c r="Y31" s="53"/>
      <c r="AK31" s="126"/>
      <c r="AL31" s="178"/>
      <c r="AM31" s="177"/>
      <c r="AN31" s="177"/>
      <c r="AO31" s="177"/>
      <c r="AP31" s="126"/>
    </row>
    <row r="32" spans="1:42" x14ac:dyDescent="0.25">
      <c r="A32" s="30"/>
      <c r="B32" s="73">
        <v>2025</v>
      </c>
      <c r="C32" s="175"/>
      <c r="D32" s="176">
        <v>2144406.4458564026</v>
      </c>
      <c r="E32" s="175"/>
      <c r="F32" s="176">
        <v>54671.134899999997</v>
      </c>
      <c r="G32" s="173">
        <v>60.709260367893272</v>
      </c>
      <c r="H32" s="173">
        <v>63.331170840698192</v>
      </c>
      <c r="I32" s="173">
        <v>4.1400000000000059</v>
      </c>
      <c r="J32" s="173">
        <v>31.955809767448777</v>
      </c>
      <c r="K32" s="173">
        <v>505.45515583943939</v>
      </c>
      <c r="L32" s="175"/>
      <c r="M32" s="173">
        <v>1.7333471662520861</v>
      </c>
      <c r="N32" s="175"/>
      <c r="O32" s="186">
        <v>0.503571728025487</v>
      </c>
      <c r="P32" s="173">
        <v>-0.10603665702128007</v>
      </c>
      <c r="Q32" s="173">
        <v>-0.10322969141214333</v>
      </c>
      <c r="R32" s="174">
        <v>-2.808504150559664E-3</v>
      </c>
      <c r="S32" s="173">
        <v>0</v>
      </c>
      <c r="T32" s="172">
        <v>1.3310309824066113</v>
      </c>
      <c r="U32" s="53"/>
      <c r="V32" s="195"/>
      <c r="W32" s="53"/>
      <c r="X32" s="53"/>
      <c r="Y32" s="53"/>
      <c r="AK32" s="126"/>
      <c r="AL32" s="178"/>
      <c r="AM32" s="177"/>
      <c r="AN32" s="177"/>
      <c r="AO32" s="177"/>
      <c r="AP32" s="126"/>
    </row>
    <row r="33" spans="1:46" x14ac:dyDescent="0.25">
      <c r="A33" s="30"/>
      <c r="B33" s="185">
        <v>2026</v>
      </c>
      <c r="C33" s="181"/>
      <c r="D33" s="184">
        <v>2181448.6738000223</v>
      </c>
      <c r="E33" s="181"/>
      <c r="F33" s="183">
        <v>54949.041324999998</v>
      </c>
      <c r="G33" s="98">
        <v>60.651139529637277</v>
      </c>
      <c r="H33" s="98">
        <v>63.27053988069818</v>
      </c>
      <c r="I33" s="98">
        <v>4.1400000000000023</v>
      </c>
      <c r="J33" s="98">
        <v>31.955809767448777</v>
      </c>
      <c r="K33" s="179">
        <v>512.07591221092378</v>
      </c>
      <c r="L33" s="181"/>
      <c r="M33" s="182">
        <v>1.7273883882971797</v>
      </c>
      <c r="N33" s="181"/>
      <c r="O33" s="180">
        <v>0.50832386323849121</v>
      </c>
      <c r="P33" s="98">
        <v>-9.5736363618648124E-2</v>
      </c>
      <c r="Q33" s="98">
        <v>-9.5736363618670328E-2</v>
      </c>
      <c r="R33" s="165">
        <v>0</v>
      </c>
      <c r="S33" s="98">
        <v>0</v>
      </c>
      <c r="T33" s="179">
        <v>1.3098602902742007</v>
      </c>
      <c r="U33" s="53"/>
      <c r="V33" s="53"/>
      <c r="W33" s="53"/>
      <c r="X33" s="53"/>
      <c r="Y33" s="53"/>
      <c r="AK33" s="126"/>
      <c r="AL33" s="178"/>
      <c r="AM33" s="177"/>
      <c r="AN33" s="177"/>
      <c r="AO33" s="177"/>
      <c r="AP33" s="126"/>
    </row>
    <row r="34" spans="1:46" x14ac:dyDescent="0.25">
      <c r="A34" s="8"/>
      <c r="B34" s="73" t="s">
        <v>379</v>
      </c>
      <c r="C34" s="175"/>
      <c r="D34" s="176">
        <v>1961310.2313068006</v>
      </c>
      <c r="E34" s="175"/>
      <c r="F34" s="176">
        <v>53600.567624999996</v>
      </c>
      <c r="G34" s="173">
        <v>60.93905058194408</v>
      </c>
      <c r="H34" s="173">
        <v>63.556917255258753</v>
      </c>
      <c r="I34" s="173">
        <v>4.1188461538461567</v>
      </c>
      <c r="J34" s="173">
        <v>31.447499999999998</v>
      </c>
      <c r="K34" s="173">
        <v>477.33621506257941</v>
      </c>
      <c r="L34" s="175"/>
      <c r="M34" s="173">
        <v>9.3203177930903713</v>
      </c>
      <c r="N34" s="175"/>
      <c r="O34" s="173">
        <v>0.15708730017844896</v>
      </c>
      <c r="P34" s="173">
        <v>0.25792297669642306</v>
      </c>
      <c r="Q34" s="173">
        <v>-0.14053954673154401</v>
      </c>
      <c r="R34" s="174">
        <v>0.39911397503019491</v>
      </c>
      <c r="S34" s="173">
        <v>6.2539133642133482</v>
      </c>
      <c r="T34" s="172">
        <v>2.5045883393040924</v>
      </c>
      <c r="U34" s="53"/>
      <c r="V34" s="54"/>
      <c r="W34" s="53"/>
      <c r="X34" s="53"/>
      <c r="Y34" s="53"/>
      <c r="Z34" s="53"/>
      <c r="AA34" s="53"/>
      <c r="AB34" s="53"/>
      <c r="AC34" s="53"/>
      <c r="AD34" s="53"/>
      <c r="AE34" s="53"/>
      <c r="AF34" s="53"/>
      <c r="AG34" s="53"/>
      <c r="AH34" s="53"/>
      <c r="AK34" s="126"/>
      <c r="AL34" s="178"/>
      <c r="AM34" s="177"/>
      <c r="AN34" s="177"/>
      <c r="AO34" s="177"/>
      <c r="AP34" s="126"/>
      <c r="AT34" s="2"/>
    </row>
    <row r="35" spans="1:46" x14ac:dyDescent="0.25">
      <c r="A35" s="8"/>
      <c r="B35" s="73" t="s">
        <v>380</v>
      </c>
      <c r="C35" s="175"/>
      <c r="D35" s="176">
        <v>2028896.4948298405</v>
      </c>
      <c r="E35" s="175"/>
      <c r="F35" s="176">
        <v>53905.563899999994</v>
      </c>
      <c r="G35" s="173">
        <v>60.9228743013892</v>
      </c>
      <c r="H35" s="173">
        <v>63.507633902674549</v>
      </c>
      <c r="I35" s="173">
        <v>4.0700000000000065</v>
      </c>
      <c r="J35" s="173">
        <v>31.869122104670396</v>
      </c>
      <c r="K35" s="173">
        <v>484.6263438558845</v>
      </c>
      <c r="L35" s="175"/>
      <c r="M35" s="173">
        <v>3.4459751672231809</v>
      </c>
      <c r="N35" s="175"/>
      <c r="O35" s="173">
        <v>0.56901687522008526</v>
      </c>
      <c r="P35" s="173">
        <v>-2.6545015717183151E-2</v>
      </c>
      <c r="Q35" s="173">
        <v>-7.7542075217829076E-2</v>
      </c>
      <c r="R35" s="174">
        <v>5.0944478541145373E-2</v>
      </c>
      <c r="S35" s="173">
        <v>1.3407174009711254</v>
      </c>
      <c r="T35" s="172">
        <v>1.5272523984691366</v>
      </c>
      <c r="U35" s="53"/>
      <c r="V35" s="52"/>
      <c r="W35" s="53"/>
      <c r="X35" s="53"/>
      <c r="Y35" s="53"/>
      <c r="Z35" s="53"/>
      <c r="AA35" s="53"/>
      <c r="AB35" s="53"/>
      <c r="AC35" s="53"/>
      <c r="AD35" s="53"/>
      <c r="AE35" s="53"/>
      <c r="AF35" s="53"/>
      <c r="AG35" s="53"/>
      <c r="AH35" s="53"/>
      <c r="AK35" s="126"/>
      <c r="AL35" s="178"/>
      <c r="AM35" s="177"/>
      <c r="AN35" s="177"/>
      <c r="AO35" s="177"/>
      <c r="AP35" s="126"/>
      <c r="AT35" s="2"/>
    </row>
    <row r="36" spans="1:46" x14ac:dyDescent="0.25">
      <c r="A36" s="8"/>
      <c r="B36" s="73" t="s">
        <v>381</v>
      </c>
      <c r="C36" s="175"/>
      <c r="D36" s="176">
        <v>2078921.2351488657</v>
      </c>
      <c r="E36" s="175"/>
      <c r="F36" s="176">
        <v>54183.832999999999</v>
      </c>
      <c r="G36" s="173">
        <v>60.851383970972456</v>
      </c>
      <c r="H36" s="173">
        <v>63.461605768023645</v>
      </c>
      <c r="I36" s="173">
        <v>4.1130769230769291</v>
      </c>
      <c r="J36" s="173">
        <v>31.955809767448777</v>
      </c>
      <c r="K36" s="173">
        <v>493.27193610569861</v>
      </c>
      <c r="L36" s="175"/>
      <c r="M36" s="173">
        <v>2.4656132260320485</v>
      </c>
      <c r="N36" s="175"/>
      <c r="O36" s="173">
        <v>0.5162159151441692</v>
      </c>
      <c r="P36" s="173">
        <v>-0.11734562959566652</v>
      </c>
      <c r="Q36" s="173">
        <v>-7.2476538366150756E-2</v>
      </c>
      <c r="R36" s="174">
        <v>-4.4904537763915717E-2</v>
      </c>
      <c r="S36" s="173">
        <v>0.2720114551435282</v>
      </c>
      <c r="T36" s="172">
        <v>1.7839707559077933</v>
      </c>
      <c r="U36" s="53"/>
      <c r="V36" s="52"/>
      <c r="W36" s="53"/>
      <c r="X36" s="53"/>
      <c r="Y36" s="53"/>
      <c r="Z36" s="53"/>
      <c r="AA36" s="53"/>
      <c r="AB36" s="53"/>
      <c r="AC36" s="53"/>
      <c r="AD36" s="53"/>
      <c r="AE36" s="53"/>
      <c r="AF36" s="53"/>
      <c r="AG36" s="53"/>
      <c r="AH36" s="53"/>
      <c r="AK36" s="126"/>
      <c r="AL36" s="178"/>
      <c r="AM36" s="177"/>
      <c r="AN36" s="177"/>
      <c r="AO36" s="177"/>
      <c r="AP36" s="126"/>
      <c r="AT36" s="2"/>
    </row>
    <row r="37" spans="1:46" x14ac:dyDescent="0.25">
      <c r="A37" s="8"/>
      <c r="B37" s="73" t="s">
        <v>382</v>
      </c>
      <c r="C37" s="175"/>
      <c r="D37" s="176">
        <v>2117054.5708739837</v>
      </c>
      <c r="E37" s="175"/>
      <c r="F37" s="176">
        <v>54466.270900000003</v>
      </c>
      <c r="G37" s="173">
        <v>60.75439171122828</v>
      </c>
      <c r="H37" s="173">
        <v>63.378251315698193</v>
      </c>
      <c r="I37" s="173">
        <v>4.1400000000000059</v>
      </c>
      <c r="J37" s="173">
        <v>31.955809767448777</v>
      </c>
      <c r="K37" s="173">
        <v>500.51295363466403</v>
      </c>
      <c r="L37" s="175"/>
      <c r="M37" s="173">
        <v>1.8342847761804393</v>
      </c>
      <c r="N37" s="175"/>
      <c r="O37" s="173">
        <v>0.5212586197067326</v>
      </c>
      <c r="P37" s="173">
        <v>-0.15939203583347217</v>
      </c>
      <c r="Q37" s="173">
        <v>-0.13134627042080682</v>
      </c>
      <c r="R37" s="174">
        <v>-2.8077944373572628E-2</v>
      </c>
      <c r="S37" s="173">
        <v>0</v>
      </c>
      <c r="T37" s="172">
        <v>1.4679565162640351</v>
      </c>
      <c r="U37" s="53"/>
      <c r="V37" s="52"/>
      <c r="W37" s="53"/>
      <c r="X37" s="53"/>
      <c r="Y37" s="53"/>
      <c r="Z37" s="53"/>
      <c r="AA37" s="53"/>
      <c r="AB37" s="53"/>
      <c r="AC37" s="53"/>
      <c r="AD37" s="53"/>
      <c r="AE37" s="53"/>
      <c r="AF37" s="53"/>
      <c r="AG37" s="53"/>
      <c r="AH37" s="53"/>
      <c r="AK37" s="126"/>
      <c r="AL37" s="178"/>
      <c r="AM37" s="177"/>
      <c r="AN37" s="177"/>
      <c r="AO37" s="177"/>
      <c r="AP37" s="126"/>
      <c r="AT37" s="2"/>
    </row>
    <row r="38" spans="1:46" x14ac:dyDescent="0.25">
      <c r="A38" s="8"/>
      <c r="B38" s="73" t="s">
        <v>383</v>
      </c>
      <c r="C38" s="175"/>
      <c r="D38" s="176">
        <v>2153487.6527627627</v>
      </c>
      <c r="E38" s="175"/>
      <c r="F38" s="176">
        <v>54739.92839999999</v>
      </c>
      <c r="G38" s="173">
        <v>60.694730158329278</v>
      </c>
      <c r="H38" s="173">
        <v>63.316013100698186</v>
      </c>
      <c r="I38" s="173">
        <v>4.1400000000000059</v>
      </c>
      <c r="J38" s="173">
        <v>31.955809767448777</v>
      </c>
      <c r="K38" s="173">
        <v>507.07913385682809</v>
      </c>
      <c r="L38" s="175"/>
      <c r="M38" s="173">
        <v>1.7209325819947274</v>
      </c>
      <c r="N38" s="175"/>
      <c r="O38" s="173">
        <v>0.50243480135150342</v>
      </c>
      <c r="P38" s="173">
        <v>-9.8201218411630986E-2</v>
      </c>
      <c r="Q38" s="173">
        <v>-9.8201218411642088E-2</v>
      </c>
      <c r="R38" s="174">
        <v>0</v>
      </c>
      <c r="S38" s="173">
        <v>0</v>
      </c>
      <c r="T38" s="172">
        <v>1.3118901667741545</v>
      </c>
      <c r="U38" s="53"/>
      <c r="V38" s="52"/>
      <c r="W38" s="53"/>
      <c r="X38" s="53"/>
      <c r="Y38" s="53"/>
      <c r="Z38" s="53"/>
      <c r="AA38" s="53"/>
      <c r="AB38" s="53"/>
      <c r="AC38" s="53"/>
      <c r="AD38" s="53"/>
      <c r="AE38" s="53"/>
      <c r="AF38" s="53"/>
      <c r="AG38" s="53"/>
      <c r="AH38" s="53"/>
      <c r="AK38" s="126"/>
      <c r="AL38" s="178"/>
      <c r="AM38" s="177"/>
      <c r="AN38" s="177"/>
      <c r="AO38" s="177"/>
      <c r="AP38" s="126"/>
      <c r="AT38" s="2"/>
    </row>
    <row r="39" spans="1:46" x14ac:dyDescent="0.25">
      <c r="A39" s="8"/>
      <c r="B39" s="171" t="s">
        <v>393</v>
      </c>
      <c r="C39" s="167"/>
      <c r="D39" s="170">
        <v>2191202.1914755516</v>
      </c>
      <c r="E39" s="167"/>
      <c r="F39" s="169">
        <v>55020.061750000001</v>
      </c>
      <c r="G39" s="98">
        <v>60.636609320073276</v>
      </c>
      <c r="H39" s="98">
        <v>63.255382140698181</v>
      </c>
      <c r="I39" s="98">
        <v>4.1400000000000006</v>
      </c>
      <c r="J39" s="98">
        <v>31.955809767448777</v>
      </c>
      <c r="K39" s="168">
        <v>513.82453811654341</v>
      </c>
      <c r="L39" s="167"/>
      <c r="M39" s="167">
        <v>1.7513236569712376</v>
      </c>
      <c r="N39" s="167"/>
      <c r="O39" s="166">
        <v>0.51175322691874303</v>
      </c>
      <c r="P39" s="164">
        <v>-9.5759282732432727E-2</v>
      </c>
      <c r="Q39" s="164">
        <v>-9.5759282732432727E-2</v>
      </c>
      <c r="R39" s="165">
        <v>0</v>
      </c>
      <c r="S39" s="164">
        <v>0</v>
      </c>
      <c r="T39" s="163">
        <v>1.330246860763129</v>
      </c>
      <c r="U39" s="53"/>
      <c r="V39" s="52"/>
      <c r="W39" s="53"/>
      <c r="X39" s="53"/>
      <c r="Y39" s="53"/>
      <c r="Z39" s="53"/>
      <c r="AA39" s="53"/>
      <c r="AB39" s="53"/>
      <c r="AC39" s="53"/>
      <c r="AD39" s="53"/>
      <c r="AE39" s="53"/>
      <c r="AF39" s="53"/>
      <c r="AG39" s="53"/>
      <c r="AH39" s="53"/>
      <c r="AK39" s="126"/>
      <c r="AL39" s="178"/>
      <c r="AM39" s="177"/>
      <c r="AN39" s="177"/>
      <c r="AO39" s="177"/>
      <c r="AP39" s="126"/>
      <c r="AT39" s="2"/>
    </row>
    <row r="40" spans="1:46" x14ac:dyDescent="0.25">
      <c r="A40" s="8"/>
      <c r="B40" s="468" t="s">
        <v>29</v>
      </c>
      <c r="C40" s="469"/>
      <c r="D40" s="469"/>
      <c r="E40" s="469"/>
      <c r="F40" s="469"/>
      <c r="G40" s="469"/>
      <c r="H40" s="469"/>
      <c r="I40" s="469"/>
      <c r="J40" s="469"/>
      <c r="K40" s="469"/>
      <c r="L40" s="469"/>
      <c r="M40" s="469"/>
      <c r="N40" s="469"/>
      <c r="O40" s="469"/>
      <c r="P40" s="469"/>
      <c r="Q40" s="469"/>
      <c r="R40" s="162"/>
      <c r="S40" s="469"/>
      <c r="T40" s="470"/>
      <c r="U40" s="53"/>
      <c r="V40" s="52"/>
      <c r="W40" s="53"/>
      <c r="X40" s="53"/>
      <c r="Y40" s="53"/>
      <c r="Z40" s="53"/>
      <c r="AA40" s="53"/>
      <c r="AB40" s="53"/>
      <c r="AC40" s="53"/>
      <c r="AD40" s="53"/>
      <c r="AE40" s="53"/>
      <c r="AF40" s="53"/>
      <c r="AG40" s="53"/>
      <c r="AH40" s="53"/>
      <c r="AK40" s="126"/>
      <c r="AL40" s="178"/>
      <c r="AM40" s="177"/>
      <c r="AN40" s="177"/>
      <c r="AO40" s="177"/>
      <c r="AP40" s="126"/>
      <c r="AT40" s="2"/>
    </row>
    <row r="41" spans="1:46" x14ac:dyDescent="0.25">
      <c r="A41" s="8"/>
      <c r="B41" s="368" t="s">
        <v>618</v>
      </c>
      <c r="C41" s="369"/>
      <c r="D41" s="369"/>
      <c r="E41" s="369"/>
      <c r="F41" s="369"/>
      <c r="G41" s="369"/>
      <c r="H41" s="369"/>
      <c r="I41" s="369"/>
      <c r="J41" s="369"/>
      <c r="K41" s="369"/>
      <c r="L41" s="369"/>
      <c r="M41" s="369"/>
      <c r="N41" s="369"/>
      <c r="O41" s="369"/>
      <c r="P41" s="369"/>
      <c r="Q41" s="369"/>
      <c r="R41" s="476"/>
      <c r="S41" s="369"/>
      <c r="T41" s="461"/>
      <c r="U41" s="53"/>
      <c r="V41" s="52"/>
      <c r="W41" s="53"/>
      <c r="X41" s="53"/>
      <c r="Y41" s="53"/>
      <c r="Z41" s="53"/>
      <c r="AA41" s="53"/>
      <c r="AB41" s="53"/>
      <c r="AC41" s="53"/>
      <c r="AD41" s="53"/>
      <c r="AE41" s="53"/>
      <c r="AF41" s="53"/>
      <c r="AG41" s="53"/>
      <c r="AH41" s="53"/>
      <c r="AK41" s="126"/>
      <c r="AL41" s="178"/>
      <c r="AM41" s="177"/>
      <c r="AN41" s="177"/>
      <c r="AO41" s="177"/>
      <c r="AP41" s="126"/>
      <c r="AT41" s="2"/>
    </row>
    <row r="42" spans="1:46" x14ac:dyDescent="0.25">
      <c r="A42" s="8"/>
      <c r="B42" s="92" t="s">
        <v>346</v>
      </c>
      <c r="C42" s="2"/>
      <c r="E42" s="2"/>
      <c r="L42" s="2"/>
      <c r="M42" s="2"/>
      <c r="N42" s="2"/>
      <c r="O42" s="2"/>
      <c r="P42" s="2"/>
      <c r="Q42" s="2"/>
      <c r="R42" s="96"/>
      <c r="S42" s="2"/>
      <c r="T42" s="85"/>
      <c r="U42" s="53"/>
      <c r="V42" s="52"/>
      <c r="W42" s="53"/>
      <c r="X42" s="53"/>
      <c r="Y42" s="53"/>
      <c r="Z42" s="53"/>
      <c r="AA42" s="53"/>
      <c r="AB42" s="53"/>
      <c r="AC42" s="53"/>
      <c r="AD42" s="53"/>
      <c r="AE42" s="53"/>
      <c r="AF42" s="53"/>
      <c r="AG42" s="53"/>
      <c r="AH42" s="53"/>
      <c r="AK42" s="126"/>
      <c r="AL42" s="126"/>
      <c r="AM42" s="126"/>
      <c r="AN42" s="126"/>
      <c r="AO42" s="126"/>
      <c r="AP42" s="126"/>
      <c r="AT42" s="2"/>
    </row>
    <row r="43" spans="1:46" x14ac:dyDescent="0.25">
      <c r="A43" s="8"/>
      <c r="B43" s="92" t="s">
        <v>347</v>
      </c>
      <c r="C43" s="2"/>
      <c r="E43" s="2"/>
      <c r="L43" s="2"/>
      <c r="M43" s="2"/>
      <c r="N43" s="2"/>
      <c r="O43" s="2"/>
      <c r="P43" s="2"/>
      <c r="Q43" s="2"/>
      <c r="R43" s="96"/>
      <c r="S43" s="2"/>
      <c r="T43" s="85"/>
      <c r="U43" s="53"/>
      <c r="V43" s="52"/>
      <c r="W43" s="53"/>
      <c r="X43" s="53"/>
      <c r="Y43" s="53"/>
      <c r="Z43" s="53"/>
      <c r="AA43" s="53"/>
      <c r="AB43" s="53"/>
      <c r="AC43" s="53"/>
      <c r="AD43" s="53"/>
      <c r="AE43" s="53"/>
      <c r="AF43" s="53"/>
      <c r="AG43" s="53"/>
      <c r="AH43" s="53"/>
      <c r="AT43" s="2"/>
    </row>
    <row r="44" spans="1:46" x14ac:dyDescent="0.25">
      <c r="A44" s="8"/>
      <c r="B44" s="92" t="s">
        <v>348</v>
      </c>
      <c r="C44" s="158"/>
      <c r="D44" s="158"/>
      <c r="E44" s="158"/>
      <c r="F44" s="158"/>
      <c r="G44" s="158"/>
      <c r="H44" s="158"/>
      <c r="I44" s="158"/>
      <c r="J44" s="158"/>
      <c r="L44" s="2"/>
      <c r="M44" s="2"/>
      <c r="N44" s="2"/>
      <c r="O44" s="2"/>
      <c r="P44" s="2"/>
      <c r="Q44" s="2"/>
      <c r="R44" s="96"/>
      <c r="S44" s="2"/>
      <c r="T44" s="85"/>
      <c r="U44" s="53"/>
      <c r="V44" s="52"/>
      <c r="W44" s="53"/>
      <c r="X44" s="53"/>
      <c r="Y44" s="53"/>
      <c r="Z44" s="53"/>
      <c r="AA44" s="53"/>
      <c r="AB44" s="53"/>
      <c r="AC44" s="53"/>
      <c r="AD44" s="53"/>
      <c r="AE44" s="53"/>
      <c r="AF44" s="53"/>
      <c r="AG44" s="53"/>
      <c r="AH44" s="53"/>
      <c r="AT44" s="2"/>
    </row>
    <row r="45" spans="1:46" x14ac:dyDescent="0.25">
      <c r="A45" s="8"/>
      <c r="B45" s="459" t="s">
        <v>349</v>
      </c>
      <c r="C45" s="460"/>
      <c r="D45" s="460"/>
      <c r="E45" s="460"/>
      <c r="F45" s="460"/>
      <c r="G45" s="460"/>
      <c r="H45" s="460"/>
      <c r="I45" s="460"/>
      <c r="J45" s="460"/>
      <c r="K45" s="460"/>
      <c r="L45" s="460"/>
      <c r="M45" s="460"/>
      <c r="N45" s="460"/>
      <c r="O45" s="460"/>
      <c r="P45" s="460"/>
      <c r="Q45" s="460"/>
      <c r="R45" s="161"/>
      <c r="S45" s="460"/>
      <c r="T45" s="461"/>
      <c r="U45" s="53"/>
      <c r="V45" s="52"/>
      <c r="W45" s="53"/>
      <c r="X45" s="53"/>
      <c r="Y45" s="53"/>
      <c r="Z45" s="53"/>
      <c r="AA45" s="53"/>
      <c r="AB45" s="53"/>
      <c r="AC45" s="53"/>
      <c r="AD45" s="53"/>
      <c r="AE45" s="53"/>
      <c r="AF45" s="53"/>
      <c r="AG45" s="53"/>
      <c r="AH45" s="53"/>
      <c r="AT45" s="2"/>
    </row>
    <row r="46" spans="1:46" x14ac:dyDescent="0.25">
      <c r="A46" s="8"/>
      <c r="B46" s="459" t="s">
        <v>350</v>
      </c>
      <c r="C46" s="460"/>
      <c r="D46" s="460"/>
      <c r="E46" s="460"/>
      <c r="F46" s="460"/>
      <c r="G46" s="460"/>
      <c r="H46" s="460"/>
      <c r="I46" s="460"/>
      <c r="J46" s="460"/>
      <c r="K46" s="460"/>
      <c r="L46" s="460"/>
      <c r="M46" s="460"/>
      <c r="N46" s="460"/>
      <c r="O46" s="460"/>
      <c r="P46" s="460"/>
      <c r="Q46" s="460"/>
      <c r="R46" s="161"/>
      <c r="S46" s="460"/>
      <c r="T46" s="461"/>
      <c r="U46" s="53"/>
      <c r="V46" s="52"/>
      <c r="W46" s="53"/>
      <c r="X46" s="53"/>
      <c r="Y46" s="53"/>
      <c r="Z46" s="53"/>
      <c r="AA46" s="53"/>
      <c r="AB46" s="53"/>
      <c r="AC46" s="53"/>
      <c r="AD46" s="53"/>
      <c r="AE46" s="53"/>
      <c r="AF46" s="53"/>
      <c r="AG46" s="53"/>
      <c r="AH46" s="53"/>
      <c r="AT46" s="2"/>
    </row>
    <row r="47" spans="1:46" x14ac:dyDescent="0.25">
      <c r="A47" s="8"/>
      <c r="B47" s="92" t="s">
        <v>30</v>
      </c>
      <c r="C47" s="158"/>
      <c r="D47" s="158"/>
      <c r="E47" s="158"/>
      <c r="F47" s="158"/>
      <c r="G47" s="158"/>
      <c r="H47" s="158"/>
      <c r="I47" s="158"/>
      <c r="J47" s="158"/>
      <c r="K47" s="158"/>
      <c r="L47" s="158"/>
      <c r="M47" s="158"/>
      <c r="N47" s="158"/>
      <c r="O47" s="158"/>
      <c r="P47" s="158"/>
      <c r="Q47" s="158"/>
      <c r="R47" s="160"/>
      <c r="S47" s="158"/>
      <c r="T47" s="93"/>
      <c r="U47" s="53"/>
      <c r="V47" s="52"/>
      <c r="W47" s="53"/>
      <c r="X47" s="53"/>
      <c r="Y47" s="53"/>
      <c r="Z47" s="53"/>
      <c r="AA47" s="53"/>
      <c r="AB47" s="53"/>
      <c r="AC47" s="53"/>
      <c r="AD47" s="53"/>
      <c r="AE47" s="53"/>
      <c r="AF47" s="53"/>
      <c r="AG47" s="53"/>
      <c r="AH47" s="53"/>
      <c r="AT47" s="2"/>
    </row>
    <row r="48" spans="1:46" x14ac:dyDescent="0.25">
      <c r="A48" s="8"/>
      <c r="B48" s="90" t="s">
        <v>351</v>
      </c>
      <c r="C48" s="157"/>
      <c r="D48" s="157"/>
      <c r="E48" s="157"/>
      <c r="F48" s="157"/>
      <c r="G48" s="157"/>
      <c r="H48" s="157"/>
      <c r="I48" s="157"/>
      <c r="J48" s="157"/>
      <c r="K48" s="157"/>
      <c r="L48" s="157"/>
      <c r="M48" s="157"/>
      <c r="N48" s="157"/>
      <c r="O48" s="157"/>
      <c r="P48" s="157"/>
      <c r="Q48" s="157"/>
      <c r="R48" s="159"/>
      <c r="S48" s="157"/>
      <c r="T48" s="91"/>
      <c r="U48" s="53"/>
      <c r="V48" s="52"/>
      <c r="W48" s="53"/>
      <c r="X48" s="53"/>
      <c r="Y48" s="53"/>
      <c r="Z48" s="53"/>
      <c r="AA48" s="53"/>
      <c r="AB48" s="53"/>
      <c r="AC48" s="53"/>
      <c r="AD48" s="53"/>
      <c r="AE48" s="53"/>
      <c r="AF48" s="53"/>
      <c r="AG48" s="53"/>
      <c r="AH48" s="53"/>
      <c r="AT48" s="2"/>
    </row>
    <row r="49" spans="1:46" x14ac:dyDescent="0.25">
      <c r="A49" s="8"/>
      <c r="B49" s="90" t="s">
        <v>352</v>
      </c>
      <c r="C49" s="157"/>
      <c r="D49" s="157"/>
      <c r="E49" s="157"/>
      <c r="F49" s="157"/>
      <c r="G49" s="157"/>
      <c r="H49" s="157"/>
      <c r="I49" s="157"/>
      <c r="J49" s="157"/>
      <c r="K49" s="157"/>
      <c r="L49" s="157"/>
      <c r="M49" s="157"/>
      <c r="N49" s="157"/>
      <c r="O49" s="157"/>
      <c r="P49" s="157"/>
      <c r="Q49" s="157"/>
      <c r="R49" s="159"/>
      <c r="S49" s="157"/>
      <c r="T49" s="91"/>
      <c r="U49" s="53"/>
      <c r="V49" s="52"/>
      <c r="W49" s="53"/>
      <c r="X49" s="53"/>
      <c r="Y49" s="53"/>
      <c r="Z49" s="53"/>
      <c r="AA49" s="53"/>
      <c r="AB49" s="53"/>
      <c r="AC49" s="53"/>
      <c r="AD49" s="53"/>
      <c r="AE49" s="53"/>
      <c r="AF49" s="53"/>
      <c r="AG49" s="53"/>
      <c r="AH49" s="53"/>
      <c r="AT49" s="2"/>
    </row>
    <row r="50" spans="1:46" ht="16.5" thickBot="1" x14ac:dyDescent="0.3">
      <c r="A50" s="8"/>
      <c r="B50" s="86" t="s">
        <v>353</v>
      </c>
      <c r="C50" s="87"/>
      <c r="D50" s="87"/>
      <c r="E50" s="87"/>
      <c r="F50" s="87"/>
      <c r="G50" s="87"/>
      <c r="H50" s="87"/>
      <c r="I50" s="87"/>
      <c r="J50" s="87"/>
      <c r="K50" s="87"/>
      <c r="L50" s="87"/>
      <c r="M50" s="87"/>
      <c r="N50" s="87"/>
      <c r="O50" s="87"/>
      <c r="P50" s="87"/>
      <c r="Q50" s="87"/>
      <c r="R50" s="97"/>
      <c r="S50" s="87"/>
      <c r="T50" s="88"/>
      <c r="U50" s="53"/>
      <c r="V50" s="53"/>
      <c r="W50" s="53"/>
      <c r="X50" s="53"/>
      <c r="Y50" s="53"/>
      <c r="Z50" s="53"/>
      <c r="AA50" s="53"/>
      <c r="AB50" s="53"/>
      <c r="AC50" s="53"/>
      <c r="AD50" s="53"/>
      <c r="AE50" s="53"/>
      <c r="AF50" s="53"/>
      <c r="AG50" s="53"/>
      <c r="AH50" s="53"/>
      <c r="AT50" s="2"/>
    </row>
    <row r="51" spans="1:46" x14ac:dyDescent="0.25">
      <c r="A51" s="8"/>
      <c r="B51" s="459" t="s">
        <v>350</v>
      </c>
      <c r="C51" s="460"/>
      <c r="D51" s="460"/>
      <c r="E51" s="460"/>
      <c r="F51" s="460"/>
      <c r="G51" s="460"/>
      <c r="H51" s="460"/>
      <c r="I51" s="460"/>
      <c r="J51" s="460"/>
      <c r="K51" s="460"/>
      <c r="L51" s="460"/>
      <c r="M51" s="460"/>
      <c r="N51" s="460"/>
      <c r="O51" s="460"/>
      <c r="P51" s="460"/>
      <c r="Q51" s="460"/>
      <c r="R51" s="460"/>
      <c r="S51" s="460"/>
      <c r="T51" s="461"/>
      <c r="U51" s="460"/>
      <c r="V51" s="53"/>
      <c r="W51" s="53"/>
      <c r="X51" s="53"/>
      <c r="Y51" s="53"/>
      <c r="Z51" s="53"/>
      <c r="AA51" s="53"/>
      <c r="AB51" s="53"/>
      <c r="AC51" s="53"/>
      <c r="AD51" s="53"/>
      <c r="AE51" s="53"/>
      <c r="AF51" s="53"/>
      <c r="AG51" s="53"/>
      <c r="AH51" s="53"/>
      <c r="AT51" s="2"/>
    </row>
    <row r="52" spans="1:46" x14ac:dyDescent="0.25">
      <c r="A52" s="8"/>
      <c r="B52" s="92" t="s">
        <v>30</v>
      </c>
      <c r="C52" s="158"/>
      <c r="D52" s="158"/>
      <c r="E52" s="158"/>
      <c r="F52" s="158"/>
      <c r="G52" s="158"/>
      <c r="H52" s="158"/>
      <c r="I52" s="158"/>
      <c r="J52" s="158"/>
      <c r="K52" s="158"/>
      <c r="L52" s="158"/>
      <c r="M52" s="158"/>
      <c r="N52" s="158"/>
      <c r="O52" s="158"/>
      <c r="P52" s="158"/>
      <c r="Q52" s="158"/>
      <c r="R52" s="158"/>
      <c r="S52" s="158"/>
      <c r="T52" s="93"/>
      <c r="U52" s="2"/>
      <c r="V52" s="53"/>
      <c r="W52" s="53"/>
      <c r="X52" s="53"/>
      <c r="Y52" s="53"/>
      <c r="Z52" s="53"/>
      <c r="AA52" s="53"/>
      <c r="AB52" s="53"/>
      <c r="AC52" s="53"/>
      <c r="AD52" s="53"/>
      <c r="AE52" s="53"/>
      <c r="AF52" s="53"/>
      <c r="AG52" s="53"/>
      <c r="AH52" s="53"/>
      <c r="AT52" s="2"/>
    </row>
    <row r="53" spans="1:46" x14ac:dyDescent="0.25">
      <c r="A53" s="8"/>
      <c r="B53" s="90" t="s">
        <v>351</v>
      </c>
      <c r="C53" s="157"/>
      <c r="D53" s="157"/>
      <c r="E53" s="157"/>
      <c r="F53" s="157"/>
      <c r="G53" s="157"/>
      <c r="H53" s="157"/>
      <c r="I53" s="157"/>
      <c r="J53" s="157"/>
      <c r="K53" s="157"/>
      <c r="L53" s="157"/>
      <c r="M53" s="157"/>
      <c r="N53" s="157"/>
      <c r="O53" s="157"/>
      <c r="P53" s="157"/>
      <c r="Q53" s="157"/>
      <c r="R53" s="157"/>
      <c r="S53" s="157"/>
      <c r="T53" s="91"/>
      <c r="U53" s="2"/>
      <c r="V53" s="53"/>
      <c r="W53" s="53"/>
      <c r="X53" s="53"/>
      <c r="Y53" s="53"/>
      <c r="Z53" s="53"/>
      <c r="AA53" s="53"/>
      <c r="AB53" s="53"/>
      <c r="AC53" s="53"/>
      <c r="AD53" s="53"/>
      <c r="AE53" s="53"/>
      <c r="AF53" s="53"/>
      <c r="AG53" s="53"/>
      <c r="AH53" s="53"/>
      <c r="AT53" s="2"/>
    </row>
    <row r="54" spans="1:46" x14ac:dyDescent="0.25">
      <c r="A54" s="8"/>
      <c r="B54" s="90" t="s">
        <v>352</v>
      </c>
      <c r="C54" s="157"/>
      <c r="D54" s="157"/>
      <c r="E54" s="157"/>
      <c r="F54" s="157"/>
      <c r="G54" s="157"/>
      <c r="H54" s="157"/>
      <c r="I54" s="157"/>
      <c r="J54" s="157"/>
      <c r="K54" s="157"/>
      <c r="L54" s="157"/>
      <c r="M54" s="157"/>
      <c r="N54" s="157"/>
      <c r="O54" s="157"/>
      <c r="P54" s="157"/>
      <c r="Q54" s="157"/>
      <c r="R54" s="157"/>
      <c r="S54" s="157"/>
      <c r="T54" s="91"/>
      <c r="U54" s="2"/>
      <c r="V54" s="53"/>
      <c r="W54" s="53"/>
      <c r="X54" s="53"/>
      <c r="Y54" s="53"/>
      <c r="Z54" s="53"/>
      <c r="AA54" s="53"/>
      <c r="AB54" s="53"/>
      <c r="AC54" s="53"/>
      <c r="AD54" s="53"/>
      <c r="AE54" s="53"/>
      <c r="AF54" s="53"/>
      <c r="AG54" s="53"/>
      <c r="AH54" s="53"/>
      <c r="AT54" s="2"/>
    </row>
    <row r="55" spans="1:46" ht="16.5" thickBot="1" x14ac:dyDescent="0.3">
      <c r="A55" s="8"/>
      <c r="B55" s="86" t="s">
        <v>353</v>
      </c>
      <c r="C55" s="87"/>
      <c r="D55" s="87"/>
      <c r="E55" s="87"/>
      <c r="F55" s="87"/>
      <c r="G55" s="87"/>
      <c r="H55" s="87"/>
      <c r="I55" s="87"/>
      <c r="J55" s="87"/>
      <c r="K55" s="87"/>
      <c r="L55" s="87"/>
      <c r="M55" s="87"/>
      <c r="N55" s="87"/>
      <c r="O55" s="87"/>
      <c r="P55" s="87"/>
      <c r="Q55" s="87"/>
      <c r="R55" s="87"/>
      <c r="S55" s="87"/>
      <c r="T55" s="88"/>
      <c r="U55" s="460"/>
      <c r="V55" s="53"/>
      <c r="W55" s="53"/>
      <c r="X55" s="53"/>
      <c r="Y55" s="53"/>
      <c r="Z55" s="53"/>
      <c r="AA55" s="53"/>
      <c r="AB55" s="53"/>
      <c r="AC55" s="53"/>
      <c r="AD55" s="53"/>
      <c r="AE55" s="53"/>
      <c r="AF55" s="53"/>
      <c r="AG55" s="53"/>
      <c r="AH55" s="53"/>
      <c r="AT55" s="2"/>
    </row>
    <row r="56" spans="1:46" ht="18.75" x14ac:dyDescent="0.25">
      <c r="A56" s="8"/>
      <c r="B56" s="156"/>
      <c r="C56" s="154"/>
      <c r="D56" s="47"/>
      <c r="E56" s="154"/>
      <c r="F56" s="47"/>
      <c r="G56" s="47"/>
      <c r="H56" s="47"/>
      <c r="I56" s="47"/>
      <c r="J56" s="47"/>
      <c r="K56" s="47"/>
      <c r="L56" s="154"/>
      <c r="M56" s="154"/>
      <c r="N56" s="154"/>
      <c r="O56" s="154"/>
      <c r="P56" s="154"/>
      <c r="Q56" s="154"/>
      <c r="R56" s="154"/>
      <c r="S56" s="154"/>
      <c r="U56" s="460"/>
      <c r="V56" s="53"/>
      <c r="W56" s="53"/>
      <c r="X56" s="53"/>
      <c r="Y56" s="53"/>
      <c r="Z56" s="53"/>
      <c r="AA56" s="53"/>
      <c r="AB56" s="53"/>
      <c r="AC56" s="53"/>
      <c r="AD56" s="53"/>
      <c r="AE56" s="53"/>
      <c r="AF56" s="53"/>
      <c r="AG56" s="53"/>
      <c r="AH56" s="53"/>
      <c r="AT56" s="2"/>
    </row>
    <row r="57" spans="1:46" x14ac:dyDescent="0.25">
      <c r="A57" s="8"/>
      <c r="C57" s="155"/>
      <c r="E57" s="155"/>
      <c r="L57" s="155"/>
      <c r="M57" s="155"/>
      <c r="N57" s="155"/>
      <c r="O57" s="155"/>
      <c r="P57" s="155"/>
      <c r="Q57" s="155"/>
      <c r="R57" s="155"/>
      <c r="S57" s="155"/>
      <c r="U57" s="53"/>
      <c r="V57" s="53"/>
      <c r="W57" s="53"/>
      <c r="X57" s="53"/>
      <c r="Y57" s="53"/>
      <c r="Z57" s="53"/>
      <c r="AA57" s="53"/>
      <c r="AB57" s="53"/>
      <c r="AC57" s="53"/>
      <c r="AD57" s="53"/>
      <c r="AE57" s="53"/>
      <c r="AF57" s="53"/>
      <c r="AG57" s="53"/>
      <c r="AH57" s="53"/>
      <c r="AT57" s="2"/>
    </row>
    <row r="58" spans="1:46" x14ac:dyDescent="0.25">
      <c r="A58" s="8"/>
      <c r="C58" s="154"/>
      <c r="E58" s="154"/>
      <c r="L58" s="154"/>
      <c r="M58" s="154"/>
      <c r="N58" s="154"/>
      <c r="O58" s="154"/>
      <c r="P58" s="154"/>
      <c r="Q58" s="154"/>
      <c r="R58" s="154"/>
      <c r="S58" s="154"/>
      <c r="U58" s="53"/>
      <c r="V58" s="53"/>
      <c r="W58" s="53"/>
      <c r="X58" s="53"/>
      <c r="Y58" s="53"/>
      <c r="Z58" s="53"/>
      <c r="AA58" s="53"/>
      <c r="AB58" s="53"/>
      <c r="AC58" s="53"/>
      <c r="AD58" s="53"/>
      <c r="AE58" s="53"/>
      <c r="AF58" s="53"/>
      <c r="AG58" s="53"/>
      <c r="AH58" s="53"/>
      <c r="AT58" s="2"/>
    </row>
    <row r="59" spans="1:46" x14ac:dyDescent="0.25">
      <c r="A59" s="8"/>
      <c r="U59" s="53"/>
      <c r="V59" s="53"/>
      <c r="W59" s="53"/>
      <c r="X59" s="53"/>
      <c r="Y59" s="53"/>
      <c r="Z59" s="53"/>
      <c r="AA59" s="53"/>
      <c r="AB59" s="53"/>
      <c r="AC59" s="53"/>
      <c r="AD59" s="53"/>
      <c r="AE59" s="53"/>
      <c r="AF59" s="53"/>
      <c r="AG59" s="53"/>
      <c r="AH59" s="53"/>
      <c r="AT59" s="2"/>
    </row>
    <row r="60" spans="1:46" x14ac:dyDescent="0.25">
      <c r="A60" s="8"/>
      <c r="U60" s="53"/>
      <c r="V60" s="53"/>
      <c r="W60" s="53"/>
      <c r="X60" s="53"/>
      <c r="Y60" s="53"/>
      <c r="Z60" s="53"/>
      <c r="AA60" s="53"/>
      <c r="AB60" s="53"/>
      <c r="AC60" s="53"/>
      <c r="AD60" s="53"/>
      <c r="AE60" s="53"/>
      <c r="AF60" s="53"/>
      <c r="AG60" s="53"/>
      <c r="AH60" s="53"/>
      <c r="AT60" s="2"/>
    </row>
    <row r="61" spans="1:46" x14ac:dyDescent="0.25">
      <c r="A61" s="8"/>
      <c r="U61" s="53"/>
      <c r="V61" s="53"/>
      <c r="W61" s="53"/>
      <c r="X61" s="53"/>
      <c r="Y61" s="53"/>
      <c r="Z61" s="53"/>
      <c r="AA61" s="53"/>
      <c r="AB61" s="53"/>
      <c r="AC61" s="53"/>
      <c r="AD61" s="53"/>
      <c r="AE61" s="53"/>
      <c r="AF61" s="53"/>
      <c r="AG61" s="53"/>
      <c r="AH61" s="53"/>
      <c r="AT61" s="2"/>
    </row>
    <row r="62" spans="1:46" x14ac:dyDescent="0.25">
      <c r="A62" s="8"/>
      <c r="U62" s="53"/>
      <c r="V62" s="53"/>
      <c r="W62" s="53"/>
      <c r="X62" s="53"/>
      <c r="Y62" s="53"/>
      <c r="Z62" s="53"/>
      <c r="AA62" s="53"/>
      <c r="AB62" s="53"/>
      <c r="AC62" s="53"/>
      <c r="AD62" s="53"/>
      <c r="AE62" s="53"/>
      <c r="AF62" s="53"/>
      <c r="AG62" s="53"/>
      <c r="AH62" s="53"/>
      <c r="AT62" s="2"/>
    </row>
    <row r="63" spans="1:46" x14ac:dyDescent="0.25">
      <c r="A63" s="8"/>
      <c r="U63" s="53"/>
      <c r="V63" s="53"/>
      <c r="W63" s="53"/>
      <c r="X63" s="53"/>
      <c r="Y63" s="53"/>
      <c r="Z63" s="53"/>
      <c r="AA63" s="53"/>
      <c r="AB63" s="53"/>
      <c r="AC63" s="53"/>
      <c r="AD63" s="53"/>
      <c r="AE63" s="53"/>
      <c r="AF63" s="53"/>
      <c r="AG63" s="53"/>
      <c r="AH63" s="53"/>
      <c r="AT63" s="2"/>
    </row>
    <row r="64" spans="1:46" x14ac:dyDescent="0.25">
      <c r="A64" s="8"/>
      <c r="U64" s="53"/>
      <c r="V64" s="53"/>
      <c r="W64" s="53"/>
      <c r="X64" s="53"/>
      <c r="Y64" s="53"/>
      <c r="Z64" s="53"/>
      <c r="AA64" s="53"/>
      <c r="AB64" s="53"/>
      <c r="AC64" s="53"/>
      <c r="AD64" s="53"/>
      <c r="AE64" s="53"/>
      <c r="AF64" s="53"/>
      <c r="AG64" s="53"/>
      <c r="AH64" s="53"/>
      <c r="AT64" s="2"/>
    </row>
    <row r="65" spans="1:46" x14ac:dyDescent="0.25">
      <c r="A65" s="8"/>
      <c r="U65" s="53"/>
      <c r="V65" s="53"/>
      <c r="W65" s="53"/>
      <c r="X65" s="53"/>
      <c r="Y65" s="53"/>
      <c r="Z65" s="53"/>
      <c r="AA65" s="53"/>
      <c r="AB65" s="53"/>
      <c r="AC65" s="53"/>
      <c r="AD65" s="53"/>
      <c r="AE65" s="53"/>
      <c r="AF65" s="53"/>
      <c r="AG65" s="53"/>
      <c r="AH65" s="53"/>
      <c r="AT65" s="2"/>
    </row>
    <row r="66" spans="1:46" x14ac:dyDescent="0.25">
      <c r="A66" s="8"/>
      <c r="U66" s="53"/>
      <c r="V66" s="53"/>
      <c r="W66" s="53"/>
      <c r="X66" s="53"/>
      <c r="Y66" s="53"/>
      <c r="Z66" s="53"/>
      <c r="AA66" s="53"/>
      <c r="AB66" s="53"/>
      <c r="AC66" s="53"/>
      <c r="AD66" s="53"/>
      <c r="AE66" s="53"/>
      <c r="AF66" s="53"/>
      <c r="AG66" s="53"/>
      <c r="AH66" s="53"/>
      <c r="AT66" s="2"/>
    </row>
    <row r="67" spans="1:46" x14ac:dyDescent="0.25">
      <c r="A67" s="8"/>
      <c r="U67" s="53"/>
      <c r="V67" s="53"/>
      <c r="W67" s="53"/>
      <c r="X67" s="53"/>
      <c r="Y67" s="53"/>
      <c r="Z67" s="53"/>
      <c r="AA67" s="53"/>
      <c r="AB67" s="53"/>
      <c r="AC67" s="53"/>
      <c r="AD67" s="53"/>
      <c r="AE67" s="53"/>
      <c r="AF67" s="53"/>
      <c r="AG67" s="53"/>
      <c r="AH67" s="53"/>
      <c r="AT67" s="2"/>
    </row>
    <row r="68" spans="1:46" x14ac:dyDescent="0.25">
      <c r="A68" s="8"/>
      <c r="U68" s="53"/>
      <c r="V68" s="53"/>
      <c r="W68" s="53"/>
      <c r="X68" s="53"/>
      <c r="Y68" s="53"/>
      <c r="Z68" s="53"/>
      <c r="AA68" s="53"/>
      <c r="AB68" s="53"/>
      <c r="AC68" s="53"/>
      <c r="AD68" s="53"/>
      <c r="AE68" s="53"/>
      <c r="AF68" s="53"/>
      <c r="AG68" s="53"/>
      <c r="AH68" s="53"/>
      <c r="AT68" s="2"/>
    </row>
    <row r="69" spans="1:46" x14ac:dyDescent="0.25">
      <c r="A69" s="8"/>
      <c r="U69" s="53"/>
      <c r="V69" s="53"/>
      <c r="W69" s="53"/>
      <c r="X69" s="53"/>
      <c r="Y69" s="53"/>
      <c r="Z69" s="53"/>
      <c r="AA69" s="53"/>
      <c r="AB69" s="53"/>
      <c r="AC69" s="53"/>
      <c r="AD69" s="53"/>
      <c r="AE69" s="53"/>
      <c r="AF69" s="53"/>
      <c r="AG69" s="53"/>
      <c r="AH69" s="53"/>
      <c r="AT69" s="2"/>
    </row>
    <row r="70" spans="1:46" x14ac:dyDescent="0.25">
      <c r="A70" s="8"/>
      <c r="U70" s="53"/>
      <c r="V70" s="53"/>
      <c r="W70" s="53"/>
      <c r="X70" s="53"/>
      <c r="Y70" s="53"/>
      <c r="Z70" s="53"/>
      <c r="AA70" s="53"/>
    </row>
    <row r="71" spans="1:46" x14ac:dyDescent="0.25">
      <c r="A71" s="8"/>
      <c r="U71" s="53"/>
      <c r="V71" s="53"/>
      <c r="W71" s="53"/>
      <c r="X71" s="53"/>
      <c r="Y71" s="53"/>
      <c r="Z71" s="53"/>
      <c r="AA71" s="53"/>
    </row>
    <row r="72" spans="1:46" x14ac:dyDescent="0.25">
      <c r="A72" s="8"/>
      <c r="U72" s="53"/>
      <c r="V72" s="53"/>
      <c r="W72" s="53"/>
      <c r="X72" s="53"/>
      <c r="Y72" s="53"/>
      <c r="Z72" s="53"/>
      <c r="AA72" s="53"/>
    </row>
    <row r="73" spans="1:46" x14ac:dyDescent="0.25">
      <c r="A73" s="8"/>
      <c r="U73" s="53"/>
      <c r="V73" s="53"/>
      <c r="W73" s="53"/>
      <c r="X73" s="53"/>
      <c r="Y73" s="53"/>
      <c r="Z73" s="53"/>
      <c r="AA73" s="53"/>
    </row>
    <row r="74" spans="1:46" x14ac:dyDescent="0.25">
      <c r="A74" s="8"/>
      <c r="U74" s="53"/>
      <c r="V74" s="53"/>
      <c r="W74" s="53"/>
      <c r="X74" s="53"/>
      <c r="Y74" s="53"/>
      <c r="Z74" s="53"/>
      <c r="AA74" s="53"/>
    </row>
    <row r="75" spans="1:46" x14ac:dyDescent="0.25">
      <c r="A75" s="8"/>
      <c r="U75" s="53"/>
      <c r="V75" s="53"/>
      <c r="W75" s="53"/>
      <c r="X75" s="53"/>
      <c r="Y75" s="53"/>
      <c r="Z75" s="53"/>
      <c r="AA75" s="53"/>
    </row>
    <row r="76" spans="1:46" x14ac:dyDescent="0.25">
      <c r="A76" s="8"/>
      <c r="U76" s="53"/>
      <c r="V76" s="53"/>
      <c r="W76" s="53"/>
      <c r="X76" s="53"/>
      <c r="Y76" s="53"/>
      <c r="Z76" s="53"/>
      <c r="AA76" s="53"/>
    </row>
    <row r="77" spans="1:46" x14ac:dyDescent="0.25">
      <c r="A77" s="8"/>
      <c r="U77" s="53"/>
      <c r="V77" s="53"/>
      <c r="W77" s="53"/>
      <c r="X77" s="53"/>
      <c r="Y77" s="53"/>
      <c r="Z77" s="53"/>
      <c r="AA77" s="53"/>
    </row>
    <row r="78" spans="1:46" x14ac:dyDescent="0.25">
      <c r="A78" s="8"/>
      <c r="U78" s="53"/>
      <c r="V78" s="53"/>
      <c r="W78" s="53"/>
      <c r="X78" s="53"/>
      <c r="Y78" s="53"/>
      <c r="Z78" s="53"/>
      <c r="AA78" s="53"/>
    </row>
    <row r="79" spans="1:46" x14ac:dyDescent="0.25">
      <c r="A79" s="8"/>
      <c r="U79" s="53"/>
      <c r="V79" s="53"/>
      <c r="W79" s="53"/>
      <c r="X79" s="53"/>
      <c r="Y79" s="53"/>
      <c r="Z79" s="53"/>
      <c r="AA79" s="53"/>
    </row>
    <row r="80" spans="1:46" x14ac:dyDescent="0.25">
      <c r="A80" s="8"/>
      <c r="U80" s="53"/>
      <c r="V80" s="53"/>
      <c r="W80" s="53"/>
      <c r="X80" s="53"/>
      <c r="Y80" s="53"/>
      <c r="Z80" s="53"/>
      <c r="AA80" s="53"/>
    </row>
    <row r="81" spans="1:27" x14ac:dyDescent="0.25">
      <c r="A81" s="8"/>
      <c r="U81" s="53"/>
      <c r="V81" s="53"/>
      <c r="W81" s="53"/>
      <c r="X81" s="53"/>
      <c r="Y81" s="53"/>
      <c r="Z81" s="53"/>
      <c r="AA81" s="53"/>
    </row>
    <row r="82" spans="1:27" x14ac:dyDescent="0.25">
      <c r="A82" s="8"/>
      <c r="U82" s="53"/>
      <c r="V82" s="53"/>
      <c r="W82" s="53"/>
      <c r="X82" s="53"/>
      <c r="Y82" s="53"/>
      <c r="Z82" s="53"/>
      <c r="AA82" s="53"/>
    </row>
    <row r="83" spans="1:27" x14ac:dyDescent="0.25">
      <c r="A83" s="8"/>
      <c r="U83" s="53"/>
      <c r="V83" s="53"/>
      <c r="W83" s="53"/>
      <c r="X83" s="53"/>
      <c r="Y83" s="53"/>
      <c r="Z83" s="53"/>
      <c r="AA83" s="53"/>
    </row>
    <row r="84" spans="1:27" x14ac:dyDescent="0.25">
      <c r="A84" s="8"/>
      <c r="U84" s="55"/>
      <c r="V84" s="53"/>
      <c r="W84" s="53"/>
      <c r="X84" s="53"/>
      <c r="Y84" s="53"/>
      <c r="Z84" s="53"/>
      <c r="AA84" s="53"/>
    </row>
    <row r="85" spans="1:27" x14ac:dyDescent="0.25">
      <c r="A85" s="8"/>
      <c r="U85" s="55"/>
      <c r="V85" s="53"/>
      <c r="W85" s="53"/>
      <c r="X85" s="53"/>
      <c r="Y85" s="53"/>
      <c r="Z85" s="53"/>
      <c r="AA85" s="53"/>
    </row>
    <row r="86" spans="1:27" x14ac:dyDescent="0.25">
      <c r="A86" s="8"/>
      <c r="U86" s="55"/>
      <c r="V86" s="53"/>
      <c r="W86" s="53"/>
      <c r="X86" s="53"/>
      <c r="Y86" s="53"/>
      <c r="Z86" s="53"/>
      <c r="AA86" s="53"/>
    </row>
    <row r="87" spans="1:27" x14ac:dyDescent="0.25">
      <c r="A87" s="8"/>
      <c r="U87" s="55"/>
      <c r="V87" s="53"/>
      <c r="W87" s="53"/>
      <c r="X87" s="53"/>
      <c r="Y87" s="53"/>
      <c r="Z87" s="53"/>
      <c r="AA87" s="53"/>
    </row>
    <row r="88" spans="1:27" x14ac:dyDescent="0.25">
      <c r="A88" s="8"/>
      <c r="U88" s="55"/>
    </row>
    <row r="89" spans="1:27" x14ac:dyDescent="0.25">
      <c r="A89" s="8"/>
      <c r="U89" s="55"/>
    </row>
    <row r="90" spans="1:27" x14ac:dyDescent="0.25">
      <c r="A90" s="8"/>
      <c r="U90" s="55"/>
    </row>
    <row r="91" spans="1:27" x14ac:dyDescent="0.25">
      <c r="A91" s="8"/>
      <c r="U91" s="55"/>
    </row>
    <row r="92" spans="1:27" x14ac:dyDescent="0.25">
      <c r="A92" s="8"/>
      <c r="U92" s="55"/>
    </row>
    <row r="93" spans="1:27" x14ac:dyDescent="0.25">
      <c r="U93" s="55"/>
    </row>
    <row r="94" spans="1:27" x14ac:dyDescent="0.25">
      <c r="U94" s="55"/>
    </row>
    <row r="95" spans="1:27" x14ac:dyDescent="0.25">
      <c r="U95" s="55"/>
    </row>
    <row r="96" spans="1:27" x14ac:dyDescent="0.25">
      <c r="U96" s="55"/>
    </row>
    <row r="97" spans="21:21" x14ac:dyDescent="0.25">
      <c r="U97" s="55"/>
    </row>
    <row r="98" spans="21:21" x14ac:dyDescent="0.25">
      <c r="U98" s="55"/>
    </row>
    <row r="99" spans="21:21" x14ac:dyDescent="0.25">
      <c r="U99" s="55"/>
    </row>
    <row r="100" spans="21:21" x14ac:dyDescent="0.25">
      <c r="U100" s="55"/>
    </row>
    <row r="101" spans="21:21" x14ac:dyDescent="0.25">
      <c r="U101" s="55"/>
    </row>
    <row r="102" spans="21:21" x14ac:dyDescent="0.25">
      <c r="U102" s="55"/>
    </row>
    <row r="116" ht="15.75" customHeight="1" x14ac:dyDescent="0.25"/>
    <row r="117" ht="16.5" customHeight="1" x14ac:dyDescent="0.25"/>
    <row r="118" ht="16.5" customHeight="1" x14ac:dyDescent="0.25"/>
    <row r="119" ht="15.75" customHeight="1" x14ac:dyDescent="0.25"/>
    <row r="120" ht="15.75" customHeight="1" x14ac:dyDescent="0.25"/>
    <row r="121" ht="16.5" customHeight="1" x14ac:dyDescent="0.25"/>
  </sheetData>
  <mergeCells count="3">
    <mergeCell ref="B2:T2"/>
    <mergeCell ref="C3:K3"/>
    <mergeCell ref="L3:T3"/>
  </mergeCells>
  <hyperlinks>
    <hyperlink ref="A1" location="Contents!A1" display="Back to contents" xr:uid="{4450C952-40F0-477D-A968-A0B1C3DF755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C6F7-218A-4BE7-B5DB-B5C023C0B380}">
  <sheetPr>
    <tabColor theme="6"/>
  </sheetPr>
  <dimension ref="A1:N285"/>
  <sheetViews>
    <sheetView zoomScaleNormal="100" zoomScaleSheetLayoutView="100" workbookViewId="0"/>
  </sheetViews>
  <sheetFormatPr defaultColWidth="8.88671875" defaultRowHeight="15" x14ac:dyDescent="0.25"/>
  <cols>
    <col min="1" max="1" width="9.44140625" style="24" customWidth="1"/>
    <col min="2" max="2" width="10.109375" style="24" customWidth="1"/>
    <col min="3" max="3" width="10.21875" style="24" customWidth="1"/>
    <col min="4" max="4" width="13.88671875" style="24" customWidth="1"/>
    <col min="5" max="5" width="16.44140625" style="24" customWidth="1"/>
    <col min="6" max="6" width="16.6640625" style="24" customWidth="1"/>
    <col min="7" max="7" width="16.77734375" style="24" customWidth="1"/>
    <col min="8" max="8" width="16.109375" style="24" customWidth="1"/>
    <col min="9" max="9" width="15.5546875" style="24" customWidth="1"/>
    <col min="10" max="10" width="12.33203125" style="24" customWidth="1"/>
    <col min="11" max="16384" width="8.88671875" style="24"/>
  </cols>
  <sheetData>
    <row r="1" spans="1:12" ht="33.75" customHeight="1" thickBot="1" x14ac:dyDescent="0.35">
      <c r="A1" s="10" t="s">
        <v>42</v>
      </c>
      <c r="B1" s="460"/>
      <c r="C1" s="460"/>
      <c r="D1" s="460"/>
      <c r="E1" s="460"/>
      <c r="F1" s="460"/>
      <c r="G1" s="460"/>
      <c r="H1" s="460"/>
      <c r="L1" s="31"/>
    </row>
    <row r="2" spans="1:12" ht="19.5" customHeight="1" thickBot="1" x14ac:dyDescent="0.3">
      <c r="B2" s="537" t="s">
        <v>631</v>
      </c>
      <c r="C2" s="656"/>
      <c r="D2" s="656"/>
      <c r="E2" s="656"/>
      <c r="F2" s="656"/>
      <c r="G2" s="656"/>
      <c r="H2" s="656"/>
      <c r="I2" s="656"/>
      <c r="J2" s="538"/>
    </row>
    <row r="3" spans="1:12" ht="85.5" customHeight="1" x14ac:dyDescent="0.25">
      <c r="B3" s="395"/>
      <c r="C3" s="198" t="s">
        <v>424</v>
      </c>
      <c r="D3" s="198" t="s">
        <v>598</v>
      </c>
      <c r="E3" s="198" t="s">
        <v>599</v>
      </c>
      <c r="F3" s="198" t="s">
        <v>600</v>
      </c>
      <c r="G3" s="198" t="s">
        <v>601</v>
      </c>
      <c r="H3" s="198" t="s">
        <v>602</v>
      </c>
      <c r="I3" s="198" t="s">
        <v>603</v>
      </c>
      <c r="J3" s="440" t="s">
        <v>604</v>
      </c>
    </row>
    <row r="4" spans="1:12" x14ac:dyDescent="0.25">
      <c r="B4" s="78" t="s">
        <v>55</v>
      </c>
      <c r="C4" s="293">
        <v>97.202472553333351</v>
      </c>
      <c r="D4" s="293">
        <v>3.7760126517170978</v>
      </c>
      <c r="E4" s="316">
        <v>294.88</v>
      </c>
      <c r="F4" s="441">
        <v>37941.800342268725</v>
      </c>
      <c r="G4" s="441">
        <v>43825.791725695191</v>
      </c>
      <c r="H4" s="404">
        <v>27036.310092394295</v>
      </c>
      <c r="I4" s="442">
        <v>65.274446598497889</v>
      </c>
      <c r="J4" s="443">
        <f>(E4/H4)*100</f>
        <v>1.0906813799378416</v>
      </c>
    </row>
    <row r="5" spans="1:12" x14ac:dyDescent="0.25">
      <c r="B5" s="78" t="s">
        <v>56</v>
      </c>
      <c r="C5" s="293">
        <v>95.079499233333323</v>
      </c>
      <c r="D5" s="293">
        <v>-0.62567861674083236</v>
      </c>
      <c r="E5" s="316">
        <v>259.33000000000004</v>
      </c>
      <c r="F5" s="441">
        <v>32096.795133365595</v>
      </c>
      <c r="G5" s="441">
        <v>40107.332379146363</v>
      </c>
      <c r="H5" s="404">
        <v>27101.5845389928</v>
      </c>
      <c r="I5" s="442">
        <v>65.274446598501527</v>
      </c>
      <c r="J5" s="443">
        <f t="shared" ref="J5:J76" si="0">(E5/H5)*100</f>
        <v>0.95688132045152285</v>
      </c>
    </row>
    <row r="6" spans="1:12" x14ac:dyDescent="0.25">
      <c r="B6" s="78" t="s">
        <v>57</v>
      </c>
      <c r="C6" s="293">
        <v>90.240346376666679</v>
      </c>
      <c r="D6" s="293">
        <v>-7.2239813597880449</v>
      </c>
      <c r="E6" s="316">
        <v>187.81</v>
      </c>
      <c r="F6" s="441">
        <v>20397.58599089046</v>
      </c>
      <c r="G6" s="441">
        <v>38364.61145218536</v>
      </c>
      <c r="H6" s="404">
        <v>27154.035041643801</v>
      </c>
      <c r="I6" s="442">
        <v>52.450502651001443</v>
      </c>
      <c r="J6" s="443">
        <f t="shared" si="0"/>
        <v>0.69164674683512783</v>
      </c>
    </row>
    <row r="7" spans="1:12" x14ac:dyDescent="0.25">
      <c r="B7" s="78" t="s">
        <v>62</v>
      </c>
      <c r="C7" s="293">
        <v>85.281189063333329</v>
      </c>
      <c r="D7" s="293">
        <v>-13.321832185089066</v>
      </c>
      <c r="E7" s="316">
        <v>174.9</v>
      </c>
      <c r="F7" s="441">
        <v>18412.538092157338</v>
      </c>
      <c r="G7" s="441">
        <v>33744.043681241106</v>
      </c>
      <c r="H7" s="404">
        <v>27206.485544294799</v>
      </c>
      <c r="I7" s="442">
        <v>52.450502650997805</v>
      </c>
      <c r="J7" s="443">
        <f t="shared" si="0"/>
        <v>0.64286142256501977</v>
      </c>
    </row>
    <row r="8" spans="1:12" x14ac:dyDescent="0.25">
      <c r="B8" s="78" t="s">
        <v>0</v>
      </c>
      <c r="C8" s="293">
        <v>82.11729215666665</v>
      </c>
      <c r="D8" s="293">
        <v>-15.519338140693606</v>
      </c>
      <c r="E8" s="316">
        <v>170.84</v>
      </c>
      <c r="F8" s="441">
        <v>16843.211009092247</v>
      </c>
      <c r="G8" s="441">
        <v>32851.797168229888</v>
      </c>
      <c r="H8" s="404">
        <v>27258.936046945699</v>
      </c>
      <c r="I8" s="442">
        <v>52.450502650899587</v>
      </c>
      <c r="J8" s="443">
        <f t="shared" si="0"/>
        <v>0.62673025721098252</v>
      </c>
    </row>
    <row r="9" spans="1:12" x14ac:dyDescent="0.25">
      <c r="B9" s="78" t="s">
        <v>1</v>
      </c>
      <c r="C9" s="293">
        <v>81.979265473333328</v>
      </c>
      <c r="D9" s="293">
        <v>-13.778189689294518</v>
      </c>
      <c r="E9" s="316">
        <v>193.27</v>
      </c>
      <c r="F9" s="441">
        <v>19109.98913403034</v>
      </c>
      <c r="G9" s="441">
        <v>30540.01665583513</v>
      </c>
      <c r="H9" s="404">
        <v>27311.3865495967</v>
      </c>
      <c r="I9" s="442">
        <v>52.450502651001443</v>
      </c>
      <c r="J9" s="443">
        <f t="shared" si="0"/>
        <v>0.70765356291606507</v>
      </c>
    </row>
    <row r="10" spans="1:12" x14ac:dyDescent="0.25">
      <c r="B10" s="9" t="s">
        <v>2</v>
      </c>
      <c r="C10" s="293">
        <v>84.097438350000004</v>
      </c>
      <c r="D10" s="293">
        <v>-6.8072744324649825</v>
      </c>
      <c r="E10" s="316">
        <v>223.68</v>
      </c>
      <c r="F10" s="441">
        <v>24669.774197170969</v>
      </c>
      <c r="G10" s="441">
        <v>28930.473406248955</v>
      </c>
      <c r="H10" s="404">
        <v>27355.891465144199</v>
      </c>
      <c r="I10" s="442">
        <v>44.504915547498967</v>
      </c>
      <c r="J10" s="443">
        <f t="shared" si="0"/>
        <v>0.81766664517222643</v>
      </c>
    </row>
    <row r="11" spans="1:12" x14ac:dyDescent="0.25">
      <c r="B11" s="9" t="s">
        <v>3</v>
      </c>
      <c r="C11" s="293">
        <v>86.842957756666678</v>
      </c>
      <c r="D11" s="293">
        <v>1.8313167422812526</v>
      </c>
      <c r="E11" s="316">
        <v>259.75</v>
      </c>
      <c r="F11" s="441">
        <v>25190.416114593016</v>
      </c>
      <c r="G11" s="441">
        <v>29521.483696952393</v>
      </c>
      <c r="H11" s="404">
        <v>27400.396380691709</v>
      </c>
      <c r="I11" s="442">
        <v>44.504915547502605</v>
      </c>
      <c r="J11" s="443">
        <f t="shared" si="0"/>
        <v>0.94797898684063764</v>
      </c>
    </row>
    <row r="12" spans="1:12" x14ac:dyDescent="0.25">
      <c r="B12" s="9" t="s">
        <v>4</v>
      </c>
      <c r="C12" s="293">
        <v>88.43270355333334</v>
      </c>
      <c r="D12" s="293">
        <v>7.6907204692257647</v>
      </c>
      <c r="E12" s="316">
        <v>216.23</v>
      </c>
      <c r="F12" s="441">
        <v>27096.131921542063</v>
      </c>
      <c r="G12" s="441">
        <v>27191.771830736328</v>
      </c>
      <c r="H12" s="404">
        <v>27444.901296239201</v>
      </c>
      <c r="I12" s="442">
        <v>44.504915547498967</v>
      </c>
      <c r="J12" s="443">
        <f t="shared" si="0"/>
        <v>0.78786947588559997</v>
      </c>
    </row>
    <row r="13" spans="1:12" x14ac:dyDescent="0.25">
      <c r="B13" s="9" t="s">
        <v>5</v>
      </c>
      <c r="C13" s="293">
        <v>88.78882792666667</v>
      </c>
      <c r="D13" s="293">
        <v>8.3064448235979693</v>
      </c>
      <c r="E13" s="316">
        <v>230.14</v>
      </c>
      <c r="F13" s="441">
        <v>28444.867051156401</v>
      </c>
      <c r="G13" s="441">
        <v>26558.2192091537</v>
      </c>
      <c r="H13" s="404">
        <v>27489.4062117867</v>
      </c>
      <c r="I13" s="442">
        <v>44.504915547498967</v>
      </c>
      <c r="J13" s="443">
        <f t="shared" si="0"/>
        <v>0.83719523887468439</v>
      </c>
    </row>
    <row r="14" spans="1:12" x14ac:dyDescent="0.25">
      <c r="B14" s="9" t="s">
        <v>6</v>
      </c>
      <c r="C14" s="293">
        <v>88.889779020000006</v>
      </c>
      <c r="D14" s="293">
        <v>5.6985572498118753</v>
      </c>
      <c r="E14" s="316">
        <v>226.83</v>
      </c>
      <c r="F14" s="441">
        <v>26357.065600989579</v>
      </c>
      <c r="G14" s="441">
        <v>27136.85284605746</v>
      </c>
      <c r="H14" s="404">
        <v>27530.097354324109</v>
      </c>
      <c r="I14" s="442">
        <v>40.691142537401902</v>
      </c>
      <c r="J14" s="443">
        <f t="shared" si="0"/>
        <v>0.82393460902299409</v>
      </c>
    </row>
    <row r="15" spans="1:12" x14ac:dyDescent="0.25">
      <c r="B15" s="9" t="s">
        <v>7</v>
      </c>
      <c r="C15" s="293">
        <v>88.122795120000021</v>
      </c>
      <c r="D15" s="293">
        <v>1.4737376482724551</v>
      </c>
      <c r="E15" s="316">
        <v>210.91000000000008</v>
      </c>
      <c r="F15" s="441">
        <v>23531.479157754609</v>
      </c>
      <c r="G15" s="441">
        <v>24687.120141986208</v>
      </c>
      <c r="H15" s="404">
        <v>27570.7884968615</v>
      </c>
      <c r="I15" s="442">
        <v>40.691142537398264</v>
      </c>
      <c r="J15" s="443">
        <f t="shared" si="0"/>
        <v>0.76497630825469087</v>
      </c>
    </row>
    <row r="16" spans="1:12" x14ac:dyDescent="0.25">
      <c r="B16" s="9" t="s">
        <v>8</v>
      </c>
      <c r="C16" s="293">
        <v>87.696936550000018</v>
      </c>
      <c r="D16" s="293">
        <v>-0.83200781359079601</v>
      </c>
      <c r="E16" s="316">
        <v>208.7</v>
      </c>
      <c r="F16" s="441">
        <v>25756.721826554352</v>
      </c>
      <c r="G16" s="441">
        <v>25688.595893492467</v>
      </c>
      <c r="H16" s="404">
        <v>27611.479639399</v>
      </c>
      <c r="I16" s="442">
        <v>40.691142537500127</v>
      </c>
      <c r="J16" s="443">
        <f t="shared" si="0"/>
        <v>0.75584504244460915</v>
      </c>
    </row>
    <row r="17" spans="2:10" x14ac:dyDescent="0.25">
      <c r="B17" s="9" t="s">
        <v>9</v>
      </c>
      <c r="C17" s="293">
        <v>87.230036513333346</v>
      </c>
      <c r="D17" s="293">
        <v>-1.7556166127350781</v>
      </c>
      <c r="E17" s="316">
        <v>216.42</v>
      </c>
      <c r="F17" s="441">
        <v>26536.357941728042</v>
      </c>
      <c r="G17" s="441">
        <v>27093.928766407447</v>
      </c>
      <c r="H17" s="404">
        <v>27652.170781936395</v>
      </c>
      <c r="I17" s="442">
        <v>40.691142537398264</v>
      </c>
      <c r="J17" s="443">
        <f t="shared" si="0"/>
        <v>0.7826510320172585</v>
      </c>
    </row>
    <row r="18" spans="2:10" x14ac:dyDescent="0.25">
      <c r="B18" s="9" t="s">
        <v>10</v>
      </c>
      <c r="C18" s="293">
        <v>87.120810959999986</v>
      </c>
      <c r="D18" s="293">
        <v>-1.990069138997419</v>
      </c>
      <c r="E18" s="316">
        <v>227.63</v>
      </c>
      <c r="F18" s="441">
        <v>26941.163257165172</v>
      </c>
      <c r="G18" s="441">
        <v>25713.978622812898</v>
      </c>
      <c r="H18" s="404">
        <v>27690.0474029051</v>
      </c>
      <c r="I18" s="442">
        <v>37.876620968701907</v>
      </c>
      <c r="J18" s="443">
        <f t="shared" si="0"/>
        <v>0.82206432039592037</v>
      </c>
    </row>
    <row r="19" spans="2:10" x14ac:dyDescent="0.25">
      <c r="B19" s="9" t="s">
        <v>11</v>
      </c>
      <c r="C19" s="293">
        <v>87.061605526666654</v>
      </c>
      <c r="D19" s="293">
        <v>-1.2042169019812698</v>
      </c>
      <c r="E19" s="316">
        <v>229.77</v>
      </c>
      <c r="F19" s="441">
        <v>27637.338570565134</v>
      </c>
      <c r="G19" s="441">
        <v>26397.11450804484</v>
      </c>
      <c r="H19" s="404">
        <v>27727.9240238737</v>
      </c>
      <c r="I19" s="442">
        <v>37.876620968600037</v>
      </c>
      <c r="J19" s="443">
        <f t="shared" si="0"/>
        <v>0.8286592238285434</v>
      </c>
    </row>
    <row r="20" spans="2:10" x14ac:dyDescent="0.25">
      <c r="B20" s="9" t="s">
        <v>12</v>
      </c>
      <c r="C20" s="293">
        <v>87.26946899666666</v>
      </c>
      <c r="D20" s="293">
        <v>-0.48743726993204506</v>
      </c>
      <c r="E20" s="316">
        <v>242.25</v>
      </c>
      <c r="F20" s="441">
        <v>24970.768701825193</v>
      </c>
      <c r="G20" s="441">
        <v>29201.497182632364</v>
      </c>
      <c r="H20" s="404">
        <v>27765.800644842398</v>
      </c>
      <c r="I20" s="442">
        <v>37.876620968698262</v>
      </c>
      <c r="J20" s="443">
        <f t="shared" si="0"/>
        <v>0.87247619147981914</v>
      </c>
    </row>
    <row r="21" spans="2:10" x14ac:dyDescent="0.25">
      <c r="B21" s="9" t="s">
        <v>13</v>
      </c>
      <c r="C21" s="293">
        <v>87.739439559999994</v>
      </c>
      <c r="D21" s="293">
        <v>0.58397665188272274</v>
      </c>
      <c r="E21" s="316">
        <v>225.56</v>
      </c>
      <c r="F21" s="441">
        <v>23281.148816604356</v>
      </c>
      <c r="G21" s="441">
        <v>26520.858014937407</v>
      </c>
      <c r="H21" s="404">
        <v>27803.677265810999</v>
      </c>
      <c r="I21" s="442">
        <v>37.876620968600037</v>
      </c>
      <c r="J21" s="443">
        <f t="shared" si="0"/>
        <v>0.81125959650438595</v>
      </c>
    </row>
    <row r="22" spans="2:10" x14ac:dyDescent="0.25">
      <c r="B22" s="9" t="s">
        <v>14</v>
      </c>
      <c r="C22" s="293">
        <v>87.581619126666652</v>
      </c>
      <c r="D22" s="293">
        <v>0.52893007031149519</v>
      </c>
      <c r="E22" s="316">
        <v>228.26</v>
      </c>
      <c r="F22" s="441">
        <v>24896.838034168733</v>
      </c>
      <c r="G22" s="441">
        <v>25799.120784814979</v>
      </c>
      <c r="H22" s="404">
        <v>27841.1742928657</v>
      </c>
      <c r="I22" s="442">
        <v>37.497027054701903</v>
      </c>
      <c r="J22" s="443">
        <f t="shared" si="0"/>
        <v>0.81986484333921084</v>
      </c>
    </row>
    <row r="23" spans="2:10" x14ac:dyDescent="0.25">
      <c r="B23" s="9" t="s">
        <v>15</v>
      </c>
      <c r="C23" s="293">
        <v>87.890622846666659</v>
      </c>
      <c r="D23" s="293">
        <v>0.95221919580392722</v>
      </c>
      <c r="E23" s="316">
        <v>235.24</v>
      </c>
      <c r="F23" s="441">
        <v>25942.761603630966</v>
      </c>
      <c r="G23" s="441">
        <v>26242.33686951339</v>
      </c>
      <c r="H23" s="404">
        <v>27878.671319920399</v>
      </c>
      <c r="I23" s="442">
        <v>37.497027054698265</v>
      </c>
      <c r="J23" s="443">
        <f t="shared" si="0"/>
        <v>0.84379918002732024</v>
      </c>
    </row>
    <row r="24" spans="2:10" x14ac:dyDescent="0.25">
      <c r="B24" s="9" t="s">
        <v>16</v>
      </c>
      <c r="C24" s="293">
        <v>88.392519686666674</v>
      </c>
      <c r="D24" s="293">
        <v>1.2868769604211794</v>
      </c>
      <c r="E24" s="316">
        <v>239.21999999999997</v>
      </c>
      <c r="F24" s="441">
        <v>26966.389007935744</v>
      </c>
      <c r="G24" s="441">
        <v>24479.930396952219</v>
      </c>
      <c r="H24" s="404">
        <v>27916.168346974999</v>
      </c>
      <c r="I24" s="442">
        <v>37.497027054600039</v>
      </c>
      <c r="J24" s="443">
        <f t="shared" si="0"/>
        <v>0.8569227589785684</v>
      </c>
    </row>
    <row r="25" spans="2:10" x14ac:dyDescent="0.25">
      <c r="B25" s="9" t="s">
        <v>17</v>
      </c>
      <c r="C25" s="293">
        <v>89.126897499999998</v>
      </c>
      <c r="D25" s="293">
        <v>1.5813389588056337</v>
      </c>
      <c r="E25" s="316">
        <v>259.65999999999997</v>
      </c>
      <c r="F25" s="441">
        <v>29485.951258818834</v>
      </c>
      <c r="G25" s="441">
        <v>27013.286413678052</v>
      </c>
      <c r="H25" s="404">
        <v>27953.665374029701</v>
      </c>
      <c r="I25" s="442">
        <v>37.497027054701903</v>
      </c>
      <c r="J25" s="443">
        <f t="shared" si="0"/>
        <v>0.92889428461584367</v>
      </c>
    </row>
    <row r="26" spans="2:10" x14ac:dyDescent="0.25">
      <c r="B26" s="9" t="s">
        <v>18</v>
      </c>
      <c r="C26" s="293">
        <v>90.148868089999979</v>
      </c>
      <c r="D26" s="293">
        <v>2.9312645609124832</v>
      </c>
      <c r="E26" s="316">
        <v>273.88</v>
      </c>
      <c r="F26" s="441">
        <v>31296.46332371172</v>
      </c>
      <c r="G26" s="441">
        <v>27452.280551177668</v>
      </c>
      <c r="H26" s="404">
        <v>27997.237761419299</v>
      </c>
      <c r="I26" s="442">
        <v>43.572387389598582</v>
      </c>
      <c r="J26" s="443">
        <f t="shared" si="0"/>
        <v>0.97823936180379767</v>
      </c>
    </row>
    <row r="27" spans="2:10" x14ac:dyDescent="0.25">
      <c r="B27" s="9" t="s">
        <v>19</v>
      </c>
      <c r="C27" s="293">
        <v>91.802506306666672</v>
      </c>
      <c r="D27" s="293">
        <v>4.4508541790910572</v>
      </c>
      <c r="E27" s="316">
        <v>294.40999999999991</v>
      </c>
      <c r="F27" s="441">
        <v>30716.741745104235</v>
      </c>
      <c r="G27" s="441">
        <v>27532.101083987051</v>
      </c>
      <c r="H27" s="404">
        <v>28040.810148808901</v>
      </c>
      <c r="I27" s="442">
        <v>43.572387389602227</v>
      </c>
      <c r="J27" s="443">
        <f t="shared" si="0"/>
        <v>1.0499340013273677</v>
      </c>
    </row>
    <row r="28" spans="2:10" x14ac:dyDescent="0.25">
      <c r="B28" s="9" t="s">
        <v>20</v>
      </c>
      <c r="C28" s="293">
        <v>94.062605973333348</v>
      </c>
      <c r="D28" s="293">
        <v>6.4146675609723092</v>
      </c>
      <c r="E28" s="316">
        <v>311.64</v>
      </c>
      <c r="F28" s="441">
        <v>35887.038781437055</v>
      </c>
      <c r="G28" s="441">
        <v>28147.937267891888</v>
      </c>
      <c r="H28" s="404">
        <v>28084.3825361985</v>
      </c>
      <c r="I28" s="442">
        <v>43.572387389598582</v>
      </c>
      <c r="J28" s="443">
        <f t="shared" si="0"/>
        <v>1.1096558722568362</v>
      </c>
    </row>
    <row r="29" spans="2:10" x14ac:dyDescent="0.25">
      <c r="B29" s="9" t="s">
        <v>21</v>
      </c>
      <c r="C29" s="293">
        <v>96.391542393333339</v>
      </c>
      <c r="D29" s="293">
        <v>8.1509006788139882</v>
      </c>
      <c r="E29" s="316">
        <v>310.77999999999997</v>
      </c>
      <c r="F29" s="441">
        <v>34410.681733527461</v>
      </c>
      <c r="G29" s="441">
        <v>28998.719320607433</v>
      </c>
      <c r="H29" s="404">
        <v>28127.9549235882</v>
      </c>
      <c r="I29" s="442">
        <v>43.572387389700438</v>
      </c>
      <c r="J29" s="443">
        <f t="shared" si="0"/>
        <v>1.1048794725541129</v>
      </c>
    </row>
    <row r="30" spans="2:10" x14ac:dyDescent="0.25">
      <c r="B30" s="9" t="s">
        <v>22</v>
      </c>
      <c r="C30" s="293">
        <v>98.208802953333318</v>
      </c>
      <c r="D30" s="293">
        <v>8.940694469160416</v>
      </c>
      <c r="E30" s="316">
        <v>304.23</v>
      </c>
      <c r="F30" s="441">
        <v>32858.428497817382</v>
      </c>
      <c r="G30" s="441">
        <v>28785.3818372141</v>
      </c>
      <c r="H30" s="404">
        <v>28180.6328177305</v>
      </c>
      <c r="I30" s="442">
        <v>52.67789414229992</v>
      </c>
      <c r="J30" s="443">
        <f t="shared" si="0"/>
        <v>1.0795712146271841</v>
      </c>
    </row>
    <row r="31" spans="2:10" x14ac:dyDescent="0.25">
      <c r="B31" s="9" t="s">
        <v>23</v>
      </c>
      <c r="C31" s="293">
        <v>99.566378973333329</v>
      </c>
      <c r="D31" s="293">
        <v>8.4571467370742717</v>
      </c>
      <c r="E31" s="316">
        <v>296.08</v>
      </c>
      <c r="F31" s="441">
        <v>31789.415009942699</v>
      </c>
      <c r="G31" s="441">
        <v>28900.450514569769</v>
      </c>
      <c r="H31" s="404">
        <v>28233.310711872899</v>
      </c>
      <c r="I31" s="442">
        <v>52.677894142398145</v>
      </c>
      <c r="J31" s="443">
        <f t="shared" si="0"/>
        <v>1.048690332570491</v>
      </c>
    </row>
    <row r="32" spans="2:10" x14ac:dyDescent="0.25">
      <c r="B32" s="9" t="s">
        <v>24</v>
      </c>
      <c r="C32" s="293">
        <v>100.4062972</v>
      </c>
      <c r="D32" s="293">
        <v>6.7441159651318694</v>
      </c>
      <c r="E32" s="316">
        <v>288.7299999999999</v>
      </c>
      <c r="F32" s="441">
        <v>39171.214402058278</v>
      </c>
      <c r="G32" s="441">
        <v>32230.44358830238</v>
      </c>
      <c r="H32" s="404">
        <v>28285.988606015198</v>
      </c>
      <c r="I32" s="442">
        <v>52.67789414229992</v>
      </c>
      <c r="J32" s="443">
        <f t="shared" si="0"/>
        <v>1.0207527268062309</v>
      </c>
    </row>
    <row r="33" spans="2:10" x14ac:dyDescent="0.25">
      <c r="B33" s="9" t="s">
        <v>25</v>
      </c>
      <c r="C33" s="293">
        <v>101.48587643333332</v>
      </c>
      <c r="D33" s="293">
        <v>5.2850425602820383</v>
      </c>
      <c r="E33" s="316">
        <v>303.5</v>
      </c>
      <c r="F33" s="441">
        <v>35458.082716027115</v>
      </c>
      <c r="G33" s="441">
        <v>33172.901899178032</v>
      </c>
      <c r="H33" s="404">
        <v>28338.6665001576</v>
      </c>
      <c r="I33" s="442">
        <v>52.677894142401783</v>
      </c>
      <c r="J33" s="443">
        <f t="shared" si="0"/>
        <v>1.0709748816102977</v>
      </c>
    </row>
    <row r="34" spans="2:10" x14ac:dyDescent="0.25">
      <c r="B34" s="9" t="s">
        <v>26</v>
      </c>
      <c r="C34" s="293">
        <v>103.59384813333334</v>
      </c>
      <c r="D34" s="293">
        <v>5.4832611925418551</v>
      </c>
      <c r="E34" s="316">
        <v>314.3300000000001</v>
      </c>
      <c r="F34" s="441">
        <v>35111.53593723727</v>
      </c>
      <c r="G34" s="441">
        <v>34117.459860921444</v>
      </c>
      <c r="H34" s="404">
        <v>28397.687822992099</v>
      </c>
      <c r="I34" s="442">
        <v>59.021322834498271</v>
      </c>
      <c r="J34" s="443">
        <f t="shared" si="0"/>
        <v>1.1068858914122712</v>
      </c>
    </row>
    <row r="35" spans="2:10" x14ac:dyDescent="0.25">
      <c r="B35" s="9" t="s">
        <v>27</v>
      </c>
      <c r="C35" s="293">
        <v>106.0413415</v>
      </c>
      <c r="D35" s="293">
        <v>6.503161602774421</v>
      </c>
      <c r="E35" s="316">
        <v>319.33999999999997</v>
      </c>
      <c r="F35" s="441">
        <v>36147.723552464791</v>
      </c>
      <c r="G35" s="441">
        <v>34430.929521295817</v>
      </c>
      <c r="H35" s="404">
        <v>28456.7091458266</v>
      </c>
      <c r="I35" s="442">
        <v>59.02132283450193</v>
      </c>
      <c r="J35" s="443">
        <f t="shared" si="0"/>
        <v>1.1221958180882405</v>
      </c>
    </row>
    <row r="36" spans="2:10" x14ac:dyDescent="0.25">
      <c r="B36" s="9" t="s">
        <v>28</v>
      </c>
      <c r="C36" s="293">
        <v>108.32251846666668</v>
      </c>
      <c r="D36" s="293">
        <v>7.8841880314521662</v>
      </c>
      <c r="E36" s="316">
        <v>387.23</v>
      </c>
      <c r="F36" s="441">
        <v>35886.550701633227</v>
      </c>
      <c r="G36" s="441">
        <v>33673.490820744657</v>
      </c>
      <c r="H36" s="404">
        <v>28515.730468661099</v>
      </c>
      <c r="I36" s="442">
        <v>59.021322834498271</v>
      </c>
      <c r="J36" s="443">
        <f t="shared" si="0"/>
        <v>1.3579522377151352</v>
      </c>
    </row>
    <row r="37" spans="2:10" x14ac:dyDescent="0.25">
      <c r="B37" s="9" t="s">
        <v>31</v>
      </c>
      <c r="C37" s="293">
        <v>109.63509386666668</v>
      </c>
      <c r="D37" s="293">
        <v>8.0299029970802174</v>
      </c>
      <c r="E37" s="316">
        <v>264.56</v>
      </c>
      <c r="F37" s="441">
        <v>37566.121457912472</v>
      </c>
      <c r="G37" s="441">
        <v>34089.209899367517</v>
      </c>
      <c r="H37" s="404">
        <v>28574.751791495601</v>
      </c>
      <c r="I37" s="442">
        <v>59.02132283450193</v>
      </c>
      <c r="J37" s="443">
        <f t="shared" si="0"/>
        <v>0.92585231161566273</v>
      </c>
    </row>
    <row r="38" spans="2:10" x14ac:dyDescent="0.25">
      <c r="B38" s="9" t="s">
        <v>32</v>
      </c>
      <c r="C38" s="293">
        <v>110.56167903333332</v>
      </c>
      <c r="D38" s="293">
        <v>6.7261049044455179</v>
      </c>
      <c r="E38" s="316">
        <v>289.79000000000002</v>
      </c>
      <c r="F38" s="441">
        <v>39924.983129960296</v>
      </c>
      <c r="G38" s="441">
        <v>37841.446243873048</v>
      </c>
      <c r="H38" s="404">
        <v>28640.393803675401</v>
      </c>
      <c r="I38" s="442">
        <v>65.642012179800076</v>
      </c>
      <c r="J38" s="443">
        <f t="shared" si="0"/>
        <v>1.0118226794870799</v>
      </c>
    </row>
    <row r="39" spans="2:10" x14ac:dyDescent="0.25">
      <c r="B39" s="9" t="s">
        <v>33</v>
      </c>
      <c r="C39" s="293">
        <v>111.71239063333331</v>
      </c>
      <c r="D39" s="293">
        <v>5.3479605718995016</v>
      </c>
      <c r="E39" s="316">
        <v>290.89999999999998</v>
      </c>
      <c r="F39" s="441">
        <v>39868.024813765907</v>
      </c>
      <c r="G39" s="441">
        <v>33676.488589604473</v>
      </c>
      <c r="H39" s="404">
        <v>28706.035815855201</v>
      </c>
      <c r="I39" s="442">
        <v>65.642012179800076</v>
      </c>
      <c r="J39" s="443">
        <f t="shared" si="0"/>
        <v>1.0133757299896047</v>
      </c>
    </row>
    <row r="40" spans="2:10" x14ac:dyDescent="0.25">
      <c r="B40" s="9" t="s">
        <v>34</v>
      </c>
      <c r="C40" s="293">
        <v>113.07443483333334</v>
      </c>
      <c r="D40" s="293">
        <v>4.3868222729043449</v>
      </c>
      <c r="E40" s="316">
        <v>308.76</v>
      </c>
      <c r="F40" s="441">
        <v>40128.384440943591</v>
      </c>
      <c r="G40" s="441">
        <v>40108.703951379102</v>
      </c>
      <c r="H40" s="404">
        <v>28771.677800000001</v>
      </c>
      <c r="I40" s="442">
        <v>65.642012199999996</v>
      </c>
      <c r="J40" s="443">
        <f t="shared" si="0"/>
        <v>1.0731386683330646</v>
      </c>
    </row>
    <row r="41" spans="2:10" x14ac:dyDescent="0.25">
      <c r="B41" s="9" t="s">
        <v>38</v>
      </c>
      <c r="C41" s="293">
        <v>114.42667496666668</v>
      </c>
      <c r="D41" s="293">
        <v>4.3704811397592414</v>
      </c>
      <c r="E41" s="316">
        <v>307.08999999999997</v>
      </c>
      <c r="F41" s="441">
        <v>42334.367508197829</v>
      </c>
      <c r="G41" s="441">
        <v>39507.183305400125</v>
      </c>
      <c r="H41" s="404">
        <v>28837.319800000001</v>
      </c>
      <c r="I41" s="442">
        <v>65.642012199999996</v>
      </c>
      <c r="J41" s="443">
        <f t="shared" si="0"/>
        <v>1.0649047904930471</v>
      </c>
    </row>
    <row r="42" spans="2:10" x14ac:dyDescent="0.25">
      <c r="B42" s="9" t="s">
        <v>39</v>
      </c>
      <c r="C42" s="293">
        <v>115.8453963</v>
      </c>
      <c r="D42" s="293">
        <v>4.7789770496101891</v>
      </c>
      <c r="E42" s="316">
        <v>306.14999999999998</v>
      </c>
      <c r="F42" s="441">
        <v>36933.284557618674</v>
      </c>
      <c r="G42" s="441">
        <v>38915.605238429693</v>
      </c>
      <c r="H42" s="404">
        <v>28904.452600000001</v>
      </c>
      <c r="I42" s="442">
        <v>67.132771000000005</v>
      </c>
      <c r="J42" s="443">
        <f t="shared" si="0"/>
        <v>1.0591793736304833</v>
      </c>
    </row>
    <row r="43" spans="2:10" x14ac:dyDescent="0.25">
      <c r="B43" s="9" t="s">
        <v>40</v>
      </c>
      <c r="C43" s="293">
        <v>116.88009750000001</v>
      </c>
      <c r="D43" s="293">
        <v>4.6259030331096795</v>
      </c>
      <c r="E43" s="316">
        <v>301.24</v>
      </c>
      <c r="F43" s="441">
        <v>41299.980676812869</v>
      </c>
      <c r="G43" s="441">
        <v>39549.273411951406</v>
      </c>
      <c r="H43" s="404">
        <v>28971.5854</v>
      </c>
      <c r="I43" s="442">
        <v>67.132771000000005</v>
      </c>
      <c r="J43" s="443">
        <f t="shared" si="0"/>
        <v>1.0397774089366887</v>
      </c>
    </row>
    <row r="44" spans="2:10" x14ac:dyDescent="0.25">
      <c r="B44" s="9" t="s">
        <v>41</v>
      </c>
      <c r="C44" s="293">
        <v>117.8064517</v>
      </c>
      <c r="D44" s="293">
        <v>4.1848689083800794</v>
      </c>
      <c r="E44" s="316">
        <v>292.5</v>
      </c>
      <c r="F44" s="441">
        <v>41229.469381995463</v>
      </c>
      <c r="G44" s="441">
        <v>37787.426089993358</v>
      </c>
      <c r="H44" s="404">
        <v>29038.718199999999</v>
      </c>
      <c r="I44" s="442">
        <v>67.132771000000005</v>
      </c>
      <c r="J44" s="443">
        <f t="shared" si="0"/>
        <v>1.0072758652274121</v>
      </c>
    </row>
    <row r="45" spans="2:10" x14ac:dyDescent="0.25">
      <c r="B45" s="9" t="s">
        <v>43</v>
      </c>
      <c r="C45" s="293">
        <v>118.47908766666666</v>
      </c>
      <c r="D45" s="293">
        <v>3.5414930139152201</v>
      </c>
      <c r="E45" s="316">
        <v>299.13</v>
      </c>
      <c r="F45" s="441">
        <v>40354.516417103361</v>
      </c>
      <c r="G45" s="441">
        <v>40629.100667647261</v>
      </c>
      <c r="H45" s="404">
        <v>29105.850900000001</v>
      </c>
      <c r="I45" s="442">
        <v>67.132771000000005</v>
      </c>
      <c r="J45" s="443">
        <f t="shared" si="0"/>
        <v>1.027731506726024</v>
      </c>
    </row>
    <row r="46" spans="2:10" x14ac:dyDescent="0.25">
      <c r="B46" s="9" t="s">
        <v>44</v>
      </c>
      <c r="C46" s="293">
        <v>119.28826176666668</v>
      </c>
      <c r="D46" s="293">
        <v>2.9719484559842302</v>
      </c>
      <c r="E46" s="316">
        <v>298.14</v>
      </c>
      <c r="F46" s="441">
        <v>42752.144878519415</v>
      </c>
      <c r="G46" s="441">
        <v>40569.127865508082</v>
      </c>
      <c r="H46" s="404">
        <v>29178.901999999998</v>
      </c>
      <c r="I46" s="442">
        <v>73.051107599999995</v>
      </c>
      <c r="J46" s="443">
        <f t="shared" si="0"/>
        <v>1.0217656579401104</v>
      </c>
    </row>
    <row r="47" spans="2:10" x14ac:dyDescent="0.25">
      <c r="B47" s="9" t="s">
        <v>45</v>
      </c>
      <c r="C47" s="293">
        <v>119.72357213333332</v>
      </c>
      <c r="D47" s="293">
        <v>2.4328133652808726</v>
      </c>
      <c r="E47" s="316">
        <v>299.70999999999998</v>
      </c>
      <c r="F47" s="441">
        <v>41427.227644735307</v>
      </c>
      <c r="G47" s="441">
        <v>41945.667649561983</v>
      </c>
      <c r="H47" s="404">
        <v>29251.953099999999</v>
      </c>
      <c r="I47" s="442">
        <v>73.051107599999995</v>
      </c>
      <c r="J47" s="443">
        <f t="shared" si="0"/>
        <v>1.0245811586509073</v>
      </c>
    </row>
    <row r="48" spans="2:10" x14ac:dyDescent="0.25">
      <c r="B48" s="9" t="s">
        <v>46</v>
      </c>
      <c r="C48" s="293">
        <v>119.60834040000002</v>
      </c>
      <c r="D48" s="293">
        <v>1.5295331231846454</v>
      </c>
      <c r="E48" s="316">
        <v>295.66000000000003</v>
      </c>
      <c r="F48" s="441">
        <v>38272.145515299759</v>
      </c>
      <c r="G48" s="441">
        <v>42048.608435550217</v>
      </c>
      <c r="H48" s="404">
        <v>29325.004199999999</v>
      </c>
      <c r="I48" s="442">
        <v>73.051107599999995</v>
      </c>
      <c r="J48" s="443">
        <f t="shared" si="0"/>
        <v>1.0082180994197438</v>
      </c>
    </row>
    <row r="49" spans="2:10" x14ac:dyDescent="0.25">
      <c r="B49" s="9" t="s">
        <v>58</v>
      </c>
      <c r="C49" s="293">
        <v>119.61670119999999</v>
      </c>
      <c r="D49" s="293">
        <v>0.96018086882465603</v>
      </c>
      <c r="E49" s="316">
        <v>291.68</v>
      </c>
      <c r="F49" s="441">
        <v>38481.56151527731</v>
      </c>
      <c r="G49" s="441">
        <v>43352.026699121387</v>
      </c>
      <c r="H49" s="404">
        <v>29398.055400000001</v>
      </c>
      <c r="I49" s="442">
        <v>73.051107599999995</v>
      </c>
      <c r="J49" s="443">
        <f t="shared" si="0"/>
        <v>0.9921744687915649</v>
      </c>
    </row>
    <row r="50" spans="2:10" x14ac:dyDescent="0.25">
      <c r="B50" s="9" t="s">
        <v>59</v>
      </c>
      <c r="C50" s="293">
        <v>120.20824716666668</v>
      </c>
      <c r="D50" s="293">
        <v>0.77122877504873788</v>
      </c>
      <c r="E50" s="316">
        <v>293.52</v>
      </c>
      <c r="F50" s="441">
        <v>40017.213604412871</v>
      </c>
      <c r="G50" s="441">
        <v>44868.692652380079</v>
      </c>
      <c r="H50" s="404">
        <v>29489</v>
      </c>
      <c r="I50" s="442">
        <v>90.944645499999979</v>
      </c>
      <c r="J50" s="443">
        <f t="shared" si="0"/>
        <v>0.99535419987113827</v>
      </c>
    </row>
    <row r="51" spans="2:10" x14ac:dyDescent="0.25">
      <c r="B51" s="9" t="s">
        <v>60</v>
      </c>
      <c r="C51" s="293">
        <v>120.37625503333334</v>
      </c>
      <c r="D51" s="293">
        <v>0.54515822437468664</v>
      </c>
      <c r="E51" s="316">
        <v>296.16000000000003</v>
      </c>
      <c r="F51" s="441">
        <v>34569.111629278625</v>
      </c>
      <c r="G51" s="441">
        <v>41766.140029907569</v>
      </c>
      <c r="H51" s="404">
        <v>29580</v>
      </c>
      <c r="I51" s="442">
        <v>91</v>
      </c>
      <c r="J51" s="443">
        <f t="shared" si="0"/>
        <v>1.001217038539554</v>
      </c>
    </row>
    <row r="52" spans="2:10" x14ac:dyDescent="0.25">
      <c r="B52" s="9" t="s">
        <v>61</v>
      </c>
      <c r="C52" s="293">
        <v>121.5011939</v>
      </c>
      <c r="D52" s="293">
        <v>1.5825430682089747</v>
      </c>
      <c r="E52" s="316">
        <v>289.88</v>
      </c>
      <c r="F52" s="441">
        <v>33960.50479204359</v>
      </c>
      <c r="G52" s="441">
        <v>38484.339880784551</v>
      </c>
      <c r="H52" s="404">
        <v>29660</v>
      </c>
      <c r="I52" s="442">
        <v>80</v>
      </c>
      <c r="J52" s="443">
        <f t="shared" si="0"/>
        <v>0.9773432231962238</v>
      </c>
    </row>
    <row r="53" spans="2:10" x14ac:dyDescent="0.25">
      <c r="B53" s="9" t="s">
        <v>63</v>
      </c>
      <c r="C53" s="293">
        <v>121.14795576666668</v>
      </c>
      <c r="D53" s="293">
        <v>1.2801344221208932</v>
      </c>
      <c r="E53" s="316">
        <v>152.24</v>
      </c>
      <c r="F53" s="441">
        <v>15588.570671094216</v>
      </c>
      <c r="G53" s="441">
        <v>15815.331828416913</v>
      </c>
      <c r="H53" s="404">
        <v>29691.256399999998</v>
      </c>
      <c r="I53" s="442">
        <v>31.2564429</v>
      </c>
      <c r="J53" s="443">
        <f t="shared" si="0"/>
        <v>0.51274354291049817</v>
      </c>
    </row>
    <row r="54" spans="2:10" x14ac:dyDescent="0.25">
      <c r="B54" s="9" t="s">
        <v>64</v>
      </c>
      <c r="C54" s="293">
        <v>123.24323649999999</v>
      </c>
      <c r="D54" s="293">
        <v>2.5247762985224798</v>
      </c>
      <c r="E54" s="316">
        <v>248.27</v>
      </c>
      <c r="F54" s="441">
        <v>34607.686324211369</v>
      </c>
      <c r="G54" s="441">
        <v>42866.084992450742</v>
      </c>
      <c r="H54" s="404">
        <v>29770</v>
      </c>
      <c r="I54" s="442">
        <v>78.743557100000004</v>
      </c>
      <c r="J54" s="443">
        <f t="shared" si="0"/>
        <v>0.83396036278132346</v>
      </c>
    </row>
    <row r="55" spans="2:10" x14ac:dyDescent="0.25">
      <c r="B55" s="9" t="s">
        <v>65</v>
      </c>
      <c r="C55" s="293">
        <v>127.51679953333333</v>
      </c>
      <c r="D55" s="293">
        <v>5.9318546652100901</v>
      </c>
      <c r="E55" s="316">
        <v>349.28</v>
      </c>
      <c r="F55" s="441">
        <v>40345.331508564857</v>
      </c>
      <c r="G55" s="441">
        <v>44401.22618689567</v>
      </c>
      <c r="H55" s="404">
        <v>29840</v>
      </c>
      <c r="I55" s="442">
        <v>70</v>
      </c>
      <c r="J55" s="443">
        <f t="shared" si="0"/>
        <v>1.170509383378016</v>
      </c>
    </row>
    <row r="56" spans="2:10" x14ac:dyDescent="0.25">
      <c r="B56" s="9" t="s">
        <v>66</v>
      </c>
      <c r="C56" s="293">
        <v>131.67235746666665</v>
      </c>
      <c r="D56" s="293">
        <v>8.3712457797228588</v>
      </c>
      <c r="E56" s="316">
        <v>446.37</v>
      </c>
      <c r="F56" s="441">
        <v>44451.622450607138</v>
      </c>
      <c r="G56" s="441">
        <v>46381.280438847818</v>
      </c>
      <c r="H56" s="404">
        <v>29896</v>
      </c>
      <c r="I56" s="442">
        <v>56</v>
      </c>
      <c r="J56" s="443">
        <f t="shared" si="0"/>
        <v>1.493075996788868</v>
      </c>
    </row>
    <row r="57" spans="2:10" x14ac:dyDescent="0.25">
      <c r="B57" s="9" t="s">
        <v>67</v>
      </c>
      <c r="C57" s="293">
        <v>134.28003659999999</v>
      </c>
      <c r="D57" s="293">
        <v>10.839704847043352</v>
      </c>
      <c r="E57" s="316">
        <v>433.76</v>
      </c>
      <c r="F57" s="441">
        <v>43798.904755148098</v>
      </c>
      <c r="G57" s="441">
        <v>41741.309991542461</v>
      </c>
      <c r="H57" s="404">
        <v>29952.790400000002</v>
      </c>
      <c r="I57" s="442">
        <v>56.790383400000003</v>
      </c>
      <c r="J57" s="443">
        <f t="shared" si="0"/>
        <v>1.4481455457318593</v>
      </c>
    </row>
    <row r="58" spans="2:10" x14ac:dyDescent="0.25">
      <c r="B58" s="9" t="s">
        <v>68</v>
      </c>
      <c r="C58" s="293">
        <v>135.77178896666666</v>
      </c>
      <c r="D58" s="293">
        <v>10.165711987502601</v>
      </c>
      <c r="E58" s="316">
        <v>333.3</v>
      </c>
      <c r="F58" s="441">
        <v>42952.342905992329</v>
      </c>
      <c r="G58" s="441">
        <v>40956.919267073157</v>
      </c>
      <c r="H58" s="404">
        <v>30018.750899999999</v>
      </c>
      <c r="I58" s="442">
        <v>65.960530700000021</v>
      </c>
      <c r="J58" s="443">
        <f t="shared" si="0"/>
        <v>1.1103060254249288</v>
      </c>
    </row>
    <row r="59" spans="2:10" x14ac:dyDescent="0.25">
      <c r="B59" s="9" t="s">
        <v>69</v>
      </c>
      <c r="C59" s="293">
        <v>140.95245249999999</v>
      </c>
      <c r="D59" s="293">
        <v>10.536378748397413</v>
      </c>
      <c r="E59" s="316">
        <v>273.64999999999998</v>
      </c>
      <c r="F59" s="441">
        <v>39732.166961580762</v>
      </c>
      <c r="G59" s="441">
        <v>37760.271879617525</v>
      </c>
      <c r="H59" s="404">
        <v>30079.563300000002</v>
      </c>
      <c r="I59" s="442">
        <v>60.812376</v>
      </c>
      <c r="J59" s="443">
        <f t="shared" si="0"/>
        <v>0.90975389925291894</v>
      </c>
    </row>
    <row r="60" spans="2:10" x14ac:dyDescent="0.25">
      <c r="B60" s="9" t="s">
        <v>70</v>
      </c>
      <c r="C60" s="293">
        <v>143.72408078356011</v>
      </c>
      <c r="D60" s="293">
        <v>9.1528119863308444</v>
      </c>
      <c r="E60" s="316">
        <v>321.59666299999998</v>
      </c>
      <c r="F60" s="441">
        <v>39242.769744228368</v>
      </c>
      <c r="G60" s="441">
        <v>37390.253796155288</v>
      </c>
      <c r="H60" s="404">
        <v>30139.7798</v>
      </c>
      <c r="I60" s="442">
        <v>60.216467199999997</v>
      </c>
      <c r="J60" s="443">
        <f t="shared" si="0"/>
        <v>1.067017294532457</v>
      </c>
    </row>
    <row r="61" spans="2:10" x14ac:dyDescent="0.25">
      <c r="B61" s="9" t="s">
        <v>71</v>
      </c>
      <c r="C61" s="293">
        <v>145.64473481197223</v>
      </c>
      <c r="D61" s="293">
        <v>8.463430975838925</v>
      </c>
      <c r="E61" s="316">
        <v>322.31701500000003</v>
      </c>
      <c r="F61" s="441">
        <v>38791.146164071113</v>
      </c>
      <c r="G61" s="441">
        <v>38182.324415178387</v>
      </c>
      <c r="H61" s="404">
        <v>30201.271799999999</v>
      </c>
      <c r="I61" s="442">
        <v>61.492085600000003</v>
      </c>
      <c r="J61" s="443">
        <f t="shared" si="0"/>
        <v>1.0672299402967529</v>
      </c>
    </row>
    <row r="62" spans="2:10" x14ac:dyDescent="0.25">
      <c r="B62" s="9" t="s">
        <v>72</v>
      </c>
      <c r="C62" s="293">
        <v>146.37295848603205</v>
      </c>
      <c r="D62" s="293">
        <v>7.8080797196891094</v>
      </c>
      <c r="E62" s="316">
        <v>324.88991099999998</v>
      </c>
      <c r="F62" s="441">
        <v>38649.155954902453</v>
      </c>
      <c r="G62" s="441">
        <v>39688.248226800504</v>
      </c>
      <c r="H62" s="404">
        <v>30265.189200000001</v>
      </c>
      <c r="I62" s="442">
        <v>63.917354199999998</v>
      </c>
      <c r="J62" s="443">
        <f t="shared" si="0"/>
        <v>1.0734772178460394</v>
      </c>
    </row>
    <row r="63" spans="2:10" x14ac:dyDescent="0.25">
      <c r="B63" s="9" t="s">
        <v>73</v>
      </c>
      <c r="C63" s="293">
        <v>146.95845031997621</v>
      </c>
      <c r="D63" s="293">
        <v>4.2610098039806754</v>
      </c>
      <c r="E63" s="316">
        <v>327.80757399999999</v>
      </c>
      <c r="F63" s="441">
        <v>38432.074958589496</v>
      </c>
      <c r="G63" s="441">
        <v>40299.033805636886</v>
      </c>
      <c r="H63" s="404">
        <v>30330.090199999999</v>
      </c>
      <c r="I63" s="442">
        <v>64.901015599999994</v>
      </c>
      <c r="J63" s="443">
        <f t="shared" si="0"/>
        <v>1.0807998652110833</v>
      </c>
    </row>
    <row r="64" spans="2:10" x14ac:dyDescent="0.25">
      <c r="B64" s="7" t="s">
        <v>74</v>
      </c>
      <c r="C64" s="293">
        <v>147.14949630539218</v>
      </c>
      <c r="D64" s="293">
        <v>2.3833274863594545</v>
      </c>
      <c r="E64" s="316">
        <v>330.71551499999998</v>
      </c>
      <c r="F64" s="441">
        <v>38331.093856556945</v>
      </c>
      <c r="G64" s="441">
        <v>40665.478611889957</v>
      </c>
      <c r="H64" s="404">
        <v>30395.581399999999</v>
      </c>
      <c r="I64" s="442">
        <v>65.491169799999994</v>
      </c>
      <c r="J64" s="443">
        <f t="shared" si="0"/>
        <v>1.0880381284629745</v>
      </c>
    </row>
    <row r="65" spans="2:10" x14ac:dyDescent="0.25">
      <c r="B65" s="7" t="s">
        <v>76</v>
      </c>
      <c r="C65" s="293">
        <v>147.44379529800295</v>
      </c>
      <c r="D65" s="293">
        <v>1.2352389451999901</v>
      </c>
      <c r="E65" s="316">
        <v>332.65052400000002</v>
      </c>
      <c r="F65" s="441">
        <v>38302.436419891259</v>
      </c>
      <c r="G65" s="441">
        <v>40382.814412633699</v>
      </c>
      <c r="H65" s="404">
        <v>30460.617300000002</v>
      </c>
      <c r="I65" s="442">
        <v>65.035943099999997</v>
      </c>
      <c r="J65" s="443">
        <f t="shared" si="0"/>
        <v>1.0920675727737139</v>
      </c>
    </row>
    <row r="66" spans="2:10" x14ac:dyDescent="0.25">
      <c r="B66" s="7" t="s">
        <v>77</v>
      </c>
      <c r="C66" s="293">
        <v>147.73868288859896</v>
      </c>
      <c r="D66" s="293">
        <v>0.93304420208002448</v>
      </c>
      <c r="E66" s="316">
        <v>334.97907700000002</v>
      </c>
      <c r="F66" s="441">
        <v>38360.182468703475</v>
      </c>
      <c r="G66" s="441">
        <v>39801.357745726593</v>
      </c>
      <c r="H66" s="404">
        <v>30524.716799999998</v>
      </c>
      <c r="I66" s="442">
        <v>64.099515499999995</v>
      </c>
      <c r="J66" s="443">
        <f t="shared" si="0"/>
        <v>1.0974027349534656</v>
      </c>
    </row>
    <row r="67" spans="2:10" x14ac:dyDescent="0.25">
      <c r="B67" s="7" t="s">
        <v>78</v>
      </c>
      <c r="C67" s="293">
        <v>148.13757733239817</v>
      </c>
      <c r="D67" s="293">
        <v>0.80235400540398238</v>
      </c>
      <c r="E67" s="316">
        <v>336.98895199999998</v>
      </c>
      <c r="F67" s="441">
        <v>38474.482681388989</v>
      </c>
      <c r="G67" s="441">
        <v>39332.939566065485</v>
      </c>
      <c r="H67" s="404">
        <v>30588.062000000002</v>
      </c>
      <c r="I67" s="442">
        <v>63.345134700000003</v>
      </c>
      <c r="J67" s="443">
        <f t="shared" si="0"/>
        <v>1.101700892328517</v>
      </c>
    </row>
    <row r="68" spans="2:10" x14ac:dyDescent="0.25">
      <c r="B68" s="7" t="s">
        <v>79</v>
      </c>
      <c r="C68" s="293">
        <v>148.65605885306155</v>
      </c>
      <c r="D68" s="293">
        <v>1.023831263779984</v>
      </c>
      <c r="E68" s="316">
        <v>339.01088600000003</v>
      </c>
      <c r="F68" s="441">
        <v>38631.693816799889</v>
      </c>
      <c r="G68" s="441">
        <v>39296.730906041514</v>
      </c>
      <c r="H68" s="404">
        <v>30651.3488</v>
      </c>
      <c r="I68" s="293">
        <v>63.286821199999999</v>
      </c>
      <c r="J68" s="443">
        <f t="shared" si="0"/>
        <v>1.106022733981612</v>
      </c>
    </row>
    <row r="69" spans="2:10" x14ac:dyDescent="0.25">
      <c r="B69" s="7" t="s">
        <v>354</v>
      </c>
      <c r="C69" s="293">
        <v>149.33987672378561</v>
      </c>
      <c r="D69" s="293">
        <v>1.2859689496939719</v>
      </c>
      <c r="E69" s="316">
        <v>340.70594</v>
      </c>
      <c r="F69" s="441">
        <v>38800.004780107629</v>
      </c>
      <c r="G69" s="441">
        <v>39341.348290112961</v>
      </c>
      <c r="H69" s="404">
        <v>30714.7075</v>
      </c>
      <c r="I69" s="293">
        <v>63.358676899999999</v>
      </c>
      <c r="J69" s="443">
        <f t="shared" si="0"/>
        <v>1.1092599205120217</v>
      </c>
    </row>
    <row r="70" spans="2:10" x14ac:dyDescent="0.25">
      <c r="B70" s="7" t="s">
        <v>355</v>
      </c>
      <c r="C70" s="293">
        <v>150.11644408274927</v>
      </c>
      <c r="D70" s="293">
        <v>1.6094371140043418</v>
      </c>
      <c r="E70" s="316">
        <v>342.06876399999999</v>
      </c>
      <c r="F70" s="441">
        <v>38957.924200270274</v>
      </c>
      <c r="G70" s="441">
        <v>39342.455617117521</v>
      </c>
      <c r="H70" s="404">
        <v>30778.067899999998</v>
      </c>
      <c r="I70" s="293">
        <v>63.360460199999999</v>
      </c>
      <c r="J70" s="443">
        <f t="shared" si="0"/>
        <v>1.1114042801887509</v>
      </c>
    </row>
    <row r="71" spans="2:10" x14ac:dyDescent="0.25">
      <c r="B71" s="7" t="s">
        <v>356</v>
      </c>
      <c r="C71" s="293">
        <v>150.972107814021</v>
      </c>
      <c r="D71" s="293">
        <v>1.9134446051203957</v>
      </c>
      <c r="E71" s="316">
        <v>343.09496999999999</v>
      </c>
      <c r="F71" s="441">
        <v>39117.007445679781</v>
      </c>
      <c r="G71" s="441">
        <v>39381.051647788496</v>
      </c>
      <c r="H71" s="404">
        <v>30841.490600000001</v>
      </c>
      <c r="I71" s="293">
        <v>63.4226186</v>
      </c>
      <c r="J71" s="443">
        <f t="shared" si="0"/>
        <v>1.1124461344939016</v>
      </c>
    </row>
    <row r="72" spans="2:10" x14ac:dyDescent="0.25">
      <c r="B72" s="7" t="s">
        <v>357</v>
      </c>
      <c r="C72" s="293">
        <v>151.90813488246789</v>
      </c>
      <c r="D72" s="293">
        <v>2.1876511825332567</v>
      </c>
      <c r="E72" s="316">
        <v>344.12425500000001</v>
      </c>
      <c r="F72" s="316">
        <v>39274.647055532114</v>
      </c>
      <c r="G72" s="404">
        <v>39466.668208674782</v>
      </c>
      <c r="H72" s="404">
        <v>30905.051100000001</v>
      </c>
      <c r="I72" s="293">
        <v>63.560502800000002</v>
      </c>
      <c r="J72" s="443">
        <f t="shared" si="0"/>
        <v>1.1134887105881535</v>
      </c>
    </row>
    <row r="73" spans="2:10" x14ac:dyDescent="0.25">
      <c r="B73" s="7" t="s">
        <v>361</v>
      </c>
      <c r="C73" s="293">
        <v>152.91072857269219</v>
      </c>
      <c r="D73" s="293">
        <v>2.3910906632868878</v>
      </c>
      <c r="E73" s="316">
        <v>345.15662800000001</v>
      </c>
      <c r="F73" s="316">
        <v>39422.958232193712</v>
      </c>
      <c r="G73" s="404">
        <v>39584.612358546685</v>
      </c>
      <c r="H73" s="404">
        <v>30968.801500000001</v>
      </c>
      <c r="I73" s="293">
        <v>63.750450200000003</v>
      </c>
      <c r="J73" s="443">
        <f t="shared" si="0"/>
        <v>1.1145301441516877</v>
      </c>
    </row>
    <row r="74" spans="2:10" x14ac:dyDescent="0.25">
      <c r="B74" s="7" t="s">
        <v>362</v>
      </c>
      <c r="C74" s="293">
        <v>153.96581259984376</v>
      </c>
      <c r="D74" s="293">
        <v>2.5642550625383675</v>
      </c>
      <c r="E74" s="316">
        <v>346.19209799999999</v>
      </c>
      <c r="F74" s="316">
        <v>39548.457371360055</v>
      </c>
      <c r="G74" s="404">
        <v>39724.677585084486</v>
      </c>
      <c r="H74" s="404">
        <v>31032.7775</v>
      </c>
      <c r="I74" s="293">
        <v>63.9760232</v>
      </c>
      <c r="J74" s="443">
        <f t="shared" si="0"/>
        <v>1.1155691687603533</v>
      </c>
    </row>
    <row r="75" spans="2:10" x14ac:dyDescent="0.25">
      <c r="B75" s="7" t="s">
        <v>363</v>
      </c>
      <c r="C75" s="293">
        <v>155.08976303182263</v>
      </c>
      <c r="D75" s="293">
        <v>2.7274277861140117</v>
      </c>
      <c r="E75" s="316">
        <v>347.23067400000002</v>
      </c>
      <c r="F75" s="316">
        <v>39670.342088907732</v>
      </c>
      <c r="G75" s="404">
        <v>39873.211947916563</v>
      </c>
      <c r="H75" s="404">
        <v>31096.9928</v>
      </c>
      <c r="I75" s="293">
        <v>64.215235699999994</v>
      </c>
      <c r="J75" s="443">
        <f t="shared" si="0"/>
        <v>1.1166053136816498</v>
      </c>
    </row>
    <row r="76" spans="2:10" x14ac:dyDescent="0.25">
      <c r="B76" s="7" t="s">
        <v>364</v>
      </c>
      <c r="C76" s="293">
        <v>156.25293625456129</v>
      </c>
      <c r="D76" s="293">
        <v>2.8601505610315048</v>
      </c>
      <c r="E76" s="316">
        <v>348.27236599999998</v>
      </c>
      <c r="F76" s="316">
        <v>39787.098029273402</v>
      </c>
      <c r="G76" s="404">
        <v>40022.6943738564</v>
      </c>
      <c r="H76" s="404">
        <v>31161.448700000001</v>
      </c>
      <c r="I76" s="293">
        <v>64.455974999999995</v>
      </c>
      <c r="J76" s="443">
        <f t="shared" si="0"/>
        <v>1.1176385583125985</v>
      </c>
    </row>
    <row r="77" spans="2:10" x14ac:dyDescent="0.25">
      <c r="B77" s="7" t="s">
        <v>388</v>
      </c>
      <c r="C77" s="293">
        <v>157.47170915734688</v>
      </c>
      <c r="D77" s="293">
        <v>2.982773430764496</v>
      </c>
      <c r="E77" s="316">
        <v>349.317183</v>
      </c>
      <c r="F77" s="316">
        <v>39940.461363598253</v>
      </c>
      <c r="G77" s="404">
        <v>40167.119900415586</v>
      </c>
      <c r="H77" s="404">
        <v>31226.137299999999</v>
      </c>
      <c r="I77" s="293">
        <v>64.688570200000001</v>
      </c>
      <c r="J77" s="443">
        <f t="shared" ref="J77:J118" si="1">(E77/H77)*100</f>
        <v>1.1186692085671448</v>
      </c>
    </row>
    <row r="78" spans="2:10" x14ac:dyDescent="0.25">
      <c r="B78" s="7" t="s">
        <v>389</v>
      </c>
      <c r="C78" s="293">
        <v>158.7629771724371</v>
      </c>
      <c r="D78" s="293">
        <v>3.1157336109809863</v>
      </c>
      <c r="E78" s="316">
        <v>350.36513500000001</v>
      </c>
      <c r="F78" s="316">
        <v>40035.098568205925</v>
      </c>
      <c r="G78" s="404">
        <v>40304.07509835191</v>
      </c>
      <c r="H78" s="404">
        <v>31291.046399999999</v>
      </c>
      <c r="I78" s="293">
        <v>64.909134600000002</v>
      </c>
      <c r="J78" s="443">
        <f t="shared" si="1"/>
        <v>1.1196977260562306</v>
      </c>
    </row>
    <row r="79" spans="2:10" x14ac:dyDescent="0.25">
      <c r="B79" s="7" t="s">
        <v>390</v>
      </c>
      <c r="C79" s="293">
        <v>160.12833877612005</v>
      </c>
      <c r="D79" s="293">
        <v>3.2488125881419805</v>
      </c>
      <c r="E79" s="316">
        <v>351.41622999999998</v>
      </c>
      <c r="F79" s="316">
        <v>40128.689645009617</v>
      </c>
      <c r="G79" s="404">
        <v>40433.120019343871</v>
      </c>
      <c r="H79" s="404">
        <v>31356.163400000001</v>
      </c>
      <c r="I79" s="293">
        <v>65.116959600000001</v>
      </c>
      <c r="J79" s="443">
        <f t="shared" si="1"/>
        <v>1.1207245781861181</v>
      </c>
    </row>
    <row r="80" spans="2:10" x14ac:dyDescent="0.25">
      <c r="B80" s="444" t="s">
        <v>391</v>
      </c>
      <c r="C80" s="434">
        <v>161.5694938251051</v>
      </c>
      <c r="D80" s="434">
        <v>3.4025329046503572</v>
      </c>
      <c r="E80" s="356">
        <v>352.47205500000001</v>
      </c>
      <c r="F80" s="356">
        <v>40228.642852384633</v>
      </c>
      <c r="G80" s="445">
        <v>40553.978419260107</v>
      </c>
      <c r="H80" s="445">
        <v>31421.474999999999</v>
      </c>
      <c r="I80" s="434">
        <v>65.311600299999995</v>
      </c>
      <c r="J80" s="446">
        <f t="shared" si="1"/>
        <v>1.1217552804252506</v>
      </c>
    </row>
    <row r="81" spans="2:10" x14ac:dyDescent="0.25">
      <c r="B81" s="19">
        <v>2008</v>
      </c>
      <c r="C81" s="293">
        <v>91.95087680666667</v>
      </c>
      <c r="D81" s="293">
        <v>-4.4663699764754377</v>
      </c>
      <c r="E81" s="316">
        <v>916.92</v>
      </c>
      <c r="F81" s="404">
        <v>108848.71955868212</v>
      </c>
      <c r="G81" s="404">
        <v>156041.77923826803</v>
      </c>
      <c r="H81" s="404">
        <v>27206.485544294799</v>
      </c>
      <c r="I81" s="293">
        <v>235.44989849899866</v>
      </c>
      <c r="J81" s="443">
        <f t="shared" si="1"/>
        <v>3.3702258180578495</v>
      </c>
    </row>
    <row r="82" spans="2:10" x14ac:dyDescent="0.25">
      <c r="B82" s="19">
        <f>B81+1</f>
        <v>2009</v>
      </c>
      <c r="C82" s="107">
        <v>83.759238434166662</v>
      </c>
      <c r="D82" s="107">
        <v>-8.9087115392314509</v>
      </c>
      <c r="E82" s="316">
        <v>847.54</v>
      </c>
      <c r="F82" s="404">
        <v>85813.390454886568</v>
      </c>
      <c r="G82" s="404">
        <v>121843.77092726636</v>
      </c>
      <c r="H82" s="404">
        <v>27400.396380691709</v>
      </c>
      <c r="I82" s="447">
        <v>193.9108363969026</v>
      </c>
      <c r="J82" s="443">
        <f t="shared" si="1"/>
        <v>3.0931669316916803</v>
      </c>
    </row>
    <row r="83" spans="2:10" x14ac:dyDescent="0.25">
      <c r="B83" s="19">
        <f t="shared" ref="B83:B96" si="2">B82+1</f>
        <v>2010</v>
      </c>
      <c r="C83" s="107">
        <v>88.558526405000009</v>
      </c>
      <c r="D83" s="107">
        <v>5.7298610404695971</v>
      </c>
      <c r="E83" s="316">
        <v>884.11000000000013</v>
      </c>
      <c r="F83" s="404">
        <v>105429.54373144265</v>
      </c>
      <c r="G83" s="404">
        <v>105573.96402793369</v>
      </c>
      <c r="H83" s="404">
        <v>27570.7884968615</v>
      </c>
      <c r="I83" s="447">
        <v>170.3921161697981</v>
      </c>
      <c r="J83" s="443">
        <f t="shared" si="1"/>
        <v>3.2066910240911031</v>
      </c>
    </row>
    <row r="84" spans="2:10" x14ac:dyDescent="0.25">
      <c r="B84" s="19">
        <f t="shared" si="2"/>
        <v>2011</v>
      </c>
      <c r="C84" s="107">
        <v>87.277347387500001</v>
      </c>
      <c r="D84" s="107">
        <v>-1.4467031798167662</v>
      </c>
      <c r="E84" s="316">
        <v>882.52</v>
      </c>
      <c r="F84" s="404">
        <v>106871.58159601269</v>
      </c>
      <c r="G84" s="404">
        <v>104893.61779075765</v>
      </c>
      <c r="H84" s="404">
        <v>27727.9240238737</v>
      </c>
      <c r="I84" s="447">
        <v>157.13552701220033</v>
      </c>
      <c r="J84" s="443">
        <f t="shared" si="1"/>
        <v>3.1827842547467733</v>
      </c>
    </row>
    <row r="85" spans="2:10" x14ac:dyDescent="0.25">
      <c r="B85" s="19">
        <f t="shared" si="2"/>
        <v>2012</v>
      </c>
      <c r="C85" s="107">
        <v>87.620287632499995</v>
      </c>
      <c r="D85" s="107">
        <v>0.39293156273114693</v>
      </c>
      <c r="E85" s="316">
        <v>931.31</v>
      </c>
      <c r="F85" s="404">
        <v>99091.517156229238</v>
      </c>
      <c r="G85" s="404">
        <v>107763.81285189814</v>
      </c>
      <c r="H85" s="404">
        <v>27878.671319920399</v>
      </c>
      <c r="I85" s="447">
        <v>150.74729604669847</v>
      </c>
      <c r="J85" s="443">
        <f t="shared" si="1"/>
        <v>3.3405824449551242</v>
      </c>
    </row>
    <row r="86" spans="2:10" x14ac:dyDescent="0.25">
      <c r="B86" s="19">
        <f t="shared" si="2"/>
        <v>2013</v>
      </c>
      <c r="C86" s="107">
        <v>89.867697895833331</v>
      </c>
      <c r="D86" s="107">
        <v>2.564942804980852</v>
      </c>
      <c r="E86" s="316">
        <v>1067.1699999999998</v>
      </c>
      <c r="F86" s="404">
        <v>118465.54533557052</v>
      </c>
      <c r="G86" s="404">
        <v>106477.59844579498</v>
      </c>
      <c r="H86" s="404">
        <v>28040.810148808901</v>
      </c>
      <c r="I86" s="447">
        <v>162.13882888850276</v>
      </c>
      <c r="J86" s="443">
        <f t="shared" si="1"/>
        <v>3.8057744920231213</v>
      </c>
    </row>
    <row r="87" spans="2:10" x14ac:dyDescent="0.25">
      <c r="B87" s="19">
        <f t="shared" si="2"/>
        <v>2014</v>
      </c>
      <c r="C87" s="107">
        <v>97.057332573333326</v>
      </c>
      <c r="D87" s="107">
        <v>8.0002435200171576</v>
      </c>
      <c r="E87" s="316">
        <v>1222.73</v>
      </c>
      <c r="F87" s="404">
        <v>134945.5640227246</v>
      </c>
      <c r="G87" s="404">
        <v>114832.48894028319</v>
      </c>
      <c r="H87" s="404">
        <v>28233.310711872899</v>
      </c>
      <c r="I87" s="447">
        <v>192.50056306399708</v>
      </c>
      <c r="J87" s="443">
        <f t="shared" si="1"/>
        <v>4.3308063035122828</v>
      </c>
    </row>
    <row r="88" spans="2:10" x14ac:dyDescent="0.25">
      <c r="B88" s="19">
        <f t="shared" si="2"/>
        <v>2015</v>
      </c>
      <c r="C88" s="107">
        <v>102.88184081666665</v>
      </c>
      <c r="D88" s="107">
        <v>6.0011006782331622</v>
      </c>
      <c r="E88" s="316">
        <v>1225.8999999999999</v>
      </c>
      <c r="F88" s="404">
        <v>145888.55660778747</v>
      </c>
      <c r="G88" s="404">
        <v>133951.73486969768</v>
      </c>
      <c r="H88" s="404">
        <v>28456.7091458266</v>
      </c>
      <c r="I88" s="447">
        <v>223.3984339537019</v>
      </c>
      <c r="J88" s="443">
        <f t="shared" si="1"/>
        <v>4.307947182922196</v>
      </c>
    </row>
    <row r="89" spans="2:10" x14ac:dyDescent="0.25">
      <c r="B89" s="19">
        <f t="shared" si="2"/>
        <v>2016</v>
      </c>
      <c r="C89" s="107">
        <v>110.05792050000001</v>
      </c>
      <c r="D89" s="107">
        <v>6.975069289556135</v>
      </c>
      <c r="E89" s="316">
        <v>1232.48</v>
      </c>
      <c r="F89" s="404">
        <v>153245.68010327191</v>
      </c>
      <c r="G89" s="404">
        <v>139280.6355535897</v>
      </c>
      <c r="H89" s="404">
        <v>28706.035815855201</v>
      </c>
      <c r="I89" s="447">
        <v>249.32667002860035</v>
      </c>
      <c r="J89" s="443">
        <f t="shared" si="1"/>
        <v>4.2934524568497352</v>
      </c>
    </row>
    <row r="90" spans="2:10" x14ac:dyDescent="0.25">
      <c r="B90" s="19">
        <f t="shared" si="2"/>
        <v>2017</v>
      </c>
      <c r="C90" s="107">
        <v>115.05665090000002</v>
      </c>
      <c r="D90" s="107">
        <v>4.5419088215463921</v>
      </c>
      <c r="E90" s="316">
        <v>1223.2399999999998</v>
      </c>
      <c r="F90" s="404">
        <v>160696.01718357296</v>
      </c>
      <c r="G90" s="404">
        <v>158080.76590716033</v>
      </c>
      <c r="H90" s="404">
        <v>28971.5854</v>
      </c>
      <c r="I90" s="447">
        <v>265.5495664</v>
      </c>
      <c r="J90" s="443">
        <f t="shared" si="1"/>
        <v>4.2222059411356883</v>
      </c>
    </row>
    <row r="91" spans="2:10" x14ac:dyDescent="0.25">
      <c r="B91" s="19">
        <f t="shared" si="2"/>
        <v>2018</v>
      </c>
      <c r="C91" s="107">
        <v>118.82434331666667</v>
      </c>
      <c r="D91" s="107">
        <v>3.2746411330373926</v>
      </c>
      <c r="E91" s="316">
        <v>1189.48</v>
      </c>
      <c r="F91" s="404">
        <v>165763.35832235354</v>
      </c>
      <c r="G91" s="404">
        <v>160931.32227271068</v>
      </c>
      <c r="H91" s="404">
        <v>29251.953099999999</v>
      </c>
      <c r="I91" s="447">
        <v>280.36775720000003</v>
      </c>
      <c r="J91" s="443">
        <f t="shared" si="1"/>
        <v>4.0663267711857509</v>
      </c>
    </row>
    <row r="92" spans="2:10" x14ac:dyDescent="0.25">
      <c r="B92" s="19">
        <f t="shared" si="2"/>
        <v>2019</v>
      </c>
      <c r="C92" s="107">
        <v>119.95238595000001</v>
      </c>
      <c r="D92" s="107">
        <v>0.94933630756712795</v>
      </c>
      <c r="E92" s="316">
        <v>1177.02</v>
      </c>
      <c r="F92" s="404">
        <v>151340.03226426855</v>
      </c>
      <c r="G92" s="404">
        <v>172035.46781695925</v>
      </c>
      <c r="H92" s="404">
        <v>29580</v>
      </c>
      <c r="I92" s="447">
        <v>328.04686069999997</v>
      </c>
      <c r="J92" s="443">
        <f t="shared" si="1"/>
        <v>3.9791075050709939</v>
      </c>
    </row>
    <row r="93" spans="2:10" x14ac:dyDescent="0.25">
      <c r="B93" s="19">
        <f t="shared" si="2"/>
        <v>2020</v>
      </c>
      <c r="C93" s="107">
        <v>123.35229642500001</v>
      </c>
      <c r="D93" s="107">
        <v>2.8343833664277396</v>
      </c>
      <c r="E93" s="316">
        <v>1039.67</v>
      </c>
      <c r="F93" s="404">
        <v>124502.09329591403</v>
      </c>
      <c r="G93" s="404">
        <v>141566.98288854788</v>
      </c>
      <c r="H93" s="404">
        <v>29840</v>
      </c>
      <c r="I93" s="447">
        <v>260</v>
      </c>
      <c r="J93" s="443">
        <f t="shared" si="1"/>
        <v>3.4841487935656841</v>
      </c>
    </row>
    <row r="94" spans="2:10" x14ac:dyDescent="0.25">
      <c r="B94" s="19">
        <f t="shared" si="2"/>
        <v>2021</v>
      </c>
      <c r="C94" s="107">
        <v>135.66915888333335</v>
      </c>
      <c r="D94" s="107">
        <v>9.9851099779258554</v>
      </c>
      <c r="E94" s="316">
        <v>1487.08</v>
      </c>
      <c r="F94" s="404">
        <v>170935.03707332833</v>
      </c>
      <c r="G94" s="404">
        <v>166839.78157708095</v>
      </c>
      <c r="H94" s="404">
        <v>30079.563300000002</v>
      </c>
      <c r="I94" s="447">
        <v>239.56329010000002</v>
      </c>
      <c r="J94" s="443">
        <f t="shared" si="1"/>
        <v>4.9438217741678443</v>
      </c>
    </row>
    <row r="95" spans="2:10" x14ac:dyDescent="0.25">
      <c r="B95" s="19">
        <f t="shared" si="2"/>
        <v>2022</v>
      </c>
      <c r="C95" s="107">
        <v>145.67505610038515</v>
      </c>
      <c r="D95" s="107">
        <v>7.3752187301877603</v>
      </c>
      <c r="E95" s="316">
        <v>1296.611163</v>
      </c>
      <c r="F95" s="404">
        <v>155115.14682179142</v>
      </c>
      <c r="G95" s="404">
        <v>155559.86024377108</v>
      </c>
      <c r="H95" s="404">
        <v>30330.090199999999</v>
      </c>
      <c r="I95" s="447">
        <v>250.52692260000001</v>
      </c>
      <c r="J95" s="443">
        <f t="shared" si="1"/>
        <v>4.2749993635033769</v>
      </c>
    </row>
    <row r="96" spans="2:10" x14ac:dyDescent="0.25">
      <c r="B96" s="19">
        <f t="shared" si="2"/>
        <v>2023</v>
      </c>
      <c r="C96" s="107">
        <v>147.61738795609807</v>
      </c>
      <c r="D96" s="107">
        <v>1.3333318055319232</v>
      </c>
      <c r="E96" s="316">
        <v>1335.3340679999999</v>
      </c>
      <c r="F96" s="404">
        <v>153468.19542654068</v>
      </c>
      <c r="G96" s="404">
        <v>160182.59033631574</v>
      </c>
      <c r="H96" s="404">
        <v>30588.062000000002</v>
      </c>
      <c r="I96" s="447">
        <v>257.97176309999998</v>
      </c>
      <c r="J96" s="443">
        <f t="shared" si="1"/>
        <v>4.3655399547705889</v>
      </c>
    </row>
    <row r="97" spans="2:10" x14ac:dyDescent="0.25">
      <c r="B97" s="19">
        <v>2024</v>
      </c>
      <c r="C97" s="293">
        <v>149.77112186840435</v>
      </c>
      <c r="D97" s="293">
        <v>1.4589974406990613</v>
      </c>
      <c r="E97" s="336">
        <v>1364.8805600000001</v>
      </c>
      <c r="F97" s="404">
        <v>155506.63024285756</v>
      </c>
      <c r="G97" s="404">
        <v>157361.58646106051</v>
      </c>
      <c r="H97" s="404">
        <v>30841.490600000001</v>
      </c>
      <c r="I97" s="293">
        <v>253.4285769</v>
      </c>
      <c r="J97" s="443">
        <f t="shared" si="1"/>
        <v>4.4254688520145651</v>
      </c>
    </row>
    <row r="98" spans="2:10" x14ac:dyDescent="0.25">
      <c r="B98" s="19">
        <v>2025</v>
      </c>
      <c r="C98" s="293">
        <v>153.46860977170661</v>
      </c>
      <c r="D98" s="293">
        <v>2.4687589017000411</v>
      </c>
      <c r="E98" s="336">
        <v>1382.7036549999998</v>
      </c>
      <c r="F98" s="404">
        <v>157916.40474799363</v>
      </c>
      <c r="G98" s="404">
        <v>158649.17010022252</v>
      </c>
      <c r="H98" s="404">
        <v>31096.9928</v>
      </c>
      <c r="I98" s="293">
        <v>255.50221190000002</v>
      </c>
      <c r="J98" s="443">
        <f t="shared" si="1"/>
        <v>4.4464224045483904</v>
      </c>
    </row>
    <row r="99" spans="2:10" x14ac:dyDescent="0.25">
      <c r="B99" s="266">
        <v>2026</v>
      </c>
      <c r="C99" s="434">
        <v>158.15399034011634</v>
      </c>
      <c r="D99" s="434">
        <v>3.0529895171263366</v>
      </c>
      <c r="E99" s="353">
        <v>1399.3709140000001</v>
      </c>
      <c r="F99" s="404">
        <v>159891.34760608719</v>
      </c>
      <c r="G99" s="445">
        <v>160927.00939196776</v>
      </c>
      <c r="H99" s="445">
        <v>31356.163400000001</v>
      </c>
      <c r="I99" s="434">
        <v>259.17063940000003</v>
      </c>
      <c r="J99" s="446">
        <f t="shared" si="1"/>
        <v>4.4628256848540344</v>
      </c>
    </row>
    <row r="100" spans="2:10" x14ac:dyDescent="0.25">
      <c r="B100" s="19" t="s">
        <v>333</v>
      </c>
      <c r="C100" s="107">
        <v>88.179581707500006</v>
      </c>
      <c r="D100" s="107">
        <v>-9.218580366239248</v>
      </c>
      <c r="E100" s="316">
        <v>792.88000000000011</v>
      </c>
      <c r="F100" s="401">
        <v>87750.130225505651</v>
      </c>
      <c r="G100" s="404">
        <v>145067.78468080272</v>
      </c>
      <c r="H100" s="404">
        <v>27258.936046945699</v>
      </c>
      <c r="I100" s="447">
        <v>222.62595455140035</v>
      </c>
      <c r="J100" s="443">
        <f t="shared" si="1"/>
        <v>2.9086975318276975</v>
      </c>
    </row>
    <row r="101" spans="2:10" x14ac:dyDescent="0.25">
      <c r="B101" s="19" t="s">
        <v>334</v>
      </c>
      <c r="C101" s="107">
        <v>85.338091283333341</v>
      </c>
      <c r="D101" s="107">
        <v>-3.2223904549605997</v>
      </c>
      <c r="E101" s="316">
        <v>892.93000000000006</v>
      </c>
      <c r="F101" s="404">
        <v>96066.311367336384</v>
      </c>
      <c r="G101" s="404">
        <v>116183.74558977281</v>
      </c>
      <c r="H101" s="404">
        <v>27444.901296239201</v>
      </c>
      <c r="I101" s="447">
        <v>185.96524929350198</v>
      </c>
      <c r="J101" s="443">
        <f t="shared" si="1"/>
        <v>3.2535369333696931</v>
      </c>
    </row>
    <row r="102" spans="2:10" x14ac:dyDescent="0.25">
      <c r="B102" s="19" t="s">
        <v>335</v>
      </c>
      <c r="C102" s="107">
        <v>88.374584654166682</v>
      </c>
      <c r="D102" s="107">
        <v>3.5581922740125504</v>
      </c>
      <c r="E102" s="316">
        <v>876.58000000000015</v>
      </c>
      <c r="F102" s="404">
        <v>104090.13363645494</v>
      </c>
      <c r="G102" s="404">
        <v>104070.78809068984</v>
      </c>
      <c r="H102" s="404">
        <v>27611.479639399</v>
      </c>
      <c r="I102" s="447">
        <v>166.57834315979926</v>
      </c>
      <c r="J102" s="443">
        <f t="shared" si="1"/>
        <v>3.1746940455490922</v>
      </c>
    </row>
    <row r="103" spans="2:10" x14ac:dyDescent="0.25">
      <c r="B103" s="19" t="s">
        <v>82</v>
      </c>
      <c r="C103" s="107">
        <v>87.170480499166658</v>
      </c>
      <c r="D103" s="107">
        <v>-1.3625004968475962</v>
      </c>
      <c r="E103" s="316">
        <v>916.06999999999994</v>
      </c>
      <c r="F103" s="404">
        <v>106085.62847128353</v>
      </c>
      <c r="G103" s="404">
        <v>108406.51907989755</v>
      </c>
      <c r="H103" s="404">
        <v>27765.800644842398</v>
      </c>
      <c r="I103" s="447">
        <v>154.32100544339846</v>
      </c>
      <c r="J103" s="443">
        <f t="shared" si="1"/>
        <v>3.2992745706044082</v>
      </c>
    </row>
    <row r="104" spans="2:10" x14ac:dyDescent="0.25">
      <c r="B104" s="19" t="s">
        <v>83</v>
      </c>
      <c r="C104" s="107">
        <v>87.901050304999998</v>
      </c>
      <c r="D104" s="107">
        <v>0.83809312699649752</v>
      </c>
      <c r="E104" s="316">
        <v>928.28</v>
      </c>
      <c r="F104" s="404">
        <v>101087.1374623398</v>
      </c>
      <c r="G104" s="404">
        <v>103042.24606621799</v>
      </c>
      <c r="H104" s="404">
        <v>27916.168346974999</v>
      </c>
      <c r="I104" s="447">
        <v>150.36770213260024</v>
      </c>
      <c r="J104" s="443">
        <f t="shared" si="1"/>
        <v>3.3252414459686714</v>
      </c>
    </row>
    <row r="105" spans="2:10" x14ac:dyDescent="0.25">
      <c r="B105" s="19" t="s">
        <v>84</v>
      </c>
      <c r="C105" s="107">
        <v>91.285219467499999</v>
      </c>
      <c r="D105" s="107">
        <v>3.8499757975104743</v>
      </c>
      <c r="E105" s="316">
        <v>1139.5899999999997</v>
      </c>
      <c r="F105" s="404">
        <v>127386.19510907185</v>
      </c>
      <c r="G105" s="404">
        <v>110145.60531673467</v>
      </c>
      <c r="H105" s="404">
        <v>28084.3825361985</v>
      </c>
      <c r="I105" s="447">
        <v>168.21418922350131</v>
      </c>
      <c r="J105" s="443">
        <f t="shared" si="1"/>
        <v>4.0577356419752517</v>
      </c>
    </row>
    <row r="106" spans="2:10" x14ac:dyDescent="0.25">
      <c r="B106" s="19" t="s">
        <v>85</v>
      </c>
      <c r="C106" s="107">
        <v>98.643255379999985</v>
      </c>
      <c r="D106" s="107">
        <v>8.0604899187646026</v>
      </c>
      <c r="E106" s="316">
        <v>1199.8199999999997</v>
      </c>
      <c r="F106" s="404">
        <v>138229.73964334582</v>
      </c>
      <c r="G106" s="404">
        <v>118914.99526069369</v>
      </c>
      <c r="H106" s="404">
        <v>28285.988606015198</v>
      </c>
      <c r="I106" s="447">
        <v>201.60606981669844</v>
      </c>
      <c r="J106" s="443">
        <f t="shared" si="1"/>
        <v>4.2417467415116272</v>
      </c>
    </row>
    <row r="107" spans="2:10" x14ac:dyDescent="0.25">
      <c r="B107" s="19" t="s">
        <v>86</v>
      </c>
      <c r="C107" s="107">
        <v>104.86089613333333</v>
      </c>
      <c r="D107" s="107">
        <v>6.3031585174083471</v>
      </c>
      <c r="E107" s="316">
        <v>1324.4</v>
      </c>
      <c r="F107" s="404">
        <v>142603.89290736243</v>
      </c>
      <c r="G107" s="404">
        <v>135394.78210213996</v>
      </c>
      <c r="H107" s="404">
        <v>28515.730468661099</v>
      </c>
      <c r="I107" s="447">
        <v>229.74186264590026</v>
      </c>
      <c r="J107" s="443">
        <f t="shared" si="1"/>
        <v>4.6444540547734556</v>
      </c>
    </row>
    <row r="108" spans="2:10" x14ac:dyDescent="0.25">
      <c r="B108" s="19" t="s">
        <v>87</v>
      </c>
      <c r="C108" s="107">
        <v>111.24589959166666</v>
      </c>
      <c r="D108" s="107">
        <v>6.0890224037515761</v>
      </c>
      <c r="E108" s="316">
        <v>1154.01</v>
      </c>
      <c r="F108" s="404">
        <v>157487.51384258227</v>
      </c>
      <c r="G108" s="404">
        <v>145715.84868422415</v>
      </c>
      <c r="H108" s="404">
        <v>28771.677800000001</v>
      </c>
      <c r="I108" s="447">
        <v>255.94735939410208</v>
      </c>
      <c r="J108" s="443">
        <f t="shared" si="1"/>
        <v>4.0109235478787406</v>
      </c>
    </row>
    <row r="109" spans="2:10" x14ac:dyDescent="0.25">
      <c r="B109" s="19" t="s">
        <v>88</v>
      </c>
      <c r="C109" s="107">
        <v>116.23965511666668</v>
      </c>
      <c r="D109" s="107">
        <v>4.4889344626002803</v>
      </c>
      <c r="E109" s="316">
        <v>1206.98</v>
      </c>
      <c r="F109" s="404">
        <v>161797.10212462486</v>
      </c>
      <c r="G109" s="404">
        <v>155759.48804577457</v>
      </c>
      <c r="H109" s="404">
        <v>29038.718199999999</v>
      </c>
      <c r="I109" s="447">
        <v>267.04032519999998</v>
      </c>
      <c r="J109" s="443">
        <f t="shared" si="1"/>
        <v>4.1564506796997671</v>
      </c>
    </row>
    <row r="110" spans="2:10" x14ac:dyDescent="0.25">
      <c r="B110" s="19" t="s">
        <v>89</v>
      </c>
      <c r="C110" s="107">
        <v>119.27481549166667</v>
      </c>
      <c r="D110" s="107">
        <v>2.6111230044115974</v>
      </c>
      <c r="E110" s="316">
        <v>1192.6400000000001</v>
      </c>
      <c r="F110" s="404">
        <v>162806.03445565785</v>
      </c>
      <c r="G110" s="404">
        <v>165192.50461826753</v>
      </c>
      <c r="H110" s="404">
        <v>29325.004199999999</v>
      </c>
      <c r="I110" s="447">
        <v>286.2860938</v>
      </c>
      <c r="J110" s="443">
        <f t="shared" si="1"/>
        <v>4.0669729895554463</v>
      </c>
    </row>
    <row r="111" spans="2:10" x14ac:dyDescent="0.25">
      <c r="B111" s="19" t="s">
        <v>90</v>
      </c>
      <c r="C111" s="107">
        <v>120.42559932500001</v>
      </c>
      <c r="D111" s="107">
        <v>0.96481711465212783</v>
      </c>
      <c r="E111" s="316">
        <v>1171.2400000000002</v>
      </c>
      <c r="F111" s="404">
        <v>147028.39154101239</v>
      </c>
      <c r="G111" s="404">
        <v>168471.19926219358</v>
      </c>
      <c r="H111" s="404">
        <v>29660</v>
      </c>
      <c r="I111" s="447">
        <v>334.9957531</v>
      </c>
      <c r="J111" s="443">
        <f t="shared" si="1"/>
        <v>3.9488873904248156</v>
      </c>
    </row>
    <row r="112" spans="2:10" x14ac:dyDescent="0.25">
      <c r="B112" s="19" t="s">
        <v>91</v>
      </c>
      <c r="C112" s="107">
        <v>125.89508731666666</v>
      </c>
      <c r="D112" s="107">
        <v>4.5417984401354694</v>
      </c>
      <c r="E112" s="316">
        <v>1196.1599999999999</v>
      </c>
      <c r="F112" s="404">
        <v>134993.21095447757</v>
      </c>
      <c r="G112" s="404">
        <v>149463.92344661115</v>
      </c>
      <c r="H112" s="404">
        <v>29896</v>
      </c>
      <c r="I112" s="447">
        <v>236</v>
      </c>
      <c r="J112" s="443">
        <f t="shared" si="1"/>
        <v>4.0010703773080003</v>
      </c>
    </row>
    <row r="113" spans="2:10" x14ac:dyDescent="0.25">
      <c r="B113" s="19" t="s">
        <v>92</v>
      </c>
      <c r="C113" s="107">
        <v>138.68208971255669</v>
      </c>
      <c r="D113" s="107">
        <v>10.156871620992325</v>
      </c>
      <c r="E113" s="316">
        <v>1362.3066630000001</v>
      </c>
      <c r="F113" s="404">
        <v>165726.18436694954</v>
      </c>
      <c r="G113" s="404">
        <v>157848.75493438845</v>
      </c>
      <c r="H113" s="404">
        <v>30139.7798</v>
      </c>
      <c r="I113" s="447">
        <v>243.77975730000003</v>
      </c>
      <c r="J113" s="443">
        <f t="shared" si="1"/>
        <v>4.5199622294519886</v>
      </c>
    </row>
    <row r="114" spans="2:10" x14ac:dyDescent="0.25">
      <c r="B114" s="19" t="s">
        <v>93</v>
      </c>
      <c r="C114" s="107">
        <v>146.53140998084316</v>
      </c>
      <c r="D114" s="107">
        <v>5.6599379808564887</v>
      </c>
      <c r="E114" s="316">
        <v>1305.7300150000001</v>
      </c>
      <c r="F114" s="404">
        <v>154203.47093412001</v>
      </c>
      <c r="G114" s="404">
        <v>158835.08505950574</v>
      </c>
      <c r="H114" s="404">
        <v>30395.581399999999</v>
      </c>
      <c r="I114" s="447">
        <v>255.80162519999999</v>
      </c>
      <c r="J114" s="443">
        <f t="shared" si="1"/>
        <v>4.2957889102920737</v>
      </c>
    </row>
    <row r="115" spans="2:10" x14ac:dyDescent="0.25">
      <c r="B115" s="19" t="s">
        <v>94</v>
      </c>
      <c r="C115" s="107">
        <v>147.9940285930154</v>
      </c>
      <c r="D115" s="107">
        <v>0.99816047109861916</v>
      </c>
      <c r="E115" s="316">
        <v>1343.629439</v>
      </c>
      <c r="F115" s="404">
        <v>153768.7953867836</v>
      </c>
      <c r="G115" s="404">
        <v>158813.84263046729</v>
      </c>
      <c r="H115" s="404">
        <v>30651.3488</v>
      </c>
      <c r="I115" s="447">
        <v>255.7674145</v>
      </c>
      <c r="J115" s="443">
        <f t="shared" si="1"/>
        <v>4.3835899286755042</v>
      </c>
    </row>
    <row r="116" spans="2:10" x14ac:dyDescent="0.25">
      <c r="B116" s="19" t="s">
        <v>358</v>
      </c>
      <c r="C116" s="107">
        <v>150.58414087575596</v>
      </c>
      <c r="D116" s="107">
        <v>1.750146480479553</v>
      </c>
      <c r="E116" s="316">
        <v>1369.993929</v>
      </c>
      <c r="F116" s="404">
        <v>156149.5834815898</v>
      </c>
      <c r="G116" s="404">
        <v>157531.52376369375</v>
      </c>
      <c r="H116" s="404">
        <v>30905.051100000001</v>
      </c>
      <c r="I116" s="447">
        <v>253.7022585</v>
      </c>
      <c r="J116" s="443">
        <f t="shared" si="1"/>
        <v>4.4329126800893723</v>
      </c>
    </row>
    <row r="117" spans="2:10" x14ac:dyDescent="0.25">
      <c r="B117" s="19" t="s">
        <v>365</v>
      </c>
      <c r="C117" s="107">
        <v>154.55481011472997</v>
      </c>
      <c r="D117" s="107">
        <v>2.6368442359744559</v>
      </c>
      <c r="E117" s="316">
        <v>1386.851766</v>
      </c>
      <c r="F117" s="404">
        <v>158428.85572173487</v>
      </c>
      <c r="G117" s="404">
        <v>159205.19626540411</v>
      </c>
      <c r="H117" s="404">
        <v>31161.448700000001</v>
      </c>
      <c r="I117" s="447">
        <v>256.39768409999999</v>
      </c>
      <c r="J117" s="443">
        <f t="shared" si="1"/>
        <v>4.450536877638811</v>
      </c>
    </row>
    <row r="118" spans="2:10" x14ac:dyDescent="0.25">
      <c r="B118" s="19" t="s">
        <v>392</v>
      </c>
      <c r="C118" s="107">
        <v>159.48312973275227</v>
      </c>
      <c r="D118" s="107">
        <v>3.1887196615646429</v>
      </c>
      <c r="E118" s="316">
        <v>1403.5706029999999</v>
      </c>
      <c r="F118" s="404">
        <v>160332.89242919843</v>
      </c>
      <c r="G118" s="404">
        <v>161458.29343737147</v>
      </c>
      <c r="H118" s="404">
        <v>31421.474999999999</v>
      </c>
      <c r="I118" s="447">
        <v>260.02626470000001</v>
      </c>
      <c r="J118" s="443">
        <f t="shared" si="1"/>
        <v>4.4669150732102807</v>
      </c>
    </row>
    <row r="119" spans="2:10" x14ac:dyDescent="0.25">
      <c r="B119" s="448" t="s">
        <v>30</v>
      </c>
      <c r="C119" s="449"/>
      <c r="D119" s="449"/>
      <c r="E119" s="449"/>
      <c r="F119" s="449"/>
      <c r="G119" s="449"/>
      <c r="H119" s="449"/>
      <c r="I119" s="450"/>
      <c r="J119" s="451"/>
    </row>
    <row r="120" spans="2:10" x14ac:dyDescent="0.25">
      <c r="B120" s="673" t="s">
        <v>427</v>
      </c>
      <c r="C120" s="674"/>
      <c r="D120" s="674"/>
      <c r="E120" s="674"/>
      <c r="F120" s="674"/>
      <c r="G120" s="674"/>
      <c r="H120" s="674"/>
      <c r="I120" s="674"/>
      <c r="J120" s="675"/>
    </row>
    <row r="121" spans="2:10" ht="15" customHeight="1" x14ac:dyDescent="0.25">
      <c r="B121" s="551" t="s">
        <v>605</v>
      </c>
      <c r="C121" s="554"/>
      <c r="D121" s="554"/>
      <c r="E121" s="554"/>
      <c r="F121" s="554"/>
      <c r="G121" s="554"/>
      <c r="H121" s="554"/>
      <c r="I121" s="554"/>
      <c r="J121" s="553"/>
    </row>
    <row r="122" spans="2:10" ht="15" customHeight="1" x14ac:dyDescent="0.25">
      <c r="B122" s="551" t="s">
        <v>606</v>
      </c>
      <c r="C122" s="554"/>
      <c r="D122" s="554"/>
      <c r="E122" s="554"/>
      <c r="F122" s="554"/>
      <c r="G122" s="554"/>
      <c r="H122" s="554"/>
      <c r="I122" s="554"/>
      <c r="J122" s="553"/>
    </row>
    <row r="123" spans="2:10" ht="24.75" customHeight="1" x14ac:dyDescent="0.25">
      <c r="B123" s="551" t="s">
        <v>607</v>
      </c>
      <c r="C123" s="554"/>
      <c r="D123" s="554"/>
      <c r="E123" s="554"/>
      <c r="F123" s="554"/>
      <c r="G123" s="554"/>
      <c r="H123" s="554"/>
      <c r="I123" s="554"/>
      <c r="J123" s="553"/>
    </row>
    <row r="124" spans="2:10" ht="15" customHeight="1" thickBot="1" x14ac:dyDescent="0.3">
      <c r="B124" s="670" t="s">
        <v>608</v>
      </c>
      <c r="C124" s="671"/>
      <c r="D124" s="671"/>
      <c r="E124" s="671"/>
      <c r="F124" s="671"/>
      <c r="G124" s="671"/>
      <c r="H124" s="671"/>
      <c r="I124" s="671"/>
      <c r="J124" s="672"/>
    </row>
    <row r="154" spans="12:14" x14ac:dyDescent="0.25">
      <c r="L154" s="32"/>
      <c r="M154" s="32"/>
    </row>
    <row r="155" spans="12:14" x14ac:dyDescent="0.25">
      <c r="L155" s="32"/>
      <c r="M155" s="32"/>
    </row>
    <row r="156" spans="12:14" x14ac:dyDescent="0.25">
      <c r="L156" s="32"/>
      <c r="M156" s="32"/>
    </row>
    <row r="157" spans="12:14" x14ac:dyDescent="0.25">
      <c r="L157" s="32"/>
      <c r="M157" s="32"/>
    </row>
    <row r="158" spans="12:14" x14ac:dyDescent="0.25">
      <c r="L158" s="32"/>
      <c r="M158" s="32"/>
    </row>
    <row r="159" spans="12:14" x14ac:dyDescent="0.25">
      <c r="L159" s="32"/>
      <c r="M159" s="32"/>
    </row>
    <row r="160" spans="12:14" x14ac:dyDescent="0.25">
      <c r="L160" s="32"/>
      <c r="M160" s="32"/>
      <c r="N160" s="33"/>
    </row>
    <row r="178" spans="1:1" x14ac:dyDescent="0.25">
      <c r="A178" s="25"/>
    </row>
    <row r="179" spans="1:1" x14ac:dyDescent="0.25">
      <c r="A179" s="25"/>
    </row>
    <row r="228" spans="11:12" ht="15" customHeight="1" x14ac:dyDescent="0.25"/>
    <row r="240" spans="11:12" x14ac:dyDescent="0.25">
      <c r="K240" s="452"/>
      <c r="L240" s="453"/>
    </row>
    <row r="284" ht="24" customHeight="1" x14ac:dyDescent="0.25"/>
    <row r="285" ht="37.5" customHeight="1" x14ac:dyDescent="0.25"/>
  </sheetData>
  <mergeCells count="6">
    <mergeCell ref="B124:J124"/>
    <mergeCell ref="B2:J2"/>
    <mergeCell ref="B120:J120"/>
    <mergeCell ref="B121:J121"/>
    <mergeCell ref="B122:J122"/>
    <mergeCell ref="B123:J123"/>
  </mergeCells>
  <hyperlinks>
    <hyperlink ref="A1" location="Contents!A1" display="Back to contents" xr:uid="{E491783B-E954-4879-A97C-8B184AE5175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0"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4AA2-E75E-4B22-8791-01138AD5826A}">
  <sheetPr>
    <tabColor theme="6"/>
  </sheetPr>
  <dimension ref="A1:V155"/>
  <sheetViews>
    <sheetView zoomScaleNormal="100" zoomScaleSheetLayoutView="85" workbookViewId="0"/>
  </sheetViews>
  <sheetFormatPr defaultColWidth="8.88671875" defaultRowHeight="15.75" x14ac:dyDescent="0.25"/>
  <cols>
    <col min="1" max="1" width="9.33203125" style="2" customWidth="1"/>
    <col min="2" max="2" width="9.44140625" style="2" customWidth="1"/>
    <col min="3" max="3" width="9.33203125" style="2" customWidth="1"/>
    <col min="4" max="4" width="10.109375" style="2" customWidth="1"/>
    <col min="5" max="5" width="9.77734375" style="2" customWidth="1"/>
    <col min="6" max="6" width="9.88671875" style="2" customWidth="1"/>
    <col min="7" max="7" width="9.33203125" style="2" customWidth="1"/>
    <col min="8" max="8" width="10.44140625" style="2" customWidth="1"/>
    <col min="9" max="11" width="9.33203125" style="2" customWidth="1"/>
    <col min="12" max="12" width="10.33203125" style="2" customWidth="1"/>
    <col min="13" max="19" width="9.33203125" style="2" customWidth="1"/>
    <col min="20" max="20" width="8.88671875" style="2"/>
    <col min="21" max="22" width="9.44140625" style="2" bestFit="1" customWidth="1"/>
    <col min="23" max="16384" width="8.88671875" style="2"/>
  </cols>
  <sheetData>
    <row r="1" spans="1:22" ht="33.75" customHeight="1" thickBot="1" x14ac:dyDescent="0.3">
      <c r="A1" s="10" t="s">
        <v>42</v>
      </c>
      <c r="B1" s="406"/>
      <c r="C1" s="406"/>
      <c r="D1" s="406"/>
      <c r="E1" s="406"/>
      <c r="F1" s="406"/>
      <c r="G1" s="406"/>
      <c r="H1" s="406"/>
      <c r="I1" s="406"/>
      <c r="J1" s="406"/>
      <c r="K1" s="406"/>
      <c r="L1" s="406"/>
      <c r="M1" s="406"/>
      <c r="N1" s="406"/>
      <c r="O1" s="406"/>
      <c r="P1" s="406"/>
      <c r="Q1" s="406"/>
      <c r="R1" s="406"/>
      <c r="S1" s="8"/>
    </row>
    <row r="2" spans="1:22" s="241" customFormat="1" ht="34.5" customHeight="1" thickBot="1" x14ac:dyDescent="0.3">
      <c r="A2" s="239"/>
      <c r="B2" s="515" t="s">
        <v>527</v>
      </c>
      <c r="C2" s="516"/>
      <c r="D2" s="516"/>
      <c r="E2" s="516"/>
      <c r="F2" s="516"/>
      <c r="G2" s="516"/>
      <c r="H2" s="516"/>
      <c r="I2" s="516"/>
      <c r="J2" s="516"/>
      <c r="K2" s="516"/>
      <c r="L2" s="516"/>
      <c r="M2" s="516"/>
      <c r="N2" s="516"/>
      <c r="O2" s="516"/>
      <c r="P2" s="516"/>
      <c r="Q2" s="516"/>
      <c r="R2" s="516"/>
      <c r="S2" s="517"/>
    </row>
    <row r="3" spans="1:22" s="244" customFormat="1" ht="38.25" customHeight="1" x14ac:dyDescent="0.25">
      <c r="A3" s="242"/>
      <c r="B3" s="407" t="s">
        <v>430</v>
      </c>
      <c r="C3" s="518" t="s">
        <v>528</v>
      </c>
      <c r="D3" s="518" t="s">
        <v>529</v>
      </c>
      <c r="E3" s="408" t="s">
        <v>530</v>
      </c>
      <c r="F3" s="409"/>
      <c r="G3" s="409"/>
      <c r="H3" s="409"/>
      <c r="I3" s="409"/>
      <c r="J3" s="518" t="s">
        <v>531</v>
      </c>
      <c r="K3" s="518" t="s">
        <v>532</v>
      </c>
      <c r="L3" s="518" t="s">
        <v>533</v>
      </c>
      <c r="M3" s="518" t="s">
        <v>534</v>
      </c>
      <c r="N3" s="518" t="s">
        <v>535</v>
      </c>
      <c r="O3" s="518" t="s">
        <v>536</v>
      </c>
      <c r="P3" s="508" t="s">
        <v>537</v>
      </c>
      <c r="Q3" s="508" t="s">
        <v>538</v>
      </c>
      <c r="R3" s="508" t="s">
        <v>106</v>
      </c>
      <c r="S3" s="509" t="s">
        <v>539</v>
      </c>
    </row>
    <row r="4" spans="1:22" s="244" customFormat="1" ht="30.75" customHeight="1" x14ac:dyDescent="0.25">
      <c r="A4" s="242"/>
      <c r="B4" s="407"/>
      <c r="C4" s="518"/>
      <c r="D4" s="518"/>
      <c r="E4" s="410" t="s">
        <v>540</v>
      </c>
      <c r="F4" s="410" t="s">
        <v>541</v>
      </c>
      <c r="G4" s="410" t="s">
        <v>542</v>
      </c>
      <c r="H4" s="410" t="s">
        <v>80</v>
      </c>
      <c r="I4" s="410" t="s">
        <v>543</v>
      </c>
      <c r="J4" s="518"/>
      <c r="K4" s="518"/>
      <c r="L4" s="518"/>
      <c r="M4" s="518"/>
      <c r="N4" s="518"/>
      <c r="O4" s="518"/>
      <c r="P4" s="508"/>
      <c r="Q4" s="508"/>
      <c r="R4" s="508"/>
      <c r="S4" s="510"/>
    </row>
    <row r="5" spans="1:22" x14ac:dyDescent="0.25">
      <c r="A5" s="411"/>
      <c r="B5" s="412" t="s">
        <v>55</v>
      </c>
      <c r="C5" s="238">
        <v>308.48</v>
      </c>
      <c r="D5" s="238">
        <v>94.613</v>
      </c>
      <c r="E5" s="238">
        <v>86.57</v>
      </c>
      <c r="F5" s="238">
        <v>47.332999999999998</v>
      </c>
      <c r="G5" s="238">
        <v>24.57</v>
      </c>
      <c r="H5" s="238">
        <v>13.532999999999999</v>
      </c>
      <c r="I5" s="238">
        <v>1.474</v>
      </c>
      <c r="J5" s="238">
        <v>0.121</v>
      </c>
      <c r="K5" s="238">
        <v>489.78399999999999</v>
      </c>
      <c r="L5" s="238">
        <v>-1.8759999999999999</v>
      </c>
      <c r="M5" s="238">
        <v>487.90800000000002</v>
      </c>
      <c r="N5" s="238">
        <v>138.447</v>
      </c>
      <c r="O5" s="238">
        <v>627.84199999999998</v>
      </c>
      <c r="P5" s="238">
        <v>138.65899999999999</v>
      </c>
      <c r="Q5" s="238">
        <v>0</v>
      </c>
      <c r="R5" s="238">
        <v>489.44900000000001</v>
      </c>
      <c r="S5" s="20">
        <v>426.89400000000001</v>
      </c>
      <c r="T5" s="3"/>
      <c r="U5" s="34"/>
      <c r="V5" s="34"/>
    </row>
    <row r="6" spans="1:22" x14ac:dyDescent="0.25">
      <c r="A6" s="411"/>
      <c r="B6" s="412" t="s">
        <v>56</v>
      </c>
      <c r="C6" s="238">
        <v>306.40499999999997</v>
      </c>
      <c r="D6" s="238">
        <v>92.734999999999999</v>
      </c>
      <c r="E6" s="238">
        <v>87.412000000000006</v>
      </c>
      <c r="F6" s="238">
        <v>49.002000000000002</v>
      </c>
      <c r="G6" s="238">
        <v>23.69</v>
      </c>
      <c r="H6" s="238">
        <v>13.696999999999999</v>
      </c>
      <c r="I6" s="238">
        <v>1.4120000000000001</v>
      </c>
      <c r="J6" s="238">
        <v>-6.9000000000000006E-2</v>
      </c>
      <c r="K6" s="238">
        <v>486.483</v>
      </c>
      <c r="L6" s="238">
        <v>-1.444</v>
      </c>
      <c r="M6" s="238">
        <v>485.03899999999999</v>
      </c>
      <c r="N6" s="238">
        <v>139.655</v>
      </c>
      <c r="O6" s="238">
        <v>624.89099999999996</v>
      </c>
      <c r="P6" s="238">
        <v>137.917</v>
      </c>
      <c r="Q6" s="238">
        <v>0</v>
      </c>
      <c r="R6" s="238">
        <v>487.24400000000003</v>
      </c>
      <c r="S6" s="20">
        <v>425.78699999999998</v>
      </c>
      <c r="U6" s="34"/>
      <c r="V6" s="34"/>
    </row>
    <row r="7" spans="1:22" x14ac:dyDescent="0.25">
      <c r="A7" s="411"/>
      <c r="B7" s="412" t="s">
        <v>57</v>
      </c>
      <c r="C7" s="238">
        <v>301.81200000000001</v>
      </c>
      <c r="D7" s="238">
        <v>93.406000000000006</v>
      </c>
      <c r="E7" s="238">
        <v>83.203999999999994</v>
      </c>
      <c r="F7" s="238">
        <v>47.029000000000003</v>
      </c>
      <c r="G7" s="238">
        <v>19.559000000000001</v>
      </c>
      <c r="H7" s="238">
        <v>14.167999999999999</v>
      </c>
      <c r="I7" s="238">
        <v>2.7679999999999998</v>
      </c>
      <c r="J7" s="238">
        <v>-1.5089999999999999</v>
      </c>
      <c r="K7" s="238">
        <v>476.91300000000001</v>
      </c>
      <c r="L7" s="238">
        <v>-4.1989999999999998</v>
      </c>
      <c r="M7" s="238">
        <v>472.714</v>
      </c>
      <c r="N7" s="238">
        <v>139.084</v>
      </c>
      <c r="O7" s="238">
        <v>614.76599999999996</v>
      </c>
      <c r="P7" s="238">
        <v>135.05600000000001</v>
      </c>
      <c r="Q7" s="238">
        <v>0</v>
      </c>
      <c r="R7" s="238">
        <v>479.983</v>
      </c>
      <c r="S7" s="20">
        <v>418.87700000000001</v>
      </c>
      <c r="U7" s="34"/>
      <c r="V7" s="34"/>
    </row>
    <row r="8" spans="1:22" x14ac:dyDescent="0.25">
      <c r="A8" s="411"/>
      <c r="B8" s="412" t="s">
        <v>62</v>
      </c>
      <c r="C8" s="238">
        <v>295.02300000000002</v>
      </c>
      <c r="D8" s="238">
        <v>93.968999999999994</v>
      </c>
      <c r="E8" s="238">
        <v>81.870999999999995</v>
      </c>
      <c r="F8" s="238">
        <v>45.88</v>
      </c>
      <c r="G8" s="238">
        <v>18.38</v>
      </c>
      <c r="H8" s="238">
        <v>15.207000000000001</v>
      </c>
      <c r="I8" s="238">
        <v>2.718</v>
      </c>
      <c r="J8" s="238">
        <v>0.375</v>
      </c>
      <c r="K8" s="238">
        <v>471.238</v>
      </c>
      <c r="L8" s="238">
        <v>-5.3849999999999998</v>
      </c>
      <c r="M8" s="238">
        <v>465.85300000000001</v>
      </c>
      <c r="N8" s="238">
        <v>132.286</v>
      </c>
      <c r="O8" s="238">
        <v>599.13900000000001</v>
      </c>
      <c r="P8" s="238">
        <v>129.001</v>
      </c>
      <c r="Q8" s="238">
        <v>0</v>
      </c>
      <c r="R8" s="238">
        <v>470.358</v>
      </c>
      <c r="S8" s="20">
        <v>408.96600000000001</v>
      </c>
      <c r="U8" s="34"/>
      <c r="V8" s="34"/>
    </row>
    <row r="9" spans="1:22" x14ac:dyDescent="0.25">
      <c r="A9" s="411"/>
      <c r="B9" s="412" t="s">
        <v>0</v>
      </c>
      <c r="C9" s="238">
        <v>293.28800000000001</v>
      </c>
      <c r="D9" s="238">
        <v>93.326999999999998</v>
      </c>
      <c r="E9" s="238">
        <v>76.200999999999993</v>
      </c>
      <c r="F9" s="238">
        <v>41.067999999999998</v>
      </c>
      <c r="G9" s="238">
        <v>17.335999999999999</v>
      </c>
      <c r="H9" s="238">
        <v>15.295</v>
      </c>
      <c r="I9" s="238">
        <v>2.6670000000000003</v>
      </c>
      <c r="J9" s="238">
        <v>1.379</v>
      </c>
      <c r="K9" s="238">
        <v>464.19499999999999</v>
      </c>
      <c r="L9" s="238">
        <v>-9.5850000000000009</v>
      </c>
      <c r="M9" s="238">
        <v>454.61</v>
      </c>
      <c r="N9" s="238">
        <v>125.51600000000001</v>
      </c>
      <c r="O9" s="238">
        <v>584.28200000000004</v>
      </c>
      <c r="P9" s="238">
        <v>122.791</v>
      </c>
      <c r="Q9" s="238">
        <v>0</v>
      </c>
      <c r="R9" s="238">
        <v>461.88099999999997</v>
      </c>
      <c r="S9" s="20">
        <v>401.79599999999999</v>
      </c>
      <c r="U9" s="34"/>
      <c r="V9" s="34"/>
    </row>
    <row r="10" spans="1:22" x14ac:dyDescent="0.25">
      <c r="A10" s="8"/>
      <c r="B10" s="412" t="s">
        <v>1</v>
      </c>
      <c r="C10" s="238">
        <v>291.90699999999998</v>
      </c>
      <c r="D10" s="238">
        <v>94.460999999999999</v>
      </c>
      <c r="E10" s="238">
        <v>73.150000000000006</v>
      </c>
      <c r="F10" s="238">
        <v>39.292999999999999</v>
      </c>
      <c r="G10" s="238">
        <v>16.919</v>
      </c>
      <c r="H10" s="238">
        <v>14.342000000000001</v>
      </c>
      <c r="I10" s="238">
        <v>2.621</v>
      </c>
      <c r="J10" s="238">
        <v>0.747</v>
      </c>
      <c r="K10" s="238">
        <v>460.26499999999999</v>
      </c>
      <c r="L10" s="238">
        <v>-7.2990000000000004</v>
      </c>
      <c r="M10" s="238">
        <v>452.96600000000001</v>
      </c>
      <c r="N10" s="238">
        <v>124.145</v>
      </c>
      <c r="O10" s="238">
        <v>582.85400000000004</v>
      </c>
      <c r="P10" s="238">
        <v>122.84699999999999</v>
      </c>
      <c r="Q10" s="238">
        <v>0</v>
      </c>
      <c r="R10" s="238">
        <v>460.43099999999998</v>
      </c>
      <c r="S10" s="20">
        <v>401.47800000000001</v>
      </c>
      <c r="U10" s="34"/>
      <c r="V10" s="34"/>
    </row>
    <row r="11" spans="1:22" x14ac:dyDescent="0.25">
      <c r="A11" s="8"/>
      <c r="B11" s="412" t="s">
        <v>2</v>
      </c>
      <c r="C11" s="238">
        <v>295.03500000000003</v>
      </c>
      <c r="D11" s="238">
        <v>95.620999999999995</v>
      </c>
      <c r="E11" s="238">
        <v>74.015000000000001</v>
      </c>
      <c r="F11" s="238">
        <v>38.505000000000003</v>
      </c>
      <c r="G11" s="238">
        <v>16.8</v>
      </c>
      <c r="H11" s="238">
        <v>16.074999999999999</v>
      </c>
      <c r="I11" s="238">
        <v>2.6640000000000001</v>
      </c>
      <c r="J11" s="238">
        <v>0.68600000000000005</v>
      </c>
      <c r="K11" s="238">
        <v>465.35700000000003</v>
      </c>
      <c r="L11" s="238">
        <v>-7.9729999999999999</v>
      </c>
      <c r="M11" s="238">
        <v>457.38400000000001</v>
      </c>
      <c r="N11" s="238">
        <v>124.78700000000001</v>
      </c>
      <c r="O11" s="238">
        <v>585.68899999999996</v>
      </c>
      <c r="P11" s="238">
        <v>125.354</v>
      </c>
      <c r="Q11" s="238">
        <v>0</v>
      </c>
      <c r="R11" s="238">
        <v>460.72199999999998</v>
      </c>
      <c r="S11" s="20">
        <v>403.20299999999997</v>
      </c>
      <c r="U11" s="34"/>
      <c r="V11" s="34"/>
    </row>
    <row r="12" spans="1:22" x14ac:dyDescent="0.25">
      <c r="A12" s="8"/>
      <c r="B12" s="412" t="s">
        <v>3</v>
      </c>
      <c r="C12" s="238">
        <v>299.26100000000002</v>
      </c>
      <c r="D12" s="238">
        <v>96.271000000000001</v>
      </c>
      <c r="E12" s="238">
        <v>72.597999999999999</v>
      </c>
      <c r="F12" s="238">
        <v>38.357999999999997</v>
      </c>
      <c r="G12" s="238">
        <v>15.769</v>
      </c>
      <c r="H12" s="238">
        <v>15.731999999999999</v>
      </c>
      <c r="I12" s="238">
        <v>2.7170000000000001</v>
      </c>
      <c r="J12" s="238">
        <v>-9.9000000000000005E-2</v>
      </c>
      <c r="K12" s="238">
        <v>468.03100000000001</v>
      </c>
      <c r="L12" s="238">
        <v>-8.0719999999999992</v>
      </c>
      <c r="M12" s="238">
        <v>459.959</v>
      </c>
      <c r="N12" s="238">
        <v>126.44799999999999</v>
      </c>
      <c r="O12" s="238">
        <v>589.43600000000004</v>
      </c>
      <c r="P12" s="238">
        <v>127.63200000000001</v>
      </c>
      <c r="Q12" s="238">
        <v>0</v>
      </c>
      <c r="R12" s="238">
        <v>462.15199999999999</v>
      </c>
      <c r="S12" s="20">
        <v>405.21800000000002</v>
      </c>
      <c r="U12" s="34"/>
      <c r="V12" s="34"/>
    </row>
    <row r="13" spans="1:22" ht="18.75" customHeight="1" x14ac:dyDescent="0.25">
      <c r="A13" s="8"/>
      <c r="B13" s="412" t="s">
        <v>4</v>
      </c>
      <c r="C13" s="238">
        <v>294.92899999999997</v>
      </c>
      <c r="D13" s="238">
        <v>94.421999999999997</v>
      </c>
      <c r="E13" s="238">
        <v>75.257000000000005</v>
      </c>
      <c r="F13" s="238">
        <v>39.719000000000001</v>
      </c>
      <c r="G13" s="238">
        <v>16.582000000000001</v>
      </c>
      <c r="H13" s="238">
        <v>16.27</v>
      </c>
      <c r="I13" s="238">
        <v>2.6970000000000001</v>
      </c>
      <c r="J13" s="238">
        <v>-0.154</v>
      </c>
      <c r="K13" s="238">
        <v>464.45400000000001</v>
      </c>
      <c r="L13" s="238">
        <v>-0.98099999999999998</v>
      </c>
      <c r="M13" s="238">
        <v>463.47300000000001</v>
      </c>
      <c r="N13" s="238">
        <v>127.63500000000001</v>
      </c>
      <c r="O13" s="238">
        <v>594.76700000000005</v>
      </c>
      <c r="P13" s="238">
        <v>129.709</v>
      </c>
      <c r="Q13" s="238">
        <v>0</v>
      </c>
      <c r="R13" s="238">
        <v>465.38</v>
      </c>
      <c r="S13" s="20">
        <v>408.572</v>
      </c>
      <c r="U13" s="34"/>
      <c r="V13" s="34"/>
    </row>
    <row r="14" spans="1:22" x14ac:dyDescent="0.25">
      <c r="A14" s="8"/>
      <c r="B14" s="412" t="s">
        <v>5</v>
      </c>
      <c r="C14" s="238">
        <v>301.00799999999998</v>
      </c>
      <c r="D14" s="238">
        <v>94.962999999999994</v>
      </c>
      <c r="E14" s="238">
        <v>74.754000000000005</v>
      </c>
      <c r="F14" s="238">
        <v>38.850999999999999</v>
      </c>
      <c r="G14" s="238">
        <v>17.972000000000001</v>
      </c>
      <c r="H14" s="238">
        <v>15.324999999999999</v>
      </c>
      <c r="I14" s="238">
        <v>2.6760000000000002</v>
      </c>
      <c r="J14" s="238">
        <v>-0.54800000000000004</v>
      </c>
      <c r="K14" s="238">
        <v>470.17700000000002</v>
      </c>
      <c r="L14" s="238">
        <v>-1.3660000000000001</v>
      </c>
      <c r="M14" s="238">
        <v>468.81099999999998</v>
      </c>
      <c r="N14" s="238">
        <v>132.52199999999999</v>
      </c>
      <c r="O14" s="238">
        <v>603.37400000000002</v>
      </c>
      <c r="P14" s="238">
        <v>132.99299999999999</v>
      </c>
      <c r="Q14" s="238">
        <v>0</v>
      </c>
      <c r="R14" s="238">
        <v>470.65499999999997</v>
      </c>
      <c r="S14" s="20">
        <v>412.72800000000001</v>
      </c>
      <c r="U14" s="34"/>
      <c r="V14" s="34"/>
    </row>
    <row r="15" spans="1:22" x14ac:dyDescent="0.25">
      <c r="A15" s="8"/>
      <c r="B15" s="412" t="s">
        <v>6</v>
      </c>
      <c r="C15" s="238">
        <v>301.02699999999999</v>
      </c>
      <c r="D15" s="238">
        <v>94.852000000000004</v>
      </c>
      <c r="E15" s="238">
        <v>77.513000000000005</v>
      </c>
      <c r="F15" s="238">
        <v>40.472999999999999</v>
      </c>
      <c r="G15" s="238">
        <v>18.75</v>
      </c>
      <c r="H15" s="238">
        <v>15.709</v>
      </c>
      <c r="I15" s="238">
        <v>2.6589999999999998</v>
      </c>
      <c r="J15" s="238">
        <v>0.13400000000000001</v>
      </c>
      <c r="K15" s="238">
        <v>473.52600000000001</v>
      </c>
      <c r="L15" s="238">
        <v>0.26400000000000001</v>
      </c>
      <c r="M15" s="238">
        <v>473.79</v>
      </c>
      <c r="N15" s="238">
        <v>132.202</v>
      </c>
      <c r="O15" s="238">
        <v>609.88400000000001</v>
      </c>
      <c r="P15" s="238">
        <v>136.13999999999999</v>
      </c>
      <c r="Q15" s="238">
        <v>0</v>
      </c>
      <c r="R15" s="238">
        <v>473.95400000000001</v>
      </c>
      <c r="S15" s="20">
        <v>415.94</v>
      </c>
      <c r="U15" s="34"/>
      <c r="V15" s="34"/>
    </row>
    <row r="16" spans="1:22" x14ac:dyDescent="0.25">
      <c r="A16" s="8"/>
      <c r="B16" s="412" t="s">
        <v>7</v>
      </c>
      <c r="C16" s="238">
        <v>302.97800000000001</v>
      </c>
      <c r="D16" s="238">
        <v>95.664000000000001</v>
      </c>
      <c r="E16" s="238">
        <v>79.376000000000005</v>
      </c>
      <c r="F16" s="238">
        <v>43.338000000000001</v>
      </c>
      <c r="G16" s="238">
        <v>18.254999999999999</v>
      </c>
      <c r="H16" s="238">
        <v>15.215</v>
      </c>
      <c r="I16" s="238">
        <v>2.6070000000000002</v>
      </c>
      <c r="J16" s="238">
        <v>0.53800000000000003</v>
      </c>
      <c r="K16" s="238">
        <v>478.55599999999998</v>
      </c>
      <c r="L16" s="238">
        <v>-4.6100000000000003</v>
      </c>
      <c r="M16" s="238">
        <v>473.94600000000003</v>
      </c>
      <c r="N16" s="238">
        <v>136.47200000000001</v>
      </c>
      <c r="O16" s="238">
        <v>613.03099999999995</v>
      </c>
      <c r="P16" s="238">
        <v>138.64500000000001</v>
      </c>
      <c r="Q16" s="238">
        <v>0</v>
      </c>
      <c r="R16" s="238">
        <v>474.52600000000001</v>
      </c>
      <c r="S16" s="20">
        <v>415.755</v>
      </c>
      <c r="U16" s="34"/>
      <c r="V16" s="34"/>
    </row>
    <row r="17" spans="1:22" ht="18.75" customHeight="1" x14ac:dyDescent="0.25">
      <c r="A17" s="8"/>
      <c r="B17" s="412" t="s">
        <v>8</v>
      </c>
      <c r="C17" s="238">
        <v>299.53100000000001</v>
      </c>
      <c r="D17" s="238">
        <v>96.542000000000002</v>
      </c>
      <c r="E17" s="238">
        <v>76.034999999999997</v>
      </c>
      <c r="F17" s="238">
        <v>39.732999999999997</v>
      </c>
      <c r="G17" s="238">
        <v>17.609000000000002</v>
      </c>
      <c r="H17" s="238">
        <v>16.244</v>
      </c>
      <c r="I17" s="238">
        <v>2.62</v>
      </c>
      <c r="J17" s="238">
        <v>-1.6140000000000001</v>
      </c>
      <c r="K17" s="238">
        <v>470.49400000000003</v>
      </c>
      <c r="L17" s="238">
        <v>0.156</v>
      </c>
      <c r="M17" s="238">
        <v>470.65</v>
      </c>
      <c r="N17" s="238">
        <v>141.506</v>
      </c>
      <c r="O17" s="238">
        <v>612.38300000000004</v>
      </c>
      <c r="P17" s="238">
        <v>135.92400000000001</v>
      </c>
      <c r="Q17" s="238">
        <v>0</v>
      </c>
      <c r="R17" s="238">
        <v>476.72</v>
      </c>
      <c r="S17" s="20">
        <v>420.25</v>
      </c>
      <c r="U17" s="34"/>
      <c r="V17" s="34"/>
    </row>
    <row r="18" spans="1:22" x14ac:dyDescent="0.25">
      <c r="A18" s="8"/>
      <c r="B18" s="412" t="s">
        <v>9</v>
      </c>
      <c r="C18" s="238">
        <v>298.36399999999998</v>
      </c>
      <c r="D18" s="238">
        <v>95.789000000000001</v>
      </c>
      <c r="E18" s="238">
        <v>75.572000000000003</v>
      </c>
      <c r="F18" s="238">
        <v>41.451000000000001</v>
      </c>
      <c r="G18" s="238">
        <v>17.542999999999999</v>
      </c>
      <c r="H18" s="238">
        <v>14.111000000000001</v>
      </c>
      <c r="I18" s="238">
        <v>2.532</v>
      </c>
      <c r="J18" s="238">
        <v>1.7000000000000001E-2</v>
      </c>
      <c r="K18" s="238">
        <v>469.74200000000002</v>
      </c>
      <c r="L18" s="238">
        <v>4.835</v>
      </c>
      <c r="M18" s="238">
        <v>474.577</v>
      </c>
      <c r="N18" s="238">
        <v>140.60499999999999</v>
      </c>
      <c r="O18" s="238">
        <v>615.38599999999997</v>
      </c>
      <c r="P18" s="238">
        <v>138.33600000000001</v>
      </c>
      <c r="Q18" s="238">
        <v>0</v>
      </c>
      <c r="R18" s="238">
        <v>477.202</v>
      </c>
      <c r="S18" s="20">
        <v>420.98200000000003</v>
      </c>
      <c r="U18" s="34"/>
      <c r="V18" s="34"/>
    </row>
    <row r="19" spans="1:22" x14ac:dyDescent="0.25">
      <c r="A19" s="8"/>
      <c r="B19" s="412" t="s">
        <v>10</v>
      </c>
      <c r="C19" s="238">
        <v>298.66899999999998</v>
      </c>
      <c r="D19" s="238">
        <v>95.725999999999999</v>
      </c>
      <c r="E19" s="238">
        <v>77.734999999999999</v>
      </c>
      <c r="F19" s="238">
        <v>43.475000000000001</v>
      </c>
      <c r="G19" s="238">
        <v>17.385999999999999</v>
      </c>
      <c r="H19" s="238">
        <v>14.505000000000001</v>
      </c>
      <c r="I19" s="238">
        <v>2.403</v>
      </c>
      <c r="J19" s="238">
        <v>0.86899999999999999</v>
      </c>
      <c r="K19" s="238">
        <v>472.99900000000002</v>
      </c>
      <c r="L19" s="238">
        <v>-1.3320000000000001</v>
      </c>
      <c r="M19" s="238">
        <v>471.66699999999997</v>
      </c>
      <c r="N19" s="238">
        <v>142.386</v>
      </c>
      <c r="O19" s="238">
        <v>615.76700000000005</v>
      </c>
      <c r="P19" s="238">
        <v>137.245</v>
      </c>
      <c r="Q19" s="238">
        <v>0</v>
      </c>
      <c r="R19" s="238">
        <v>478.726</v>
      </c>
      <c r="S19" s="20">
        <v>422.56200000000001</v>
      </c>
      <c r="U19" s="34"/>
      <c r="V19" s="34"/>
    </row>
    <row r="20" spans="1:22" x14ac:dyDescent="0.25">
      <c r="A20" s="8"/>
      <c r="B20" s="412" t="s">
        <v>11</v>
      </c>
      <c r="C20" s="238">
        <v>301.55399999999997</v>
      </c>
      <c r="D20" s="238">
        <v>96.353999999999999</v>
      </c>
      <c r="E20" s="238">
        <v>79.313000000000002</v>
      </c>
      <c r="F20" s="238">
        <v>44.930999999999997</v>
      </c>
      <c r="G20" s="238">
        <v>18.07</v>
      </c>
      <c r="H20" s="238">
        <v>13.933</v>
      </c>
      <c r="I20" s="238">
        <v>2.3580000000000001</v>
      </c>
      <c r="J20" s="238">
        <v>-1.7000000000000001E-2</v>
      </c>
      <c r="K20" s="238">
        <v>477.20400000000001</v>
      </c>
      <c r="L20" s="238">
        <v>-6.9569999999999999</v>
      </c>
      <c r="M20" s="238">
        <v>470.24700000000001</v>
      </c>
      <c r="N20" s="238">
        <v>143.161</v>
      </c>
      <c r="O20" s="238">
        <v>618.15800000000002</v>
      </c>
      <c r="P20" s="238">
        <v>138.95400000000001</v>
      </c>
      <c r="Q20" s="238">
        <v>0</v>
      </c>
      <c r="R20" s="238">
        <v>479.33499999999998</v>
      </c>
      <c r="S20" s="20">
        <v>423.67399999999998</v>
      </c>
      <c r="U20" s="34"/>
      <c r="V20" s="34"/>
    </row>
    <row r="21" spans="1:22" ht="18.75" customHeight="1" x14ac:dyDescent="0.25">
      <c r="A21" s="8"/>
      <c r="B21" s="412" t="s">
        <v>12</v>
      </c>
      <c r="C21" s="238">
        <v>301.53100000000001</v>
      </c>
      <c r="D21" s="238">
        <v>98.855000000000004</v>
      </c>
      <c r="E21" s="238">
        <v>79.897000000000006</v>
      </c>
      <c r="F21" s="238">
        <v>45.390999999999998</v>
      </c>
      <c r="G21" s="238">
        <v>17.849</v>
      </c>
      <c r="H21" s="238">
        <v>14.284000000000001</v>
      </c>
      <c r="I21" s="238">
        <v>2.3149999999999999</v>
      </c>
      <c r="J21" s="238">
        <v>-1.359</v>
      </c>
      <c r="K21" s="238">
        <v>478.92399999999998</v>
      </c>
      <c r="L21" s="238">
        <v>-4.7229999999999999</v>
      </c>
      <c r="M21" s="238">
        <v>474.20100000000002</v>
      </c>
      <c r="N21" s="238">
        <v>146.54900000000001</v>
      </c>
      <c r="O21" s="238">
        <v>622.73099999999999</v>
      </c>
      <c r="P21" s="238">
        <v>140.24600000000001</v>
      </c>
      <c r="Q21" s="238">
        <v>0</v>
      </c>
      <c r="R21" s="238">
        <v>482.58300000000003</v>
      </c>
      <c r="S21" s="20">
        <v>427.55099999999999</v>
      </c>
      <c r="U21" s="34"/>
      <c r="V21" s="34"/>
    </row>
    <row r="22" spans="1:22" x14ac:dyDescent="0.25">
      <c r="A22" s="8"/>
      <c r="B22" s="412" t="s">
        <v>13</v>
      </c>
      <c r="C22" s="238">
        <v>303.33499999999998</v>
      </c>
      <c r="D22" s="238">
        <v>95.87</v>
      </c>
      <c r="E22" s="238">
        <v>76.775000000000006</v>
      </c>
      <c r="F22" s="238">
        <v>42.908999999999999</v>
      </c>
      <c r="G22" s="238">
        <v>17.318000000000001</v>
      </c>
      <c r="H22" s="238">
        <v>14.343999999999999</v>
      </c>
      <c r="I22" s="238">
        <v>2.2839999999999998</v>
      </c>
      <c r="J22" s="238">
        <v>0.53700000000000003</v>
      </c>
      <c r="K22" s="238">
        <v>476.517</v>
      </c>
      <c r="L22" s="238">
        <v>6.4630000000000001</v>
      </c>
      <c r="M22" s="238">
        <v>482.98</v>
      </c>
      <c r="N22" s="238">
        <v>139.94900000000001</v>
      </c>
      <c r="O22" s="238">
        <v>624.38900000000001</v>
      </c>
      <c r="P22" s="238">
        <v>142.036</v>
      </c>
      <c r="Q22" s="238">
        <v>0</v>
      </c>
      <c r="R22" s="238">
        <v>482.29899999999998</v>
      </c>
      <c r="S22" s="20">
        <v>427.75799999999998</v>
      </c>
      <c r="U22" s="34"/>
      <c r="V22" s="34"/>
    </row>
    <row r="23" spans="1:22" x14ac:dyDescent="0.25">
      <c r="A23" s="8"/>
      <c r="B23" s="412" t="s">
        <v>14</v>
      </c>
      <c r="C23" s="238">
        <v>305.78699999999998</v>
      </c>
      <c r="D23" s="238">
        <v>96.572000000000003</v>
      </c>
      <c r="E23" s="238">
        <v>76.38</v>
      </c>
      <c r="F23" s="238">
        <v>44.082999999999998</v>
      </c>
      <c r="G23" s="238">
        <v>17.416</v>
      </c>
      <c r="H23" s="238">
        <v>12.782999999999999</v>
      </c>
      <c r="I23" s="238">
        <v>2.2180000000000004</v>
      </c>
      <c r="J23" s="238">
        <v>-0.24299999999999999</v>
      </c>
      <c r="K23" s="238">
        <v>478.49599999999998</v>
      </c>
      <c r="L23" s="238">
        <v>7.9649999999999999</v>
      </c>
      <c r="M23" s="238">
        <v>486.46100000000001</v>
      </c>
      <c r="N23" s="238">
        <v>143.80500000000001</v>
      </c>
      <c r="O23" s="238">
        <v>628.83799999999997</v>
      </c>
      <c r="P23" s="238">
        <v>140.80199999999999</v>
      </c>
      <c r="Q23" s="238">
        <v>0</v>
      </c>
      <c r="R23" s="238">
        <v>488.20499999999998</v>
      </c>
      <c r="S23" s="20">
        <v>432.79300000000001</v>
      </c>
      <c r="U23" s="34"/>
      <c r="V23" s="34"/>
    </row>
    <row r="24" spans="1:22" x14ac:dyDescent="0.25">
      <c r="A24" s="8"/>
      <c r="B24" s="412" t="s">
        <v>15</v>
      </c>
      <c r="C24" s="238">
        <v>308.81299999999999</v>
      </c>
      <c r="D24" s="238">
        <v>97.57</v>
      </c>
      <c r="E24" s="238">
        <v>80.302999999999997</v>
      </c>
      <c r="F24" s="238">
        <v>46.914000000000001</v>
      </c>
      <c r="G24" s="238">
        <v>18.195</v>
      </c>
      <c r="H24" s="238">
        <v>12.973000000000001</v>
      </c>
      <c r="I24" s="238">
        <v>2.177</v>
      </c>
      <c r="J24" s="238">
        <v>-1.2999999999999999E-2</v>
      </c>
      <c r="K24" s="238">
        <v>486.673</v>
      </c>
      <c r="L24" s="238">
        <v>-4.1829999999999998</v>
      </c>
      <c r="M24" s="238">
        <v>482.49</v>
      </c>
      <c r="N24" s="238">
        <v>141.02600000000001</v>
      </c>
      <c r="O24" s="238">
        <v>625.51300000000003</v>
      </c>
      <c r="P24" s="238">
        <v>138.80199999999999</v>
      </c>
      <c r="Q24" s="238">
        <v>0</v>
      </c>
      <c r="R24" s="238">
        <v>487</v>
      </c>
      <c r="S24" s="20">
        <v>432.16399999999999</v>
      </c>
      <c r="U24" s="34"/>
      <c r="V24" s="34"/>
    </row>
    <row r="25" spans="1:22" ht="18.75" customHeight="1" x14ac:dyDescent="0.25">
      <c r="A25" s="8"/>
      <c r="B25" s="412" t="s">
        <v>16</v>
      </c>
      <c r="C25" s="238">
        <v>308.41399999999999</v>
      </c>
      <c r="D25" s="238">
        <v>97.185000000000002</v>
      </c>
      <c r="E25" s="238">
        <v>77.052000000000007</v>
      </c>
      <c r="F25" s="238">
        <v>44.633000000000003</v>
      </c>
      <c r="G25" s="238">
        <v>18.117000000000001</v>
      </c>
      <c r="H25" s="238">
        <v>12.106999999999999</v>
      </c>
      <c r="I25" s="238">
        <v>2.1389999999999998</v>
      </c>
      <c r="J25" s="238">
        <v>1.002</v>
      </c>
      <c r="K25" s="238">
        <v>483.65300000000002</v>
      </c>
      <c r="L25" s="238">
        <v>-0.98799999999999999</v>
      </c>
      <c r="M25" s="238">
        <v>482.66500000000002</v>
      </c>
      <c r="N25" s="238">
        <v>143.893</v>
      </c>
      <c r="O25" s="238">
        <v>627.50699999999995</v>
      </c>
      <c r="P25" s="238">
        <v>138.6</v>
      </c>
      <c r="Q25" s="238">
        <v>0</v>
      </c>
      <c r="R25" s="238">
        <v>489.23599999999999</v>
      </c>
      <c r="S25" s="20">
        <v>435.01400000000001</v>
      </c>
      <c r="U25" s="34"/>
      <c r="V25" s="34"/>
    </row>
    <row r="26" spans="1:22" x14ac:dyDescent="0.25">
      <c r="A26" s="8"/>
      <c r="B26" s="412" t="s">
        <v>17</v>
      </c>
      <c r="C26" s="238">
        <v>310.709</v>
      </c>
      <c r="D26" s="238">
        <v>96.56</v>
      </c>
      <c r="E26" s="238">
        <v>80.775000000000006</v>
      </c>
      <c r="F26" s="238">
        <v>45.753</v>
      </c>
      <c r="G26" s="238">
        <v>19.812000000000001</v>
      </c>
      <c r="H26" s="238">
        <v>13.073</v>
      </c>
      <c r="I26" s="238">
        <v>2.1160000000000001</v>
      </c>
      <c r="J26" s="238">
        <v>3.1509999999999998</v>
      </c>
      <c r="K26" s="238">
        <v>491.19499999999999</v>
      </c>
      <c r="L26" s="238">
        <v>0.20100000000000001</v>
      </c>
      <c r="M26" s="238">
        <v>491.39600000000002</v>
      </c>
      <c r="N26" s="238">
        <v>146.119</v>
      </c>
      <c r="O26" s="238">
        <v>638.07799999999997</v>
      </c>
      <c r="P26" s="238">
        <v>145.59399999999999</v>
      </c>
      <c r="Q26" s="238">
        <v>0</v>
      </c>
      <c r="R26" s="238">
        <v>492.45100000000002</v>
      </c>
      <c r="S26" s="20">
        <v>437.28</v>
      </c>
      <c r="U26" s="34"/>
      <c r="V26" s="34"/>
    </row>
    <row r="27" spans="1:22" x14ac:dyDescent="0.25">
      <c r="A27" s="8"/>
      <c r="B27" s="412" t="s">
        <v>18</v>
      </c>
      <c r="C27" s="238">
        <v>314.267</v>
      </c>
      <c r="D27" s="238">
        <v>96.515000000000001</v>
      </c>
      <c r="E27" s="238">
        <v>82.709000000000003</v>
      </c>
      <c r="F27" s="238">
        <v>47.243000000000002</v>
      </c>
      <c r="G27" s="238">
        <v>19.905999999999999</v>
      </c>
      <c r="H27" s="238">
        <v>13.395</v>
      </c>
      <c r="I27" s="238">
        <v>2.1080000000000001</v>
      </c>
      <c r="J27" s="238">
        <v>-2.4510000000000001</v>
      </c>
      <c r="K27" s="238">
        <v>491.04</v>
      </c>
      <c r="L27" s="238">
        <v>3.488</v>
      </c>
      <c r="M27" s="238">
        <v>494.52800000000002</v>
      </c>
      <c r="N27" s="238">
        <v>144.80199999999999</v>
      </c>
      <c r="O27" s="238">
        <v>641.798</v>
      </c>
      <c r="P27" s="238">
        <v>145.58199999999999</v>
      </c>
      <c r="Q27" s="238">
        <v>0</v>
      </c>
      <c r="R27" s="238">
        <v>496.22899999999998</v>
      </c>
      <c r="S27" s="20">
        <v>439.92599999999999</v>
      </c>
      <c r="U27" s="34"/>
      <c r="V27" s="34"/>
    </row>
    <row r="28" spans="1:22" x14ac:dyDescent="0.25">
      <c r="A28" s="8"/>
      <c r="B28" s="412" t="s">
        <v>19</v>
      </c>
      <c r="C28" s="238">
        <v>314.447</v>
      </c>
      <c r="D28" s="238">
        <v>98.105000000000004</v>
      </c>
      <c r="E28" s="238">
        <v>83.102000000000004</v>
      </c>
      <c r="F28" s="238">
        <v>47.552</v>
      </c>
      <c r="G28" s="238">
        <v>19.667999999999999</v>
      </c>
      <c r="H28" s="238">
        <v>13.747999999999999</v>
      </c>
      <c r="I28" s="238">
        <v>2.0960000000000001</v>
      </c>
      <c r="J28" s="238">
        <v>5.2709999999999999</v>
      </c>
      <c r="K28" s="238">
        <v>500.92500000000001</v>
      </c>
      <c r="L28" s="238">
        <v>4.258</v>
      </c>
      <c r="M28" s="238">
        <v>505.18299999999999</v>
      </c>
      <c r="N28" s="238">
        <v>141.47800000000001</v>
      </c>
      <c r="O28" s="238">
        <v>648.60599999999999</v>
      </c>
      <c r="P28" s="238">
        <v>149.57400000000001</v>
      </c>
      <c r="Q28" s="238">
        <v>0</v>
      </c>
      <c r="R28" s="238">
        <v>498.839</v>
      </c>
      <c r="S28" s="20">
        <v>441.87400000000002</v>
      </c>
      <c r="U28" s="34"/>
      <c r="V28" s="34"/>
    </row>
    <row r="29" spans="1:22" ht="18.75" customHeight="1" x14ac:dyDescent="0.25">
      <c r="A29" s="8"/>
      <c r="B29" s="412" t="s">
        <v>20</v>
      </c>
      <c r="C29" s="238">
        <v>316.447</v>
      </c>
      <c r="D29" s="238">
        <v>98.525999999999996</v>
      </c>
      <c r="E29" s="238">
        <v>85.608999999999995</v>
      </c>
      <c r="F29" s="238">
        <v>47.627000000000002</v>
      </c>
      <c r="G29" s="238">
        <v>20.236999999999998</v>
      </c>
      <c r="H29" s="238">
        <v>15.547000000000001</v>
      </c>
      <c r="I29" s="238">
        <v>2.1879999999999997</v>
      </c>
      <c r="J29" s="238">
        <v>1.393</v>
      </c>
      <c r="K29" s="238">
        <v>501.97500000000002</v>
      </c>
      <c r="L29" s="238">
        <v>-0.77500000000000002</v>
      </c>
      <c r="M29" s="238">
        <v>501.2</v>
      </c>
      <c r="N29" s="238">
        <v>142.06800000000001</v>
      </c>
      <c r="O29" s="238">
        <v>650.47199999999998</v>
      </c>
      <c r="P29" s="238">
        <v>146.96199999999999</v>
      </c>
      <c r="Q29" s="238">
        <v>0</v>
      </c>
      <c r="R29" s="238">
        <v>503.49200000000002</v>
      </c>
      <c r="S29" s="20">
        <v>446.40699999999998</v>
      </c>
      <c r="U29" s="34"/>
      <c r="V29" s="34"/>
    </row>
    <row r="30" spans="1:22" x14ac:dyDescent="0.25">
      <c r="A30" s="8"/>
      <c r="B30" s="412" t="s">
        <v>21</v>
      </c>
      <c r="C30" s="238">
        <v>318.471</v>
      </c>
      <c r="D30" s="238">
        <v>99.302999999999997</v>
      </c>
      <c r="E30" s="238">
        <v>85.364999999999995</v>
      </c>
      <c r="F30" s="238">
        <v>49.2</v>
      </c>
      <c r="G30" s="238">
        <v>20.606999999999999</v>
      </c>
      <c r="H30" s="238">
        <v>13.03</v>
      </c>
      <c r="I30" s="238">
        <v>2.4330000000000003</v>
      </c>
      <c r="J30" s="238">
        <v>-3.5449999999999999</v>
      </c>
      <c r="K30" s="238">
        <v>499.59399999999999</v>
      </c>
      <c r="L30" s="238">
        <v>4.4370000000000003</v>
      </c>
      <c r="M30" s="238">
        <v>504.03100000000001</v>
      </c>
      <c r="N30" s="238">
        <v>145.01599999999999</v>
      </c>
      <c r="O30" s="238">
        <v>654.726</v>
      </c>
      <c r="P30" s="238">
        <v>147.22399999999999</v>
      </c>
      <c r="Q30" s="238">
        <v>0</v>
      </c>
      <c r="R30" s="238">
        <v>507.55099999999999</v>
      </c>
      <c r="S30" s="20">
        <v>450.57</v>
      </c>
      <c r="U30" s="34"/>
      <c r="V30" s="34"/>
    </row>
    <row r="31" spans="1:22" x14ac:dyDescent="0.25">
      <c r="A31" s="8"/>
      <c r="B31" s="412" t="s">
        <v>22</v>
      </c>
      <c r="C31" s="238">
        <v>322.33199999999999</v>
      </c>
      <c r="D31" s="238">
        <v>99.233000000000004</v>
      </c>
      <c r="E31" s="238">
        <v>86.795000000000002</v>
      </c>
      <c r="F31" s="238">
        <v>49.344000000000001</v>
      </c>
      <c r="G31" s="238">
        <v>20.98</v>
      </c>
      <c r="H31" s="238">
        <v>13.855</v>
      </c>
      <c r="I31" s="238">
        <v>2.5679999999999996</v>
      </c>
      <c r="J31" s="238">
        <v>0.745</v>
      </c>
      <c r="K31" s="238">
        <v>509.10500000000002</v>
      </c>
      <c r="L31" s="238">
        <v>4.4569999999999999</v>
      </c>
      <c r="M31" s="238">
        <v>513.56200000000001</v>
      </c>
      <c r="N31" s="238">
        <v>144.83600000000001</v>
      </c>
      <c r="O31" s="238">
        <v>662.31500000000005</v>
      </c>
      <c r="P31" s="238">
        <v>151.30000000000001</v>
      </c>
      <c r="Q31" s="238">
        <v>0</v>
      </c>
      <c r="R31" s="238">
        <v>510.988</v>
      </c>
      <c r="S31" s="20">
        <v>453.88499999999999</v>
      </c>
      <c r="U31" s="34"/>
      <c r="V31" s="34"/>
    </row>
    <row r="32" spans="1:22" x14ac:dyDescent="0.25">
      <c r="A32" s="8"/>
      <c r="B32" s="412" t="s">
        <v>23</v>
      </c>
      <c r="C32" s="238">
        <v>323.39299999999997</v>
      </c>
      <c r="D32" s="238">
        <v>98.905000000000001</v>
      </c>
      <c r="E32" s="238">
        <v>87.945999999999998</v>
      </c>
      <c r="F32" s="238">
        <v>50.244999999999997</v>
      </c>
      <c r="G32" s="238">
        <v>20.885999999999999</v>
      </c>
      <c r="H32" s="238">
        <v>14.147</v>
      </c>
      <c r="I32" s="238">
        <v>2.621</v>
      </c>
      <c r="J32" s="238">
        <v>7.42</v>
      </c>
      <c r="K32" s="238">
        <v>517.66399999999999</v>
      </c>
      <c r="L32" s="238">
        <v>6.15</v>
      </c>
      <c r="M32" s="238">
        <v>523.81399999999996</v>
      </c>
      <c r="N32" s="238">
        <v>149.08799999999999</v>
      </c>
      <c r="O32" s="238">
        <v>675.27</v>
      </c>
      <c r="P32" s="238">
        <v>161.078</v>
      </c>
      <c r="Q32" s="238">
        <v>0</v>
      </c>
      <c r="R32" s="238">
        <v>513.85199999999998</v>
      </c>
      <c r="S32" s="20">
        <v>455.94099999999997</v>
      </c>
      <c r="U32" s="34"/>
      <c r="V32" s="34"/>
    </row>
    <row r="33" spans="1:22" ht="18.75" customHeight="1" x14ac:dyDescent="0.25">
      <c r="A33" s="8"/>
      <c r="B33" s="412" t="s">
        <v>24</v>
      </c>
      <c r="C33" s="238">
        <v>327.53500000000003</v>
      </c>
      <c r="D33" s="238">
        <v>98.894000000000005</v>
      </c>
      <c r="E33" s="238">
        <v>91.302000000000007</v>
      </c>
      <c r="F33" s="238">
        <v>52.978999999999999</v>
      </c>
      <c r="G33" s="238">
        <v>20.635999999999999</v>
      </c>
      <c r="H33" s="238">
        <v>14.999000000000001</v>
      </c>
      <c r="I33" s="238">
        <v>2.6640000000000001</v>
      </c>
      <c r="J33" s="238">
        <v>2.4500000000000002</v>
      </c>
      <c r="K33" s="238">
        <v>520.18100000000004</v>
      </c>
      <c r="L33" s="238">
        <v>5.2229999999999999</v>
      </c>
      <c r="M33" s="238">
        <v>525.404</v>
      </c>
      <c r="N33" s="238">
        <v>147.68100000000001</v>
      </c>
      <c r="O33" s="238">
        <v>678.16899999999998</v>
      </c>
      <c r="P33" s="238">
        <v>160.78299999999999</v>
      </c>
      <c r="Q33" s="238">
        <v>0</v>
      </c>
      <c r="R33" s="238">
        <v>517.16499999999996</v>
      </c>
      <c r="S33" s="20">
        <v>457.71300000000002</v>
      </c>
      <c r="U33" s="34"/>
      <c r="V33" s="34"/>
    </row>
    <row r="34" spans="1:22" x14ac:dyDescent="0.25">
      <c r="A34" s="8"/>
      <c r="B34" s="412" t="s">
        <v>25</v>
      </c>
      <c r="C34" s="238">
        <v>330.73500000000001</v>
      </c>
      <c r="D34" s="238">
        <v>100.541</v>
      </c>
      <c r="E34" s="238">
        <v>91.747</v>
      </c>
      <c r="F34" s="238">
        <v>52.790999999999997</v>
      </c>
      <c r="G34" s="238">
        <v>22.387</v>
      </c>
      <c r="H34" s="238">
        <v>14.282999999999999</v>
      </c>
      <c r="I34" s="238">
        <v>2.2319999999999998</v>
      </c>
      <c r="J34" s="238">
        <v>-3.1E-2</v>
      </c>
      <c r="K34" s="238">
        <v>522.99199999999996</v>
      </c>
      <c r="L34" s="238">
        <v>-5.1449999999999996</v>
      </c>
      <c r="M34" s="238">
        <v>517.84699999999998</v>
      </c>
      <c r="N34" s="238">
        <v>153.23099999999999</v>
      </c>
      <c r="O34" s="238">
        <v>678.14599999999996</v>
      </c>
      <c r="P34" s="238">
        <v>157.05500000000001</v>
      </c>
      <c r="Q34" s="238">
        <v>0</v>
      </c>
      <c r="R34" s="238">
        <v>520.98400000000004</v>
      </c>
      <c r="S34" s="20">
        <v>461.30700000000002</v>
      </c>
      <c r="U34" s="34"/>
      <c r="V34" s="34"/>
    </row>
    <row r="35" spans="1:22" x14ac:dyDescent="0.25">
      <c r="A35" s="8"/>
      <c r="B35" s="412" t="s">
        <v>26</v>
      </c>
      <c r="C35" s="238">
        <v>335.70499999999998</v>
      </c>
      <c r="D35" s="238">
        <v>101.004</v>
      </c>
      <c r="E35" s="238">
        <v>90.930999999999997</v>
      </c>
      <c r="F35" s="238">
        <v>52.924999999999997</v>
      </c>
      <c r="G35" s="238">
        <v>22.190999999999999</v>
      </c>
      <c r="H35" s="238">
        <v>13.404999999999999</v>
      </c>
      <c r="I35" s="238">
        <v>2.3680000000000003</v>
      </c>
      <c r="J35" s="238">
        <v>-0.315</v>
      </c>
      <c r="K35" s="238">
        <v>527.32500000000005</v>
      </c>
      <c r="L35" s="238">
        <v>-0.16500000000000001</v>
      </c>
      <c r="M35" s="238">
        <v>527.16</v>
      </c>
      <c r="N35" s="238">
        <v>148.83199999999999</v>
      </c>
      <c r="O35" s="238">
        <v>680.70600000000002</v>
      </c>
      <c r="P35" s="238">
        <v>156.88900000000001</v>
      </c>
      <c r="Q35" s="238">
        <v>0</v>
      </c>
      <c r="R35" s="238">
        <v>523.78300000000002</v>
      </c>
      <c r="S35" s="20">
        <v>463.91699999999997</v>
      </c>
      <c r="U35" s="34"/>
      <c r="V35" s="34"/>
    </row>
    <row r="36" spans="1:22" x14ac:dyDescent="0.25">
      <c r="A36" s="8"/>
      <c r="B36" s="412" t="s">
        <v>27</v>
      </c>
      <c r="C36" s="238">
        <v>332.74799999999999</v>
      </c>
      <c r="D36" s="238">
        <v>100.621</v>
      </c>
      <c r="E36" s="238">
        <v>93.653999999999996</v>
      </c>
      <c r="F36" s="238">
        <v>55.972999999999999</v>
      </c>
      <c r="G36" s="238">
        <v>22.154</v>
      </c>
      <c r="H36" s="238">
        <v>13.179</v>
      </c>
      <c r="I36" s="238">
        <v>2.3409999999999997</v>
      </c>
      <c r="J36" s="238">
        <v>-1.758</v>
      </c>
      <c r="K36" s="238">
        <v>525.26499999999999</v>
      </c>
      <c r="L36" s="238">
        <v>11.869</v>
      </c>
      <c r="M36" s="238">
        <v>537.13400000000001</v>
      </c>
      <c r="N36" s="238">
        <v>153.137</v>
      </c>
      <c r="O36" s="238">
        <v>689.48599999999999</v>
      </c>
      <c r="P36" s="238">
        <v>162.12700000000001</v>
      </c>
      <c r="Q36" s="238">
        <v>0</v>
      </c>
      <c r="R36" s="238">
        <v>527.34400000000005</v>
      </c>
      <c r="S36" s="20">
        <v>466.947</v>
      </c>
      <c r="U36" s="34"/>
      <c r="V36" s="34"/>
    </row>
    <row r="37" spans="1:22" ht="18.75" customHeight="1" x14ac:dyDescent="0.25">
      <c r="A37" s="8"/>
      <c r="B37" s="412" t="s">
        <v>28</v>
      </c>
      <c r="C37" s="238">
        <v>340.74700000000001</v>
      </c>
      <c r="D37" s="238">
        <v>100.964</v>
      </c>
      <c r="E37" s="238">
        <v>94.742999999999995</v>
      </c>
      <c r="F37" s="238">
        <v>56.261000000000003</v>
      </c>
      <c r="G37" s="238">
        <v>22.599</v>
      </c>
      <c r="H37" s="238">
        <v>13.493</v>
      </c>
      <c r="I37" s="238">
        <v>2.387</v>
      </c>
      <c r="J37" s="238">
        <v>0.94599999999999995</v>
      </c>
      <c r="K37" s="238">
        <v>537.4</v>
      </c>
      <c r="L37" s="238">
        <v>0.61599999999999999</v>
      </c>
      <c r="M37" s="238">
        <v>538.01599999999996</v>
      </c>
      <c r="N37" s="238">
        <v>152.47</v>
      </c>
      <c r="O37" s="238">
        <v>691.87599999999998</v>
      </c>
      <c r="P37" s="238">
        <v>162.16</v>
      </c>
      <c r="Q37" s="238">
        <v>0</v>
      </c>
      <c r="R37" s="238">
        <v>529.673</v>
      </c>
      <c r="S37" s="20">
        <v>466.62400000000002</v>
      </c>
      <c r="U37" s="34"/>
      <c r="V37" s="34"/>
    </row>
    <row r="38" spans="1:22" x14ac:dyDescent="0.25">
      <c r="A38" s="8"/>
      <c r="B38" s="412" t="s">
        <v>31</v>
      </c>
      <c r="C38" s="238">
        <v>342.53399999999999</v>
      </c>
      <c r="D38" s="238">
        <v>100.756</v>
      </c>
      <c r="E38" s="238">
        <v>95.882999999999996</v>
      </c>
      <c r="F38" s="238">
        <v>56.948999999999998</v>
      </c>
      <c r="G38" s="238">
        <v>22.228000000000002</v>
      </c>
      <c r="H38" s="238">
        <v>14.218</v>
      </c>
      <c r="I38" s="238">
        <v>2.4870000000000001</v>
      </c>
      <c r="J38" s="238">
        <v>-0.95699999999999996</v>
      </c>
      <c r="K38" s="238">
        <v>538.21600000000001</v>
      </c>
      <c r="L38" s="238">
        <v>0.94499999999999995</v>
      </c>
      <c r="M38" s="238">
        <v>539.16099999999994</v>
      </c>
      <c r="N38" s="238">
        <v>157.875</v>
      </c>
      <c r="O38" s="238">
        <v>696.17899999999997</v>
      </c>
      <c r="P38" s="238">
        <v>163.405</v>
      </c>
      <c r="Q38" s="238">
        <v>0</v>
      </c>
      <c r="R38" s="238">
        <v>532.73099999999999</v>
      </c>
      <c r="S38" s="20">
        <v>471.21800000000002</v>
      </c>
      <c r="U38" s="34"/>
      <c r="V38" s="34"/>
    </row>
    <row r="39" spans="1:22" x14ac:dyDescent="0.25">
      <c r="A39" s="8"/>
      <c r="B39" s="412" t="s">
        <v>32</v>
      </c>
      <c r="C39" s="238">
        <v>345.72699999999998</v>
      </c>
      <c r="D39" s="238">
        <v>100.90900000000001</v>
      </c>
      <c r="E39" s="238">
        <v>97.731999999999999</v>
      </c>
      <c r="F39" s="238">
        <v>57.527000000000001</v>
      </c>
      <c r="G39" s="238">
        <v>23.513000000000002</v>
      </c>
      <c r="H39" s="238">
        <v>14.305</v>
      </c>
      <c r="I39" s="238">
        <v>2.3769999999999998</v>
      </c>
      <c r="J39" s="238">
        <v>2.4079999999999999</v>
      </c>
      <c r="K39" s="238">
        <v>546.77599999999995</v>
      </c>
      <c r="L39" s="238">
        <v>3.8119999999999998</v>
      </c>
      <c r="M39" s="238">
        <v>550.58799999999997</v>
      </c>
      <c r="N39" s="238">
        <v>152.55500000000001</v>
      </c>
      <c r="O39" s="238">
        <v>702.08500000000004</v>
      </c>
      <c r="P39" s="238">
        <v>167.053</v>
      </c>
      <c r="Q39" s="238">
        <v>0</v>
      </c>
      <c r="R39" s="238">
        <v>535.10299999999995</v>
      </c>
      <c r="S39" s="20">
        <v>474.40899999999999</v>
      </c>
      <c r="U39" s="34"/>
      <c r="V39" s="34"/>
    </row>
    <row r="40" spans="1:22" x14ac:dyDescent="0.25">
      <c r="A40" s="8"/>
      <c r="B40" s="412" t="s">
        <v>33</v>
      </c>
      <c r="C40" s="238">
        <v>346.58600000000001</v>
      </c>
      <c r="D40" s="238">
        <v>100.536</v>
      </c>
      <c r="E40" s="238">
        <v>96.635999999999996</v>
      </c>
      <c r="F40" s="238">
        <v>55.78</v>
      </c>
      <c r="G40" s="238">
        <v>24.245000000000001</v>
      </c>
      <c r="H40" s="238">
        <v>14.115</v>
      </c>
      <c r="I40" s="238">
        <v>2.468</v>
      </c>
      <c r="J40" s="238">
        <v>-0.86099999999999999</v>
      </c>
      <c r="K40" s="238">
        <v>542.89700000000005</v>
      </c>
      <c r="L40" s="238">
        <v>2.8220000000000001</v>
      </c>
      <c r="M40" s="238">
        <v>545.71900000000005</v>
      </c>
      <c r="N40" s="238">
        <v>160.12700000000001</v>
      </c>
      <c r="O40" s="238">
        <v>705.8</v>
      </c>
      <c r="P40" s="238">
        <v>166.73099999999999</v>
      </c>
      <c r="Q40" s="238">
        <v>0</v>
      </c>
      <c r="R40" s="238">
        <v>539.05899999999997</v>
      </c>
      <c r="S40" s="20">
        <v>478.04</v>
      </c>
      <c r="U40" s="34"/>
      <c r="V40" s="34"/>
    </row>
    <row r="41" spans="1:22" ht="18.75" customHeight="1" x14ac:dyDescent="0.25">
      <c r="A41" s="8"/>
      <c r="B41" s="412" t="s">
        <v>34</v>
      </c>
      <c r="C41" s="238">
        <v>348.65100000000001</v>
      </c>
      <c r="D41" s="238">
        <v>100.729</v>
      </c>
      <c r="E41" s="238">
        <v>98.146000000000001</v>
      </c>
      <c r="F41" s="238">
        <v>56.935000000000002</v>
      </c>
      <c r="G41" s="238">
        <v>24.529</v>
      </c>
      <c r="H41" s="238">
        <v>14.176</v>
      </c>
      <c r="I41" s="238">
        <v>2.4690000000000003</v>
      </c>
      <c r="J41" s="238">
        <v>-0.67500000000000004</v>
      </c>
      <c r="K41" s="238">
        <v>546.851</v>
      </c>
      <c r="L41" s="238">
        <v>4.0439999999999996</v>
      </c>
      <c r="M41" s="238">
        <v>550.89499999999998</v>
      </c>
      <c r="N41" s="238">
        <v>161.84800000000001</v>
      </c>
      <c r="O41" s="238">
        <v>710.77700000000004</v>
      </c>
      <c r="P41" s="238">
        <v>168.21199999999999</v>
      </c>
      <c r="Q41" s="238">
        <v>0</v>
      </c>
      <c r="R41" s="238">
        <v>542.56200000000001</v>
      </c>
      <c r="S41" s="20">
        <v>481.62799999999999</v>
      </c>
      <c r="U41" s="34"/>
      <c r="V41" s="34"/>
    </row>
    <row r="42" spans="1:22" x14ac:dyDescent="0.25">
      <c r="A42" s="8"/>
      <c r="B42" s="412" t="s">
        <v>38</v>
      </c>
      <c r="C42" s="238">
        <v>348.00599999999997</v>
      </c>
      <c r="D42" s="238">
        <v>101.526</v>
      </c>
      <c r="E42" s="238">
        <v>99.820999999999998</v>
      </c>
      <c r="F42" s="238">
        <v>57.274999999999999</v>
      </c>
      <c r="G42" s="238">
        <v>24.994</v>
      </c>
      <c r="H42" s="238">
        <v>14.919</v>
      </c>
      <c r="I42" s="238">
        <v>2.609</v>
      </c>
      <c r="J42" s="238">
        <v>5.7000000000000002E-2</v>
      </c>
      <c r="K42" s="238">
        <v>549.41</v>
      </c>
      <c r="L42" s="238">
        <v>4.266</v>
      </c>
      <c r="M42" s="238">
        <v>553.67600000000004</v>
      </c>
      <c r="N42" s="238">
        <v>165.35300000000001</v>
      </c>
      <c r="O42" s="238">
        <v>715.18299999999999</v>
      </c>
      <c r="P42" s="238">
        <v>170.99199999999999</v>
      </c>
      <c r="Q42" s="238">
        <v>0</v>
      </c>
      <c r="R42" s="238">
        <v>544.24800000000005</v>
      </c>
      <c r="S42" s="20">
        <v>482.77300000000002</v>
      </c>
      <c r="U42" s="34"/>
      <c r="V42" s="34"/>
    </row>
    <row r="43" spans="1:22" x14ac:dyDescent="0.25">
      <c r="A43" s="8"/>
      <c r="B43" s="412" t="s">
        <v>39</v>
      </c>
      <c r="C43" s="238">
        <v>349.73099999999999</v>
      </c>
      <c r="D43" s="238">
        <v>101.723</v>
      </c>
      <c r="E43" s="238">
        <v>99.366</v>
      </c>
      <c r="F43" s="238">
        <v>56.988</v>
      </c>
      <c r="G43" s="238">
        <v>25.312000000000001</v>
      </c>
      <c r="H43" s="238">
        <v>14.552</v>
      </c>
      <c r="I43" s="238">
        <v>2.4989999999999997</v>
      </c>
      <c r="J43" s="238">
        <v>-0.70699999999999996</v>
      </c>
      <c r="K43" s="238">
        <v>550.11300000000006</v>
      </c>
      <c r="L43" s="238">
        <v>4.5289999999999999</v>
      </c>
      <c r="M43" s="238">
        <v>554.64200000000005</v>
      </c>
      <c r="N43" s="238">
        <v>166.29400000000001</v>
      </c>
      <c r="O43" s="238">
        <v>717.71299999999997</v>
      </c>
      <c r="P43" s="238">
        <v>171.19300000000001</v>
      </c>
      <c r="Q43" s="238">
        <v>0</v>
      </c>
      <c r="R43" s="238">
        <v>546.57899999999995</v>
      </c>
      <c r="S43" s="20">
        <v>484.101</v>
      </c>
      <c r="U43" s="34"/>
      <c r="V43" s="34"/>
    </row>
    <row r="44" spans="1:22" x14ac:dyDescent="0.25">
      <c r="A44" s="8"/>
      <c r="B44" s="412" t="s">
        <v>40</v>
      </c>
      <c r="C44" s="238">
        <v>351.61700000000002</v>
      </c>
      <c r="D44" s="238">
        <v>101.40900000000001</v>
      </c>
      <c r="E44" s="238">
        <v>100.355</v>
      </c>
      <c r="F44" s="238">
        <v>57.095999999999997</v>
      </c>
      <c r="G44" s="238">
        <v>26.638000000000002</v>
      </c>
      <c r="H44" s="238">
        <v>14.589</v>
      </c>
      <c r="I44" s="238">
        <v>2.0289999999999999</v>
      </c>
      <c r="J44" s="238">
        <v>1.8779999999999999</v>
      </c>
      <c r="K44" s="238">
        <v>555.25900000000001</v>
      </c>
      <c r="L44" s="238">
        <v>-0.14899999999999999</v>
      </c>
      <c r="M44" s="238">
        <v>555.11</v>
      </c>
      <c r="N44" s="238">
        <v>164.756</v>
      </c>
      <c r="O44" s="238">
        <v>717.01400000000001</v>
      </c>
      <c r="P44" s="238">
        <v>168.22399999999999</v>
      </c>
      <c r="Q44" s="238">
        <v>0</v>
      </c>
      <c r="R44" s="238">
        <v>548.78099999999995</v>
      </c>
      <c r="S44" s="20">
        <v>485.17700000000002</v>
      </c>
      <c r="U44" s="34"/>
      <c r="V44" s="34"/>
    </row>
    <row r="45" spans="1:22" ht="18.75" customHeight="1" x14ac:dyDescent="0.25">
      <c r="A45" s="8"/>
      <c r="B45" s="412" t="s">
        <v>41</v>
      </c>
      <c r="C45" s="238">
        <v>354.95499999999998</v>
      </c>
      <c r="D45" s="238">
        <v>101.268</v>
      </c>
      <c r="E45" s="238">
        <v>99.066000000000003</v>
      </c>
      <c r="F45" s="238">
        <v>57.012</v>
      </c>
      <c r="G45" s="238">
        <v>26.353999999999999</v>
      </c>
      <c r="H45" s="238">
        <v>14.337999999999999</v>
      </c>
      <c r="I45" s="238">
        <v>1.3840000000000001</v>
      </c>
      <c r="J45" s="238">
        <v>0.432</v>
      </c>
      <c r="K45" s="238">
        <v>555.721</v>
      </c>
      <c r="L45" s="238">
        <v>-2.0739999999999998</v>
      </c>
      <c r="M45" s="238">
        <v>553.64700000000005</v>
      </c>
      <c r="N45" s="238">
        <v>168.405</v>
      </c>
      <c r="O45" s="238">
        <v>723.13499999999999</v>
      </c>
      <c r="P45" s="238">
        <v>173.047</v>
      </c>
      <c r="Q45" s="238">
        <v>0</v>
      </c>
      <c r="R45" s="238">
        <v>550.08000000000004</v>
      </c>
      <c r="S45" s="20">
        <v>488.39400000000001</v>
      </c>
      <c r="U45" s="34"/>
      <c r="V45" s="34"/>
    </row>
    <row r="46" spans="1:22" x14ac:dyDescent="0.25">
      <c r="A46" s="8"/>
      <c r="B46" s="412" t="s">
        <v>43</v>
      </c>
      <c r="C46" s="238">
        <v>355.661</v>
      </c>
      <c r="D46" s="238">
        <v>101.45099999999999</v>
      </c>
      <c r="E46" s="238">
        <v>99.382999999999996</v>
      </c>
      <c r="F46" s="238">
        <v>56.085000000000001</v>
      </c>
      <c r="G46" s="238">
        <v>27.303000000000001</v>
      </c>
      <c r="H46" s="238">
        <v>14.616</v>
      </c>
      <c r="I46" s="238">
        <v>1.413</v>
      </c>
      <c r="J46" s="238">
        <v>0.9</v>
      </c>
      <c r="K46" s="238">
        <v>557.39499999999998</v>
      </c>
      <c r="L46" s="238">
        <v>2.7469999999999999</v>
      </c>
      <c r="M46" s="238">
        <v>560.14200000000005</v>
      </c>
      <c r="N46" s="238">
        <v>167.50899999999999</v>
      </c>
      <c r="O46" s="238">
        <v>726.81</v>
      </c>
      <c r="P46" s="238">
        <v>173.74</v>
      </c>
      <c r="Q46" s="238">
        <v>0</v>
      </c>
      <c r="R46" s="238">
        <v>553.08699999999999</v>
      </c>
      <c r="S46" s="20">
        <v>489.75</v>
      </c>
      <c r="U46" s="34"/>
      <c r="V46" s="34"/>
    </row>
    <row r="47" spans="1:22" x14ac:dyDescent="0.25">
      <c r="A47" s="8"/>
      <c r="B47" s="412" t="s">
        <v>44</v>
      </c>
      <c r="C47" s="238">
        <v>358.89299999999997</v>
      </c>
      <c r="D47" s="238">
        <v>101.715</v>
      </c>
      <c r="E47" s="238">
        <v>99.855999999999995</v>
      </c>
      <c r="F47" s="238">
        <v>55.463000000000001</v>
      </c>
      <c r="G47" s="238">
        <v>27.858000000000001</v>
      </c>
      <c r="H47" s="238">
        <v>15.228</v>
      </c>
      <c r="I47" s="238">
        <v>1.2959999999999998</v>
      </c>
      <c r="J47" s="238">
        <v>0.72399999999999998</v>
      </c>
      <c r="K47" s="238">
        <v>561.18799999999999</v>
      </c>
      <c r="L47" s="238">
        <v>0.21199999999999999</v>
      </c>
      <c r="M47" s="238">
        <v>561.4</v>
      </c>
      <c r="N47" s="238">
        <v>169.535</v>
      </c>
      <c r="O47" s="238">
        <v>729.78099999999995</v>
      </c>
      <c r="P47" s="238">
        <v>173.23699999999999</v>
      </c>
      <c r="Q47" s="238">
        <v>0</v>
      </c>
      <c r="R47" s="238">
        <v>556.58100000000002</v>
      </c>
      <c r="S47" s="20">
        <v>492.02199999999999</v>
      </c>
      <c r="U47" s="34"/>
      <c r="V47" s="34"/>
    </row>
    <row r="48" spans="1:22" x14ac:dyDescent="0.25">
      <c r="A48" s="8"/>
      <c r="B48" s="412" t="s">
        <v>45</v>
      </c>
      <c r="C48" s="238">
        <v>361.464</v>
      </c>
      <c r="D48" s="238">
        <v>102.46899999999999</v>
      </c>
      <c r="E48" s="238">
        <v>99.131</v>
      </c>
      <c r="F48" s="238">
        <v>55.203000000000003</v>
      </c>
      <c r="G48" s="238">
        <v>27.716999999999999</v>
      </c>
      <c r="H48" s="238">
        <v>14.949</v>
      </c>
      <c r="I48" s="238">
        <v>1.2589999999999999</v>
      </c>
      <c r="J48" s="238">
        <v>1.02</v>
      </c>
      <c r="K48" s="238">
        <v>564.08399999999995</v>
      </c>
      <c r="L48" s="238">
        <v>0.91300000000000003</v>
      </c>
      <c r="M48" s="238">
        <v>564.99699999999996</v>
      </c>
      <c r="N48" s="238">
        <v>171.08</v>
      </c>
      <c r="O48" s="238">
        <v>737.88199999999995</v>
      </c>
      <c r="P48" s="238">
        <v>179.44399999999999</v>
      </c>
      <c r="Q48" s="238">
        <v>0</v>
      </c>
      <c r="R48" s="238">
        <v>558.44799999999998</v>
      </c>
      <c r="S48" s="20">
        <v>493.13499999999999</v>
      </c>
      <c r="U48" s="34"/>
      <c r="V48" s="34"/>
    </row>
    <row r="49" spans="1:22" ht="18.75" customHeight="1" x14ac:dyDescent="0.25">
      <c r="A49" s="8"/>
      <c r="B49" s="412" t="s">
        <v>46</v>
      </c>
      <c r="C49" s="238">
        <v>361.06200000000001</v>
      </c>
      <c r="D49" s="238">
        <v>105.596</v>
      </c>
      <c r="E49" s="238">
        <v>100.878</v>
      </c>
      <c r="F49" s="238">
        <v>56.124000000000002</v>
      </c>
      <c r="G49" s="238">
        <v>27.315999999999999</v>
      </c>
      <c r="H49" s="238">
        <v>16.184000000000001</v>
      </c>
      <c r="I49" s="238">
        <v>1.2538725300000002</v>
      </c>
      <c r="J49" s="238">
        <v>12.372999999999999</v>
      </c>
      <c r="K49" s="238">
        <v>579.90899999999999</v>
      </c>
      <c r="L49" s="238">
        <v>6.9710000000000001</v>
      </c>
      <c r="M49" s="238">
        <v>586.88</v>
      </c>
      <c r="N49" s="238">
        <v>169.947</v>
      </c>
      <c r="O49" s="238">
        <v>756.20399999999995</v>
      </c>
      <c r="P49" s="238">
        <v>194.08600000000001</v>
      </c>
      <c r="Q49" s="238">
        <v>0</v>
      </c>
      <c r="R49" s="238">
        <v>562.03300000000002</v>
      </c>
      <c r="S49" s="20">
        <v>497.03199999999998</v>
      </c>
      <c r="U49" s="34"/>
      <c r="V49" s="34"/>
    </row>
    <row r="50" spans="1:22" ht="15.75" customHeight="1" x14ac:dyDescent="0.25">
      <c r="A50" s="511"/>
      <c r="B50" s="412" t="s">
        <v>58</v>
      </c>
      <c r="C50" s="238">
        <v>364.20600000000002</v>
      </c>
      <c r="D50" s="238">
        <v>105.19499999999999</v>
      </c>
      <c r="E50" s="238">
        <v>99.274000000000001</v>
      </c>
      <c r="F50" s="238">
        <v>56.19</v>
      </c>
      <c r="G50" s="238">
        <v>26.609000000000002</v>
      </c>
      <c r="H50" s="238">
        <v>15.138999999999999</v>
      </c>
      <c r="I50" s="238">
        <v>1.2751526099999999</v>
      </c>
      <c r="J50" s="238">
        <v>0.112</v>
      </c>
      <c r="K50" s="238">
        <v>568.78700000000003</v>
      </c>
      <c r="L50" s="238">
        <v>0.68200000000000005</v>
      </c>
      <c r="M50" s="238">
        <v>569.46900000000005</v>
      </c>
      <c r="N50" s="238">
        <v>167.00700000000001</v>
      </c>
      <c r="O50" s="238">
        <v>738.00800000000004</v>
      </c>
      <c r="P50" s="238">
        <v>175.25899999999999</v>
      </c>
      <c r="Q50" s="238">
        <v>0</v>
      </c>
      <c r="R50" s="238">
        <v>562.779</v>
      </c>
      <c r="S50" s="20">
        <v>499.38400000000001</v>
      </c>
      <c r="U50" s="34"/>
      <c r="V50" s="34"/>
    </row>
    <row r="51" spans="1:22" x14ac:dyDescent="0.25">
      <c r="A51" s="511"/>
      <c r="B51" s="412" t="s">
        <v>59</v>
      </c>
      <c r="C51" s="238">
        <v>363.08300000000003</v>
      </c>
      <c r="D51" s="238">
        <v>105.255</v>
      </c>
      <c r="E51" s="238">
        <v>100.453</v>
      </c>
      <c r="F51" s="238">
        <v>56.853000000000002</v>
      </c>
      <c r="G51" s="238">
        <v>26.731999999999999</v>
      </c>
      <c r="H51" s="238">
        <v>15.565</v>
      </c>
      <c r="I51" s="238">
        <v>1.2647080800000001</v>
      </c>
      <c r="J51" s="238">
        <v>-1.0589999999999999</v>
      </c>
      <c r="K51" s="238">
        <v>567.73199999999997</v>
      </c>
      <c r="L51" s="238">
        <v>-0.51800000000000002</v>
      </c>
      <c r="M51" s="238">
        <v>567.21400000000006</v>
      </c>
      <c r="N51" s="238">
        <v>175.7</v>
      </c>
      <c r="O51" s="238">
        <v>741.55700000000002</v>
      </c>
      <c r="P51" s="238">
        <v>176.21799999999999</v>
      </c>
      <c r="Q51" s="238">
        <v>0</v>
      </c>
      <c r="R51" s="238">
        <v>565.36199999999997</v>
      </c>
      <c r="S51" s="20">
        <v>501.28100000000001</v>
      </c>
      <c r="U51" s="34"/>
      <c r="V51" s="34"/>
    </row>
    <row r="52" spans="1:22" x14ac:dyDescent="0.25">
      <c r="A52" s="511"/>
      <c r="B52" s="412" t="s">
        <v>60</v>
      </c>
      <c r="C52" s="238">
        <v>360.726</v>
      </c>
      <c r="D52" s="238">
        <v>107.96</v>
      </c>
      <c r="E52" s="238">
        <v>99.004000000000005</v>
      </c>
      <c r="F52" s="238">
        <v>56.698</v>
      </c>
      <c r="G52" s="238">
        <v>25.707999999999998</v>
      </c>
      <c r="H52" s="238">
        <v>15.22</v>
      </c>
      <c r="I52" s="238">
        <v>1.3035016800000001</v>
      </c>
      <c r="J52" s="238">
        <v>-14.656000000000001</v>
      </c>
      <c r="K52" s="238">
        <v>553.03399999999999</v>
      </c>
      <c r="L52" s="238">
        <v>-0.626</v>
      </c>
      <c r="M52" s="238">
        <v>552.40800000000002</v>
      </c>
      <c r="N52" s="238">
        <v>186.596</v>
      </c>
      <c r="O52" s="238">
        <v>739.452</v>
      </c>
      <c r="P52" s="238">
        <v>174.375</v>
      </c>
      <c r="Q52" s="238">
        <v>0</v>
      </c>
      <c r="R52" s="238">
        <v>565.10900000000004</v>
      </c>
      <c r="S52" s="20">
        <v>501.46300000000002</v>
      </c>
      <c r="U52" s="34"/>
      <c r="V52" s="34"/>
    </row>
    <row r="53" spans="1:22" x14ac:dyDescent="0.25">
      <c r="A53" s="511"/>
      <c r="B53" s="317" t="s">
        <v>61</v>
      </c>
      <c r="C53" s="238">
        <v>350.76499999999999</v>
      </c>
      <c r="D53" s="238">
        <v>105.648</v>
      </c>
      <c r="E53" s="238">
        <v>96.566999999999993</v>
      </c>
      <c r="F53" s="238">
        <v>55.234000000000002</v>
      </c>
      <c r="G53" s="238">
        <v>25.344999999999999</v>
      </c>
      <c r="H53" s="238">
        <v>14.648999999999999</v>
      </c>
      <c r="I53" s="238">
        <v>1.2803483500000001</v>
      </c>
      <c r="J53" s="238">
        <v>0.77200000000000002</v>
      </c>
      <c r="K53" s="238">
        <v>553.75199999999995</v>
      </c>
      <c r="L53" s="238">
        <v>-1.7969999999999999</v>
      </c>
      <c r="M53" s="238">
        <v>551.95500000000004</v>
      </c>
      <c r="N53" s="238">
        <v>161.16999999999999</v>
      </c>
      <c r="O53" s="238">
        <v>713.125</v>
      </c>
      <c r="P53" s="238">
        <v>163.72200000000001</v>
      </c>
      <c r="Q53" s="238">
        <v>0.80200000000000005</v>
      </c>
      <c r="R53" s="238">
        <v>550.20500000000004</v>
      </c>
      <c r="S53" s="20">
        <v>488.31900000000002</v>
      </c>
      <c r="U53" s="34"/>
      <c r="V53" s="34"/>
    </row>
    <row r="54" spans="1:22" x14ac:dyDescent="0.25">
      <c r="A54" s="511"/>
      <c r="B54" s="317" t="s">
        <v>63</v>
      </c>
      <c r="C54" s="238">
        <v>280.61399999999998</v>
      </c>
      <c r="D54" s="238">
        <v>86.757999999999996</v>
      </c>
      <c r="E54" s="238">
        <v>78.83</v>
      </c>
      <c r="F54" s="238">
        <v>44.94</v>
      </c>
      <c r="G54" s="238">
        <v>16.375</v>
      </c>
      <c r="H54" s="238">
        <v>16.449000000000002</v>
      </c>
      <c r="I54" s="238">
        <v>0.82826728999999999</v>
      </c>
      <c r="J54" s="238">
        <v>-7.0940000000000003</v>
      </c>
      <c r="K54" s="238">
        <v>439.108</v>
      </c>
      <c r="L54" s="238">
        <v>-7.944</v>
      </c>
      <c r="M54" s="238">
        <v>431.16399999999999</v>
      </c>
      <c r="N54" s="238">
        <v>142.87700000000001</v>
      </c>
      <c r="O54" s="238">
        <v>574.04100000000005</v>
      </c>
      <c r="P54" s="238">
        <v>127.715</v>
      </c>
      <c r="Q54" s="238">
        <v>-3.133</v>
      </c>
      <c r="R54" s="238">
        <v>443.19299999999998</v>
      </c>
      <c r="S54" s="20">
        <v>392.24900000000002</v>
      </c>
      <c r="U54" s="34"/>
      <c r="V54" s="34"/>
    </row>
    <row r="55" spans="1:22" x14ac:dyDescent="0.25">
      <c r="A55" s="413"/>
      <c r="B55" s="317" t="s">
        <v>64</v>
      </c>
      <c r="C55" s="238">
        <v>335.36</v>
      </c>
      <c r="D55" s="238">
        <v>102.47499999999999</v>
      </c>
      <c r="E55" s="238">
        <v>91.552999999999997</v>
      </c>
      <c r="F55" s="238">
        <v>48.807000000000002</v>
      </c>
      <c r="G55" s="238">
        <v>25.414999999999999</v>
      </c>
      <c r="H55" s="238">
        <v>16.204000000000001</v>
      </c>
      <c r="I55" s="238">
        <v>1.3138825300000001</v>
      </c>
      <c r="J55" s="238">
        <v>-0.58599999999999997</v>
      </c>
      <c r="K55" s="238">
        <v>528.80200000000002</v>
      </c>
      <c r="L55" s="238">
        <v>-4.0179999999999998</v>
      </c>
      <c r="M55" s="238">
        <v>524.78399999999999</v>
      </c>
      <c r="N55" s="238">
        <v>143.89099999999999</v>
      </c>
      <c r="O55" s="238">
        <v>668.67499999999995</v>
      </c>
      <c r="P55" s="238">
        <v>146.637</v>
      </c>
      <c r="Q55" s="238">
        <v>-0.96499999999999997</v>
      </c>
      <c r="R55" s="238">
        <v>521.07299999999998</v>
      </c>
      <c r="S55" s="20">
        <v>462.31299999999999</v>
      </c>
      <c r="U55" s="34"/>
      <c r="V55" s="34"/>
    </row>
    <row r="56" spans="1:22" x14ac:dyDescent="0.25">
      <c r="A56" s="413"/>
      <c r="B56" s="317" t="s">
        <v>65</v>
      </c>
      <c r="C56" s="238">
        <v>330.55799999999999</v>
      </c>
      <c r="D56" s="238">
        <v>106.312</v>
      </c>
      <c r="E56" s="238">
        <v>94.971999999999994</v>
      </c>
      <c r="F56" s="238">
        <v>51.232999999999997</v>
      </c>
      <c r="G56" s="238">
        <v>26.062999999999999</v>
      </c>
      <c r="H56" s="238">
        <v>16.460999999999999</v>
      </c>
      <c r="I56" s="238">
        <v>1.3410186100000003</v>
      </c>
      <c r="J56" s="238">
        <v>6.1820000000000004</v>
      </c>
      <c r="K56" s="238">
        <v>538.024</v>
      </c>
      <c r="L56" s="238">
        <v>4.282</v>
      </c>
      <c r="M56" s="238">
        <v>542.30600000000004</v>
      </c>
      <c r="N56" s="238">
        <v>153.86600000000001</v>
      </c>
      <c r="O56" s="238">
        <v>696.17200000000003</v>
      </c>
      <c r="P56" s="238">
        <v>167.21100000000001</v>
      </c>
      <c r="Q56" s="238">
        <v>-5.8999999999999997E-2</v>
      </c>
      <c r="R56" s="238">
        <v>528.90200000000004</v>
      </c>
      <c r="S56" s="20">
        <v>469.45299999999997</v>
      </c>
      <c r="U56" s="34"/>
      <c r="V56" s="34"/>
    </row>
    <row r="57" spans="1:22" x14ac:dyDescent="0.25">
      <c r="A57" s="413"/>
      <c r="B57" s="317" t="s">
        <v>66</v>
      </c>
      <c r="C57" s="238">
        <v>317.7</v>
      </c>
      <c r="D57" s="238">
        <v>108.09699999999999</v>
      </c>
      <c r="E57" s="238">
        <v>93.346000000000004</v>
      </c>
      <c r="F57" s="238">
        <v>46.844000000000001</v>
      </c>
      <c r="G57" s="238">
        <v>25.736000000000001</v>
      </c>
      <c r="H57" s="238">
        <v>19.466999999999999</v>
      </c>
      <c r="I57" s="238">
        <v>1.29537371</v>
      </c>
      <c r="J57" s="238">
        <v>6.7460000000000004</v>
      </c>
      <c r="K57" s="238">
        <v>525.88900000000001</v>
      </c>
      <c r="L57" s="238">
        <v>2.774</v>
      </c>
      <c r="M57" s="238">
        <v>528.66300000000001</v>
      </c>
      <c r="N57" s="238">
        <v>143.07400000000001</v>
      </c>
      <c r="O57" s="238">
        <v>671.07799999999997</v>
      </c>
      <c r="P57" s="238">
        <v>148.892</v>
      </c>
      <c r="Q57" s="238">
        <v>-0.13300000000000001</v>
      </c>
      <c r="R57" s="238">
        <v>522.71199999999999</v>
      </c>
      <c r="S57" s="20">
        <v>464.221</v>
      </c>
      <c r="U57" s="34"/>
      <c r="V57" s="34"/>
    </row>
    <row r="58" spans="1:22" x14ac:dyDescent="0.25">
      <c r="A58" s="8"/>
      <c r="B58" s="317" t="s">
        <v>67</v>
      </c>
      <c r="C58" s="238">
        <v>345.053</v>
      </c>
      <c r="D58" s="238">
        <v>116.428</v>
      </c>
      <c r="E58" s="238">
        <v>95.328999999999994</v>
      </c>
      <c r="F58" s="238">
        <v>50.764000000000003</v>
      </c>
      <c r="G58" s="238">
        <v>26.242999999999999</v>
      </c>
      <c r="H58" s="238">
        <v>16.876000000000001</v>
      </c>
      <c r="I58" s="238">
        <v>1.4705516399999998</v>
      </c>
      <c r="J58" s="238">
        <v>-0.63800000000000001</v>
      </c>
      <c r="K58" s="238">
        <v>556.17200000000003</v>
      </c>
      <c r="L58" s="238">
        <v>-2.0859999999999999</v>
      </c>
      <c r="M58" s="238">
        <v>554.08600000000001</v>
      </c>
      <c r="N58" s="238">
        <v>153.136</v>
      </c>
      <c r="O58" s="238">
        <v>706.65499999999997</v>
      </c>
      <c r="P58" s="238">
        <v>155.24199999999999</v>
      </c>
      <c r="Q58" s="238">
        <v>0.25700000000000001</v>
      </c>
      <c r="R58" s="238">
        <v>552.23699999999997</v>
      </c>
      <c r="S58" s="20">
        <v>491.40600000000001</v>
      </c>
      <c r="U58" s="34"/>
      <c r="V58" s="34"/>
    </row>
    <row r="59" spans="1:22" x14ac:dyDescent="0.25">
      <c r="A59" s="8"/>
      <c r="B59" s="317" t="s">
        <v>68</v>
      </c>
      <c r="C59" s="238">
        <v>355.11500000000001</v>
      </c>
      <c r="D59" s="238">
        <v>116.40900000000001</v>
      </c>
      <c r="E59" s="238">
        <v>95.097999999999999</v>
      </c>
      <c r="F59" s="238">
        <v>50.368000000000002</v>
      </c>
      <c r="G59" s="238">
        <v>26.224</v>
      </c>
      <c r="H59" s="238">
        <v>17.039000000000001</v>
      </c>
      <c r="I59" s="238">
        <v>1.47781915</v>
      </c>
      <c r="J59" s="238">
        <v>3.0579999999999998</v>
      </c>
      <c r="K59" s="238">
        <v>569.67999999999995</v>
      </c>
      <c r="L59" s="238">
        <v>2.7250000000000001</v>
      </c>
      <c r="M59" s="238">
        <v>572.40499999999997</v>
      </c>
      <c r="N59" s="238">
        <v>145.874</v>
      </c>
      <c r="O59" s="238">
        <v>714.29499999999996</v>
      </c>
      <c r="P59" s="238">
        <v>160.828</v>
      </c>
      <c r="Q59" s="238">
        <v>0.247</v>
      </c>
      <c r="R59" s="238">
        <v>557.69799999999998</v>
      </c>
      <c r="S59" s="20">
        <v>495.48700000000002</v>
      </c>
      <c r="U59" s="34"/>
      <c r="V59" s="34"/>
    </row>
    <row r="60" spans="1:22" x14ac:dyDescent="0.25">
      <c r="A60" s="8"/>
      <c r="B60" s="317" t="s">
        <v>69</v>
      </c>
      <c r="C60" s="238">
        <v>358.983</v>
      </c>
      <c r="D60" s="238">
        <v>118.62</v>
      </c>
      <c r="E60" s="238">
        <v>97.177999999999997</v>
      </c>
      <c r="F60" s="238">
        <v>50.829000000000001</v>
      </c>
      <c r="G60" s="238">
        <v>26.760999999999999</v>
      </c>
      <c r="H60" s="238">
        <v>17.943999999999999</v>
      </c>
      <c r="I60" s="238">
        <v>1.5490651299999998</v>
      </c>
      <c r="J60" s="238">
        <v>-5.26</v>
      </c>
      <c r="K60" s="238">
        <v>569.52099999999996</v>
      </c>
      <c r="L60" s="238">
        <v>-1.2609999999999999</v>
      </c>
      <c r="M60" s="238">
        <v>568.26</v>
      </c>
      <c r="N60" s="238">
        <v>152.95500000000001</v>
      </c>
      <c r="O60" s="238">
        <v>721.21500000000003</v>
      </c>
      <c r="P60" s="238">
        <v>158.393</v>
      </c>
      <c r="Q60" s="238">
        <v>0.248</v>
      </c>
      <c r="R60" s="238">
        <v>563.07000000000005</v>
      </c>
      <c r="S60" s="20">
        <v>500.46600000000001</v>
      </c>
      <c r="U60" s="34"/>
      <c r="V60" s="34"/>
    </row>
    <row r="61" spans="1:22" x14ac:dyDescent="0.25">
      <c r="A61" s="8"/>
      <c r="B61" s="317" t="s">
        <v>70</v>
      </c>
      <c r="C61" s="238">
        <v>361.13689799999997</v>
      </c>
      <c r="D61" s="238">
        <v>117.86083199999999</v>
      </c>
      <c r="E61" s="238">
        <v>97.831538291494979</v>
      </c>
      <c r="F61" s="238">
        <v>52.465287199999999</v>
      </c>
      <c r="G61" s="238">
        <v>26.857642288855939</v>
      </c>
      <c r="H61" s="238">
        <v>16.980313300000006</v>
      </c>
      <c r="I61" s="238">
        <v>1.5282955374208449</v>
      </c>
      <c r="J61" s="238">
        <v>-0.8075</v>
      </c>
      <c r="K61" s="238">
        <v>576.02176829149494</v>
      </c>
      <c r="L61" s="238">
        <v>-1.28310163</v>
      </c>
      <c r="M61" s="238">
        <v>574.7386666614949</v>
      </c>
      <c r="N61" s="238">
        <v>154.37705</v>
      </c>
      <c r="O61" s="238">
        <v>729.1157169999999</v>
      </c>
      <c r="P61" s="238">
        <v>163.61068499999999</v>
      </c>
      <c r="Q61" s="238">
        <v>0.248</v>
      </c>
      <c r="R61" s="238">
        <v>565.75303166274387</v>
      </c>
      <c r="S61" s="20">
        <v>502.89597800000001</v>
      </c>
      <c r="U61" s="34"/>
      <c r="V61" s="34"/>
    </row>
    <row r="62" spans="1:22" x14ac:dyDescent="0.25">
      <c r="A62" s="8"/>
      <c r="B62" s="317" t="s">
        <v>71</v>
      </c>
      <c r="C62" s="238">
        <v>362.94258200000002</v>
      </c>
      <c r="D62" s="238">
        <v>117.471891</v>
      </c>
      <c r="E62" s="238">
        <v>99.637029604132465</v>
      </c>
      <c r="F62" s="238">
        <v>54.1376183</v>
      </c>
      <c r="G62" s="238">
        <v>26.644015530793968</v>
      </c>
      <c r="H62" s="238">
        <v>17.397090800000004</v>
      </c>
      <c r="I62" s="238">
        <v>1.4583050311789125</v>
      </c>
      <c r="J62" s="238">
        <v>-0.8075</v>
      </c>
      <c r="K62" s="238">
        <v>579.24400260413256</v>
      </c>
      <c r="L62" s="238">
        <v>-0.88264269900000003</v>
      </c>
      <c r="M62" s="238">
        <v>578.36135990513253</v>
      </c>
      <c r="N62" s="238">
        <v>158.85215415364556</v>
      </c>
      <c r="O62" s="238">
        <v>737.21351399999992</v>
      </c>
      <c r="P62" s="238">
        <v>168.15496648641323</v>
      </c>
      <c r="Q62" s="238">
        <v>0.248</v>
      </c>
      <c r="R62" s="238">
        <v>569.30654757285106</v>
      </c>
      <c r="S62" s="20">
        <v>506.10578800000002</v>
      </c>
      <c r="U62" s="34"/>
      <c r="V62" s="34"/>
    </row>
    <row r="63" spans="1:22" x14ac:dyDescent="0.25">
      <c r="A63" s="8"/>
      <c r="B63" s="317" t="s">
        <v>72</v>
      </c>
      <c r="C63" s="238">
        <v>364.03783099999998</v>
      </c>
      <c r="D63" s="238">
        <v>117.918284</v>
      </c>
      <c r="E63" s="238">
        <v>102.12808701898524</v>
      </c>
      <c r="F63" s="238">
        <v>55.915310099999999</v>
      </c>
      <c r="G63" s="238">
        <v>26.917384662290623</v>
      </c>
      <c r="H63" s="238">
        <v>17.828386200000001</v>
      </c>
      <c r="I63" s="238">
        <v>1.4670060163088212</v>
      </c>
      <c r="J63" s="238">
        <v>-0.8075</v>
      </c>
      <c r="K63" s="238">
        <v>583.27670201898525</v>
      </c>
      <c r="L63" s="238">
        <v>-1.55142738</v>
      </c>
      <c r="M63" s="238">
        <v>581.7252746389853</v>
      </c>
      <c r="N63" s="238">
        <v>160.60649502848511</v>
      </c>
      <c r="O63" s="238">
        <v>742.33177000000001</v>
      </c>
      <c r="P63" s="238">
        <v>171.31044972155826</v>
      </c>
      <c r="Q63" s="238">
        <v>0.248</v>
      </c>
      <c r="R63" s="238">
        <v>571.26931994919153</v>
      </c>
      <c r="S63" s="20">
        <v>507.89408299999997</v>
      </c>
      <c r="U63" s="34"/>
      <c r="V63" s="34"/>
    </row>
    <row r="64" spans="1:22" x14ac:dyDescent="0.25">
      <c r="A64" s="8"/>
      <c r="B64" s="317" t="s">
        <v>73</v>
      </c>
      <c r="C64" s="238">
        <v>363.52943599999998</v>
      </c>
      <c r="D64" s="238">
        <v>118.36637399999999</v>
      </c>
      <c r="E64" s="238">
        <v>104.388930236763</v>
      </c>
      <c r="F64" s="238">
        <v>57.3020098</v>
      </c>
      <c r="G64" s="238">
        <v>27.264521444087563</v>
      </c>
      <c r="H64" s="238">
        <v>18.340025000000001</v>
      </c>
      <c r="I64" s="238">
        <v>1.4823739668284308</v>
      </c>
      <c r="J64" s="238">
        <v>-0.8075</v>
      </c>
      <c r="K64" s="238">
        <v>585.47724023676301</v>
      </c>
      <c r="L64" s="238">
        <v>-1.2907144699999999</v>
      </c>
      <c r="M64" s="238">
        <v>584.186525766763</v>
      </c>
      <c r="N64" s="238">
        <v>161.62636201717322</v>
      </c>
      <c r="O64" s="238">
        <v>745.81288800000004</v>
      </c>
      <c r="P64" s="238">
        <v>173.57174765788284</v>
      </c>
      <c r="Q64" s="238">
        <v>0.248</v>
      </c>
      <c r="R64" s="238">
        <v>572.48914012911791</v>
      </c>
      <c r="S64" s="20">
        <v>509.02365500000002</v>
      </c>
      <c r="U64" s="34"/>
      <c r="V64" s="34"/>
    </row>
    <row r="65" spans="1:22" x14ac:dyDescent="0.25">
      <c r="A65" s="8"/>
      <c r="B65" s="73" t="s">
        <v>74</v>
      </c>
      <c r="C65" s="238">
        <v>364.25649499999997</v>
      </c>
      <c r="D65" s="238">
        <v>118.78065600000001</v>
      </c>
      <c r="E65" s="238">
        <v>105.98832659433803</v>
      </c>
      <c r="F65" s="238">
        <v>58.004914499999998</v>
      </c>
      <c r="G65" s="238">
        <v>27.581801109734005</v>
      </c>
      <c r="H65" s="238">
        <v>18.9045065</v>
      </c>
      <c r="I65" s="238">
        <v>1.4971045588772964</v>
      </c>
      <c r="J65" s="238">
        <v>-0.8075</v>
      </c>
      <c r="K65" s="238">
        <v>588.21797759433798</v>
      </c>
      <c r="L65" s="238">
        <v>-1.74053243</v>
      </c>
      <c r="M65" s="238">
        <v>586.47744516433795</v>
      </c>
      <c r="N65" s="238">
        <v>162.46168315527726</v>
      </c>
      <c r="O65" s="238">
        <v>748.93912799999998</v>
      </c>
      <c r="P65" s="238">
        <v>174.33546334757756</v>
      </c>
      <c r="Q65" s="238">
        <v>0.248</v>
      </c>
      <c r="R65" s="238">
        <v>574.85166497470607</v>
      </c>
      <c r="S65" s="20">
        <v>511.19544300000001</v>
      </c>
      <c r="U65" s="34"/>
      <c r="V65" s="34"/>
    </row>
    <row r="66" spans="1:22" x14ac:dyDescent="0.25">
      <c r="A66" s="8"/>
      <c r="B66" s="73" t="s">
        <v>76</v>
      </c>
      <c r="C66" s="238">
        <v>365.898483</v>
      </c>
      <c r="D66" s="238">
        <v>119.17263199999999</v>
      </c>
      <c r="E66" s="238">
        <v>106.12980751542976</v>
      </c>
      <c r="F66" s="238">
        <v>57.834446000000007</v>
      </c>
      <c r="G66" s="238">
        <v>27.677939952318592</v>
      </c>
      <c r="H66" s="238">
        <v>19.0395416</v>
      </c>
      <c r="I66" s="238">
        <v>1.5778799776027894</v>
      </c>
      <c r="J66" s="238">
        <v>-0.8075</v>
      </c>
      <c r="K66" s="238">
        <v>590.39342251542973</v>
      </c>
      <c r="L66" s="238">
        <v>-0.98845410200000006</v>
      </c>
      <c r="M66" s="238">
        <v>589.40496841342986</v>
      </c>
      <c r="N66" s="238">
        <v>163.12506362457373</v>
      </c>
      <c r="O66" s="238">
        <v>752.53003200000001</v>
      </c>
      <c r="P66" s="238">
        <v>174.59696654259892</v>
      </c>
      <c r="Q66" s="238">
        <v>0.248</v>
      </c>
      <c r="R66" s="238">
        <v>578.18106549538663</v>
      </c>
      <c r="S66" s="20">
        <v>514.23438299999998</v>
      </c>
      <c r="U66" s="34"/>
      <c r="V66" s="34"/>
    </row>
    <row r="67" spans="1:22" x14ac:dyDescent="0.25">
      <c r="A67" s="8"/>
      <c r="B67" s="73" t="s">
        <v>77</v>
      </c>
      <c r="C67" s="238">
        <v>367.54502600000001</v>
      </c>
      <c r="D67" s="238">
        <v>119.553985</v>
      </c>
      <c r="E67" s="238">
        <v>106.23141866667416</v>
      </c>
      <c r="F67" s="238">
        <v>57.887644000000002</v>
      </c>
      <c r="G67" s="238">
        <v>27.684563105787397</v>
      </c>
      <c r="H67" s="238">
        <v>19.0835477</v>
      </c>
      <c r="I67" s="238">
        <v>1.5756639556651892</v>
      </c>
      <c r="J67" s="238">
        <v>-0.8075</v>
      </c>
      <c r="K67" s="238">
        <v>592.52292966667414</v>
      </c>
      <c r="L67" s="238">
        <v>-0.80738799800000005</v>
      </c>
      <c r="M67" s="238">
        <v>591.71554166867406</v>
      </c>
      <c r="N67" s="238">
        <v>163.62702220205247</v>
      </c>
      <c r="O67" s="238">
        <v>755.34256400000004</v>
      </c>
      <c r="P67" s="238">
        <v>174.22481357481792</v>
      </c>
      <c r="Q67" s="238">
        <v>0.248</v>
      </c>
      <c r="R67" s="238">
        <v>581.36575029595758</v>
      </c>
      <c r="S67" s="20">
        <v>517.13888199999997</v>
      </c>
      <c r="U67" s="34"/>
      <c r="V67" s="34"/>
    </row>
    <row r="68" spans="1:22" x14ac:dyDescent="0.25">
      <c r="A68" s="8"/>
      <c r="B68" s="73" t="s">
        <v>78</v>
      </c>
      <c r="C68" s="238">
        <v>368.64766100000003</v>
      </c>
      <c r="D68" s="238">
        <v>119.94851300000001</v>
      </c>
      <c r="E68" s="238">
        <v>106.76026553887723</v>
      </c>
      <c r="F68" s="238">
        <v>58.461017300000002</v>
      </c>
      <c r="G68" s="238">
        <v>27.690754528458267</v>
      </c>
      <c r="H68" s="238">
        <v>19.034327099999999</v>
      </c>
      <c r="I68" s="238">
        <v>1.5741666791658382</v>
      </c>
      <c r="J68" s="238">
        <v>-0.8075</v>
      </c>
      <c r="K68" s="238">
        <v>594.54893953887722</v>
      </c>
      <c r="L68" s="238">
        <v>-0.98277700100000009</v>
      </c>
      <c r="M68" s="238">
        <v>593.56616253787718</v>
      </c>
      <c r="N68" s="238">
        <v>164.09471701651793</v>
      </c>
      <c r="O68" s="238">
        <v>757.66088000000002</v>
      </c>
      <c r="P68" s="238">
        <v>173.35410433703899</v>
      </c>
      <c r="Q68" s="238">
        <v>0.248</v>
      </c>
      <c r="R68" s="238">
        <v>584.55477521777391</v>
      </c>
      <c r="S68" s="20">
        <v>520.04093699999999</v>
      </c>
      <c r="U68" s="34"/>
      <c r="V68" s="34"/>
    </row>
    <row r="69" spans="1:22" x14ac:dyDescent="0.25">
      <c r="A69" s="8"/>
      <c r="B69" s="73" t="s">
        <v>79</v>
      </c>
      <c r="C69" s="238">
        <v>370.12225100000001</v>
      </c>
      <c r="D69" s="238">
        <v>120.36833299999999</v>
      </c>
      <c r="E69" s="238">
        <v>107.15243577072459</v>
      </c>
      <c r="F69" s="238">
        <v>58.943087599999998</v>
      </c>
      <c r="G69" s="238">
        <v>27.743801591974684</v>
      </c>
      <c r="H69" s="238">
        <v>18.8897051</v>
      </c>
      <c r="I69" s="238">
        <v>1.5758414363930575</v>
      </c>
      <c r="J69" s="238">
        <v>-0.8075</v>
      </c>
      <c r="K69" s="238">
        <v>596.83551977072455</v>
      </c>
      <c r="L69" s="238">
        <v>-0.93191548400000002</v>
      </c>
      <c r="M69" s="238">
        <v>595.90360428672454</v>
      </c>
      <c r="N69" s="238">
        <v>164.43112946603523</v>
      </c>
      <c r="O69" s="238">
        <v>760.33473400000003</v>
      </c>
      <c r="P69" s="238">
        <v>173.02507392040383</v>
      </c>
      <c r="Q69" s="238">
        <v>0.248</v>
      </c>
      <c r="R69" s="238">
        <v>587.55765983240349</v>
      </c>
      <c r="S69" s="20">
        <v>522.76663900000005</v>
      </c>
      <c r="U69" s="34"/>
      <c r="V69" s="34"/>
    </row>
    <row r="70" spans="1:22" x14ac:dyDescent="0.25">
      <c r="A70" s="8"/>
      <c r="B70" s="73" t="s">
        <v>354</v>
      </c>
      <c r="C70" s="238">
        <v>371.51344699999999</v>
      </c>
      <c r="D70" s="238">
        <v>120.801659</v>
      </c>
      <c r="E70" s="238">
        <v>107.72606007289711</v>
      </c>
      <c r="F70" s="238">
        <v>59.6736729</v>
      </c>
      <c r="G70" s="238">
        <v>27.824470891492485</v>
      </c>
      <c r="H70" s="238">
        <v>18.647535899999998</v>
      </c>
      <c r="I70" s="238">
        <v>1.5803803631607443</v>
      </c>
      <c r="J70" s="238">
        <v>-0.8075</v>
      </c>
      <c r="K70" s="238">
        <v>599.23366607289711</v>
      </c>
      <c r="L70" s="238">
        <v>-0.835174313</v>
      </c>
      <c r="M70" s="238">
        <v>598.39849175989707</v>
      </c>
      <c r="N70" s="238">
        <v>164.60553087071966</v>
      </c>
      <c r="O70" s="238">
        <v>763.00402300000007</v>
      </c>
      <c r="P70" s="238">
        <v>172.59406966445755</v>
      </c>
      <c r="Q70" s="238">
        <v>0.248</v>
      </c>
      <c r="R70" s="238">
        <v>590.65795296649912</v>
      </c>
      <c r="S70" s="20">
        <v>525.59110600000008</v>
      </c>
      <c r="U70" s="34"/>
      <c r="V70" s="34"/>
    </row>
    <row r="71" spans="1:22" x14ac:dyDescent="0.25">
      <c r="A71" s="8"/>
      <c r="B71" s="73" t="s">
        <v>355</v>
      </c>
      <c r="C71" s="238">
        <v>372.84639299999998</v>
      </c>
      <c r="D71" s="238">
        <v>121.260705</v>
      </c>
      <c r="E71" s="238">
        <v>108.53767623457416</v>
      </c>
      <c r="F71" s="238">
        <v>60.504798799999996</v>
      </c>
      <c r="G71" s="238">
        <v>27.932930994396891</v>
      </c>
      <c r="H71" s="238">
        <v>18.5129856</v>
      </c>
      <c r="I71" s="238">
        <v>1.5869608626702552</v>
      </c>
      <c r="J71" s="238">
        <v>-0.8075</v>
      </c>
      <c r="K71" s="238">
        <v>601.83727423457412</v>
      </c>
      <c r="L71" s="238">
        <v>-0.95222984099999997</v>
      </c>
      <c r="M71" s="238">
        <v>600.88504439357416</v>
      </c>
      <c r="N71" s="238">
        <v>164.58495919539931</v>
      </c>
      <c r="O71" s="238">
        <v>765.4700039999999</v>
      </c>
      <c r="P71" s="238">
        <v>172.1856853031972</v>
      </c>
      <c r="Q71" s="238">
        <v>0.248</v>
      </c>
      <c r="R71" s="238">
        <v>593.53231828556932</v>
      </c>
      <c r="S71" s="20">
        <v>528.1924570000001</v>
      </c>
      <c r="U71" s="34"/>
      <c r="V71" s="34"/>
    </row>
    <row r="72" spans="1:22" x14ac:dyDescent="0.25">
      <c r="A72" s="8"/>
      <c r="B72" s="73" t="s">
        <v>356</v>
      </c>
      <c r="C72" s="238">
        <v>373.82074800000004</v>
      </c>
      <c r="D72" s="238">
        <v>121.733622</v>
      </c>
      <c r="E72" s="238">
        <v>109.48729859254453</v>
      </c>
      <c r="F72" s="238">
        <v>61.371250500000002</v>
      </c>
      <c r="G72" s="238">
        <v>28.034321773685949</v>
      </c>
      <c r="H72" s="238">
        <v>18.488709599999996</v>
      </c>
      <c r="I72" s="238">
        <v>1.5930167515675324</v>
      </c>
      <c r="J72" s="238">
        <v>-0.8075</v>
      </c>
      <c r="K72" s="238">
        <v>604.23416859254451</v>
      </c>
      <c r="L72" s="238">
        <v>-0.71256464000000008</v>
      </c>
      <c r="M72" s="238">
        <v>603.52160395254452</v>
      </c>
      <c r="N72" s="238">
        <v>164.4169477398313</v>
      </c>
      <c r="O72" s="238">
        <v>767.93855200000007</v>
      </c>
      <c r="P72" s="238">
        <v>171.86257925578911</v>
      </c>
      <c r="Q72" s="238">
        <v>0.248</v>
      </c>
      <c r="R72" s="238">
        <v>596.32397243703997</v>
      </c>
      <c r="S72" s="20">
        <v>530.71237499999995</v>
      </c>
      <c r="U72" s="34"/>
      <c r="V72" s="34"/>
    </row>
    <row r="73" spans="1:22" x14ac:dyDescent="0.25">
      <c r="A73" s="8"/>
      <c r="B73" s="73" t="s">
        <v>357</v>
      </c>
      <c r="C73" s="238">
        <v>374.79779599999995</v>
      </c>
      <c r="D73" s="238">
        <v>122.220556</v>
      </c>
      <c r="E73" s="238">
        <v>110.487773560029</v>
      </c>
      <c r="F73" s="238">
        <v>62.177838300000005</v>
      </c>
      <c r="G73" s="238">
        <v>28.133685595188641</v>
      </c>
      <c r="H73" s="238">
        <v>18.577330499999999</v>
      </c>
      <c r="I73" s="238">
        <v>1.5989192064385784</v>
      </c>
      <c r="J73" s="238">
        <v>-0.8075</v>
      </c>
      <c r="K73" s="238">
        <v>606.69862556002897</v>
      </c>
      <c r="L73" s="238">
        <v>-0.48544592599999997</v>
      </c>
      <c r="M73" s="238">
        <v>606.21317963402896</v>
      </c>
      <c r="N73" s="238">
        <v>164.24555640075181</v>
      </c>
      <c r="O73" s="238">
        <v>770.45873600000004</v>
      </c>
      <c r="P73" s="238">
        <v>171.74481858239301</v>
      </c>
      <c r="Q73" s="238">
        <v>0.248</v>
      </c>
      <c r="R73" s="238">
        <v>598.96191745283841</v>
      </c>
      <c r="S73" s="20">
        <v>533.08613100000002</v>
      </c>
      <c r="U73" s="34"/>
      <c r="V73" s="34"/>
    </row>
    <row r="74" spans="1:22" x14ac:dyDescent="0.25">
      <c r="A74" s="8"/>
      <c r="B74" s="73" t="s">
        <v>361</v>
      </c>
      <c r="C74" s="238">
        <v>375.75676600000003</v>
      </c>
      <c r="D74" s="238">
        <v>122.721661</v>
      </c>
      <c r="E74" s="238">
        <v>111.6351991771547</v>
      </c>
      <c r="F74" s="238">
        <v>63.011621599999998</v>
      </c>
      <c r="G74" s="238">
        <v>28.237030879152861</v>
      </c>
      <c r="H74" s="238">
        <v>18.781436200000002</v>
      </c>
      <c r="I74" s="238">
        <v>1.6051105120724101</v>
      </c>
      <c r="J74" s="238">
        <v>-0.8075</v>
      </c>
      <c r="K74" s="238">
        <v>609.30612617715474</v>
      </c>
      <c r="L74" s="238">
        <v>-0.581864716</v>
      </c>
      <c r="M74" s="238">
        <v>608.7242614611547</v>
      </c>
      <c r="N74" s="238">
        <v>164.07932419200819</v>
      </c>
      <c r="O74" s="238">
        <v>772.803586</v>
      </c>
      <c r="P74" s="238">
        <v>171.73733363504491</v>
      </c>
      <c r="Q74" s="238">
        <v>0.248</v>
      </c>
      <c r="R74" s="238">
        <v>601.31425201809554</v>
      </c>
      <c r="S74" s="20">
        <v>535.19525999999996</v>
      </c>
      <c r="U74" s="34"/>
      <c r="V74" s="34"/>
    </row>
    <row r="75" spans="1:22" x14ac:dyDescent="0.25">
      <c r="A75" s="8"/>
      <c r="B75" s="73" t="s">
        <v>362</v>
      </c>
      <c r="C75" s="238">
        <v>376.80888500000003</v>
      </c>
      <c r="D75" s="238">
        <v>123.249364</v>
      </c>
      <c r="E75" s="238">
        <v>112.71119768299815</v>
      </c>
      <c r="F75" s="238">
        <v>63.819769299999997</v>
      </c>
      <c r="G75" s="238">
        <v>28.33964988657501</v>
      </c>
      <c r="H75" s="238">
        <v>18.940534299999999</v>
      </c>
      <c r="I75" s="238">
        <v>1.611244107899088</v>
      </c>
      <c r="J75" s="238">
        <v>-0.8075</v>
      </c>
      <c r="K75" s="238">
        <v>611.96194668299825</v>
      </c>
      <c r="L75" s="238">
        <v>-0.65622767999999998</v>
      </c>
      <c r="M75" s="238">
        <v>611.30571900299822</v>
      </c>
      <c r="N75" s="238">
        <v>163.91854190938724</v>
      </c>
      <c r="O75" s="238">
        <v>775.22426100000007</v>
      </c>
      <c r="P75" s="238">
        <v>171.73733363504491</v>
      </c>
      <c r="Q75" s="238">
        <v>0.248</v>
      </c>
      <c r="R75" s="238">
        <v>603.73492727707526</v>
      </c>
      <c r="S75" s="20">
        <v>537.39623800000004</v>
      </c>
      <c r="U75" s="34"/>
      <c r="V75" s="34"/>
    </row>
    <row r="76" spans="1:22" x14ac:dyDescent="0.25">
      <c r="A76" s="8"/>
      <c r="B76" s="73" t="s">
        <v>363</v>
      </c>
      <c r="C76" s="238">
        <v>377.92357799999996</v>
      </c>
      <c r="D76" s="238">
        <v>123.816311</v>
      </c>
      <c r="E76" s="238">
        <v>113.64056509412758</v>
      </c>
      <c r="F76" s="238">
        <v>64.526738899999998</v>
      </c>
      <c r="G76" s="238">
        <v>28.442762520453062</v>
      </c>
      <c r="H76" s="238">
        <v>19.0536539</v>
      </c>
      <c r="I76" s="238">
        <v>1.617409779467412</v>
      </c>
      <c r="J76" s="238">
        <v>-0.8075</v>
      </c>
      <c r="K76" s="238">
        <v>614.57295409412757</v>
      </c>
      <c r="L76" s="238">
        <v>-0.65968200700000001</v>
      </c>
      <c r="M76" s="238">
        <v>613.91327208712755</v>
      </c>
      <c r="N76" s="238">
        <v>163.76350254975117</v>
      </c>
      <c r="O76" s="238">
        <v>777.67677500000002</v>
      </c>
      <c r="P76" s="238">
        <v>171.73379560860138</v>
      </c>
      <c r="Q76" s="238">
        <v>0.248</v>
      </c>
      <c r="R76" s="238">
        <v>606.19097902834653</v>
      </c>
      <c r="S76" s="20">
        <v>539.62785299999996</v>
      </c>
      <c r="U76" s="34"/>
      <c r="V76" s="34"/>
    </row>
    <row r="77" spans="1:22" x14ac:dyDescent="0.25">
      <c r="A77" s="8"/>
      <c r="B77" s="73" t="s">
        <v>364</v>
      </c>
      <c r="C77" s="238">
        <v>378.981764</v>
      </c>
      <c r="D77" s="238">
        <v>124.460156</v>
      </c>
      <c r="E77" s="238">
        <v>114.4974674334849</v>
      </c>
      <c r="F77" s="238">
        <v>65.206973500000004</v>
      </c>
      <c r="G77" s="238">
        <v>28.54700551893864</v>
      </c>
      <c r="H77" s="238">
        <v>19.119833999999997</v>
      </c>
      <c r="I77" s="238">
        <v>1.6236543880219001</v>
      </c>
      <c r="J77" s="238">
        <v>-0.8075</v>
      </c>
      <c r="K77" s="238">
        <v>617.13188743348485</v>
      </c>
      <c r="L77" s="238">
        <v>-0.64232919899999996</v>
      </c>
      <c r="M77" s="238">
        <v>616.48955823448489</v>
      </c>
      <c r="N77" s="238">
        <v>163.61450268670382</v>
      </c>
      <c r="O77" s="238">
        <v>780.104061</v>
      </c>
      <c r="P77" s="238">
        <v>171.73689482821737</v>
      </c>
      <c r="Q77" s="238">
        <v>0.248</v>
      </c>
      <c r="R77" s="238">
        <v>608.61516609267437</v>
      </c>
      <c r="S77" s="20">
        <v>541.82981999999993</v>
      </c>
      <c r="U77" s="34"/>
      <c r="V77" s="34"/>
    </row>
    <row r="78" spans="1:22" x14ac:dyDescent="0.25">
      <c r="A78" s="8"/>
      <c r="B78" s="73" t="s">
        <v>388</v>
      </c>
      <c r="C78" s="238">
        <v>380.198351</v>
      </c>
      <c r="D78" s="238">
        <v>125.13224000000001</v>
      </c>
      <c r="E78" s="238">
        <v>115.27719761561983</v>
      </c>
      <c r="F78" s="238">
        <v>65.86215709999999</v>
      </c>
      <c r="G78" s="238">
        <v>28.647306171502166</v>
      </c>
      <c r="H78" s="238">
        <v>19.138129799999998</v>
      </c>
      <c r="I78" s="238">
        <v>1.6296044980097344</v>
      </c>
      <c r="J78" s="238">
        <v>-0.8075</v>
      </c>
      <c r="K78" s="238">
        <v>619.80028861561993</v>
      </c>
      <c r="L78" s="238">
        <v>-0.50145809699999999</v>
      </c>
      <c r="M78" s="238">
        <v>619.29883051861987</v>
      </c>
      <c r="N78" s="238">
        <v>163.45965159382683</v>
      </c>
      <c r="O78" s="238">
        <v>782.75848199999996</v>
      </c>
      <c r="P78" s="238">
        <v>171.82879617414432</v>
      </c>
      <c r="Q78" s="238">
        <v>0.248</v>
      </c>
      <c r="R78" s="238">
        <v>611.17768593794381</v>
      </c>
      <c r="S78" s="20">
        <v>544.15927399999998</v>
      </c>
      <c r="U78" s="34"/>
      <c r="V78" s="34"/>
    </row>
    <row r="79" spans="1:22" x14ac:dyDescent="0.25">
      <c r="A79" s="8"/>
      <c r="B79" s="73" t="s">
        <v>389</v>
      </c>
      <c r="C79" s="238">
        <v>381.386123</v>
      </c>
      <c r="D79" s="238">
        <v>125.82046799999999</v>
      </c>
      <c r="E79" s="238">
        <v>116.09761581775392</v>
      </c>
      <c r="F79" s="238">
        <v>66.543587900000006</v>
      </c>
      <c r="G79" s="238">
        <v>28.750722769463295</v>
      </c>
      <c r="H79" s="238">
        <v>19.1675255</v>
      </c>
      <c r="I79" s="238">
        <v>1.6357796868119179</v>
      </c>
      <c r="J79" s="238">
        <v>-0.8075</v>
      </c>
      <c r="K79" s="238">
        <v>622.49670681775399</v>
      </c>
      <c r="L79" s="238">
        <v>-0.37914722299999998</v>
      </c>
      <c r="M79" s="238">
        <v>622.11755959475397</v>
      </c>
      <c r="N79" s="238">
        <v>163.29880563163098</v>
      </c>
      <c r="O79" s="238">
        <v>785.41636500000004</v>
      </c>
      <c r="P79" s="238">
        <v>171.88574548438257</v>
      </c>
      <c r="Q79" s="238">
        <v>0.248</v>
      </c>
      <c r="R79" s="238">
        <v>613.77861974214773</v>
      </c>
      <c r="S79" s="20">
        <v>546.53077700000006</v>
      </c>
      <c r="U79" s="34"/>
      <c r="V79" s="34"/>
    </row>
    <row r="80" spans="1:22" x14ac:dyDescent="0.25">
      <c r="A80" s="8"/>
      <c r="B80" s="73" t="s">
        <v>390</v>
      </c>
      <c r="C80" s="238">
        <v>382.638553</v>
      </c>
      <c r="D80" s="238">
        <v>126.52506200000001</v>
      </c>
      <c r="E80" s="238">
        <v>116.94632771465467</v>
      </c>
      <c r="F80" s="238">
        <v>67.247185000000002</v>
      </c>
      <c r="G80" s="238">
        <v>28.849249358134973</v>
      </c>
      <c r="H80" s="238">
        <v>19.208302800000002</v>
      </c>
      <c r="I80" s="238">
        <v>1.6415905888251772</v>
      </c>
      <c r="J80" s="238">
        <v>-0.8075</v>
      </c>
      <c r="K80" s="238">
        <v>625.3024427146546</v>
      </c>
      <c r="L80" s="238">
        <v>-0.17636922499999999</v>
      </c>
      <c r="M80" s="238">
        <v>625.12607348965457</v>
      </c>
      <c r="N80" s="238">
        <v>163.13182006010445</v>
      </c>
      <c r="O80" s="238">
        <v>788.25789399999996</v>
      </c>
      <c r="P80" s="238">
        <v>172.00133806608451</v>
      </c>
      <c r="Q80" s="238">
        <v>0.248</v>
      </c>
      <c r="R80" s="238">
        <v>616.50455548390175</v>
      </c>
      <c r="S80" s="20">
        <v>549.01755800000001</v>
      </c>
      <c r="U80" s="34"/>
      <c r="V80" s="34"/>
    </row>
    <row r="81" spans="1:22" x14ac:dyDescent="0.25">
      <c r="A81" s="8"/>
      <c r="B81" s="250" t="s">
        <v>391</v>
      </c>
      <c r="C81" s="302">
        <v>383.79125400000004</v>
      </c>
      <c r="D81" s="302">
        <v>127.233603</v>
      </c>
      <c r="E81" s="302">
        <v>117.83351401236871</v>
      </c>
      <c r="F81" s="302">
        <v>67.980978899999997</v>
      </c>
      <c r="G81" s="302">
        <v>28.9446602639395</v>
      </c>
      <c r="H81" s="302">
        <v>19.2607395</v>
      </c>
      <c r="I81" s="302">
        <v>1.6471352877765097</v>
      </c>
      <c r="J81" s="302">
        <v>-0.8075</v>
      </c>
      <c r="K81" s="302">
        <v>628.0508710123687</v>
      </c>
      <c r="L81" s="302">
        <v>2.33286477E-2</v>
      </c>
      <c r="M81" s="302">
        <v>628.07419966006876</v>
      </c>
      <c r="N81" s="302">
        <v>162.95854848844584</v>
      </c>
      <c r="O81" s="302">
        <v>791.03274799999997</v>
      </c>
      <c r="P81" s="302">
        <v>172.01076775419699</v>
      </c>
      <c r="Q81" s="302">
        <v>0.248</v>
      </c>
      <c r="R81" s="302">
        <v>619.26998039427338</v>
      </c>
      <c r="S81" s="237">
        <v>551.54324999999994</v>
      </c>
      <c r="U81" s="34"/>
      <c r="V81" s="34"/>
    </row>
    <row r="82" spans="1:22" x14ac:dyDescent="0.25">
      <c r="A82" s="8"/>
      <c r="B82" s="73">
        <v>2008</v>
      </c>
      <c r="C82" s="238">
        <v>1211.72</v>
      </c>
      <c r="D82" s="238">
        <v>374.72300000000001</v>
      </c>
      <c r="E82" s="238">
        <v>339.05700000000002</v>
      </c>
      <c r="F82" s="238">
        <v>189.244</v>
      </c>
      <c r="G82" s="238">
        <v>86.198999999999998</v>
      </c>
      <c r="H82" s="238">
        <v>56.604999999999997</v>
      </c>
      <c r="I82" s="238">
        <v>8.3719999999999999</v>
      </c>
      <c r="J82" s="238">
        <v>-1.0820000000000001</v>
      </c>
      <c r="K82" s="238">
        <v>1924.4179999999999</v>
      </c>
      <c r="L82" s="238">
        <v>-12.904</v>
      </c>
      <c r="M82" s="238">
        <v>1911.5139999999999</v>
      </c>
      <c r="N82" s="238">
        <v>549.47199999999998</v>
      </c>
      <c r="O82" s="238">
        <v>2466.6379999999999</v>
      </c>
      <c r="P82" s="238">
        <v>540.63300000000004</v>
      </c>
      <c r="Q82" s="238">
        <v>0</v>
      </c>
      <c r="R82" s="238">
        <v>1927.0340000000001</v>
      </c>
      <c r="S82" s="20">
        <v>1680.5239999999999</v>
      </c>
      <c r="U82" s="34"/>
      <c r="V82" s="34"/>
    </row>
    <row r="83" spans="1:22" x14ac:dyDescent="0.25">
      <c r="A83" s="8"/>
      <c r="B83" s="73">
        <v>2009</v>
      </c>
      <c r="C83" s="238">
        <v>1179.491</v>
      </c>
      <c r="D83" s="238">
        <v>379.68</v>
      </c>
      <c r="E83" s="238">
        <v>295.964</v>
      </c>
      <c r="F83" s="238">
        <v>157.22399999999999</v>
      </c>
      <c r="G83" s="238">
        <v>66.823999999999998</v>
      </c>
      <c r="H83" s="238">
        <v>61.444000000000003</v>
      </c>
      <c r="I83" s="238">
        <v>10.669</v>
      </c>
      <c r="J83" s="238">
        <v>2.7130000000000001</v>
      </c>
      <c r="K83" s="238">
        <v>1857.848</v>
      </c>
      <c r="L83" s="238">
        <v>-32.929000000000002</v>
      </c>
      <c r="M83" s="238">
        <v>1824.9190000000001</v>
      </c>
      <c r="N83" s="238">
        <v>500.89600000000002</v>
      </c>
      <c r="O83" s="238">
        <v>2342.261</v>
      </c>
      <c r="P83" s="238">
        <v>498.62400000000002</v>
      </c>
      <c r="Q83" s="238">
        <v>0</v>
      </c>
      <c r="R83" s="238">
        <v>1845.1859999999999</v>
      </c>
      <c r="S83" s="20">
        <v>1611.6949999999999</v>
      </c>
      <c r="U83" s="34"/>
      <c r="V83" s="34"/>
    </row>
    <row r="84" spans="1:22" x14ac:dyDescent="0.25">
      <c r="A84" s="8"/>
      <c r="B84" s="73">
        <v>2010</v>
      </c>
      <c r="C84" s="238">
        <v>1199.942</v>
      </c>
      <c r="D84" s="238">
        <v>379.90100000000001</v>
      </c>
      <c r="E84" s="238">
        <v>306.89999999999998</v>
      </c>
      <c r="F84" s="238">
        <v>162.381</v>
      </c>
      <c r="G84" s="238">
        <v>71.558999999999997</v>
      </c>
      <c r="H84" s="238">
        <v>62.518999999999998</v>
      </c>
      <c r="I84" s="238">
        <v>10.639000000000001</v>
      </c>
      <c r="J84" s="238">
        <v>-0.03</v>
      </c>
      <c r="K84" s="238">
        <v>1886.713</v>
      </c>
      <c r="L84" s="238">
        <v>-6.6929999999999996</v>
      </c>
      <c r="M84" s="238">
        <v>1880.02</v>
      </c>
      <c r="N84" s="238">
        <v>528.83100000000002</v>
      </c>
      <c r="O84" s="238">
        <v>2421.056</v>
      </c>
      <c r="P84" s="238">
        <v>537.48699999999997</v>
      </c>
      <c r="Q84" s="238">
        <v>0</v>
      </c>
      <c r="R84" s="238">
        <v>1884.5150000000001</v>
      </c>
      <c r="S84" s="20">
        <v>1652.9949999999999</v>
      </c>
      <c r="U84" s="34"/>
      <c r="V84" s="34"/>
    </row>
    <row r="85" spans="1:22" x14ac:dyDescent="0.25">
      <c r="A85" s="8"/>
      <c r="B85" s="73">
        <v>2011</v>
      </c>
      <c r="C85" s="238">
        <v>1198.1179999999999</v>
      </c>
      <c r="D85" s="238">
        <v>384.411</v>
      </c>
      <c r="E85" s="238">
        <v>308.65499999999997</v>
      </c>
      <c r="F85" s="238">
        <v>169.59</v>
      </c>
      <c r="G85" s="238">
        <v>70.608000000000004</v>
      </c>
      <c r="H85" s="238">
        <v>58.792999999999999</v>
      </c>
      <c r="I85" s="238">
        <v>9.9130000000000003</v>
      </c>
      <c r="J85" s="238">
        <v>-0.745</v>
      </c>
      <c r="K85" s="238">
        <v>1890.4390000000001</v>
      </c>
      <c r="L85" s="238">
        <v>-3.298</v>
      </c>
      <c r="M85" s="238">
        <v>1887.1410000000001</v>
      </c>
      <c r="N85" s="238">
        <v>567.65800000000002</v>
      </c>
      <c r="O85" s="238">
        <v>2461.694</v>
      </c>
      <c r="P85" s="238">
        <v>550.45899999999995</v>
      </c>
      <c r="Q85" s="238">
        <v>0</v>
      </c>
      <c r="R85" s="238">
        <v>1911.9829999999999</v>
      </c>
      <c r="S85" s="20">
        <v>1687.4680000000001</v>
      </c>
      <c r="U85" s="34"/>
      <c r="V85" s="34"/>
    </row>
    <row r="86" spans="1:22" x14ac:dyDescent="0.25">
      <c r="A86" s="8"/>
      <c r="B86" s="73">
        <v>2012</v>
      </c>
      <c r="C86" s="238">
        <v>1219.4659999999999</v>
      </c>
      <c r="D86" s="238">
        <v>388.86700000000002</v>
      </c>
      <c r="E86" s="238">
        <v>313.35500000000002</v>
      </c>
      <c r="F86" s="238">
        <v>179.297</v>
      </c>
      <c r="G86" s="238">
        <v>70.778000000000006</v>
      </c>
      <c r="H86" s="238">
        <v>54.384</v>
      </c>
      <c r="I86" s="238">
        <v>8.9939999999999998</v>
      </c>
      <c r="J86" s="238">
        <v>-1.0780000000000001</v>
      </c>
      <c r="K86" s="238">
        <v>1920.61</v>
      </c>
      <c r="L86" s="238">
        <v>5.5220000000000002</v>
      </c>
      <c r="M86" s="238">
        <v>1926.1320000000001</v>
      </c>
      <c r="N86" s="238">
        <v>571.32899999999995</v>
      </c>
      <c r="O86" s="238">
        <v>2501.471</v>
      </c>
      <c r="P86" s="238">
        <v>561.88599999999997</v>
      </c>
      <c r="Q86" s="238">
        <v>0</v>
      </c>
      <c r="R86" s="238">
        <v>1940.087</v>
      </c>
      <c r="S86" s="20">
        <v>1720.2660000000001</v>
      </c>
      <c r="U86" s="34"/>
      <c r="V86" s="34"/>
    </row>
    <row r="87" spans="1:22" x14ac:dyDescent="0.25">
      <c r="A87" s="8"/>
      <c r="B87" s="73">
        <v>2013</v>
      </c>
      <c r="C87" s="238">
        <v>1247.837</v>
      </c>
      <c r="D87" s="238">
        <v>388.36500000000001</v>
      </c>
      <c r="E87" s="238">
        <v>323.63799999999998</v>
      </c>
      <c r="F87" s="238">
        <v>185.18100000000001</v>
      </c>
      <c r="G87" s="238">
        <v>77.503</v>
      </c>
      <c r="H87" s="238">
        <v>52.323</v>
      </c>
      <c r="I87" s="238">
        <v>8.4589999999999996</v>
      </c>
      <c r="J87" s="238">
        <v>6.9729999999999999</v>
      </c>
      <c r="K87" s="238">
        <v>1966.8130000000001</v>
      </c>
      <c r="L87" s="238">
        <v>6.9589999999999996</v>
      </c>
      <c r="M87" s="238">
        <v>1973.7719999999999</v>
      </c>
      <c r="N87" s="238">
        <v>576.29200000000003</v>
      </c>
      <c r="O87" s="238">
        <v>2555.989</v>
      </c>
      <c r="P87" s="238">
        <v>579.35</v>
      </c>
      <c r="Q87" s="238">
        <v>0</v>
      </c>
      <c r="R87" s="238">
        <v>1976.7550000000001</v>
      </c>
      <c r="S87" s="20">
        <v>1754.0940000000001</v>
      </c>
    </row>
    <row r="88" spans="1:22" x14ac:dyDescent="0.25">
      <c r="A88" s="8"/>
      <c r="B88" s="73">
        <v>2014</v>
      </c>
      <c r="C88" s="238">
        <v>1280.643</v>
      </c>
      <c r="D88" s="238">
        <v>395.96699999999998</v>
      </c>
      <c r="E88" s="238">
        <v>345.71499999999997</v>
      </c>
      <c r="F88" s="238">
        <v>196.416</v>
      </c>
      <c r="G88" s="238">
        <v>82.71</v>
      </c>
      <c r="H88" s="238">
        <v>56.579000000000001</v>
      </c>
      <c r="I88" s="238">
        <v>9.8099999999999987</v>
      </c>
      <c r="J88" s="238">
        <v>6.0129999999999999</v>
      </c>
      <c r="K88" s="238">
        <v>2028.338</v>
      </c>
      <c r="L88" s="238">
        <v>14.269</v>
      </c>
      <c r="M88" s="238">
        <v>2042.607</v>
      </c>
      <c r="N88" s="238">
        <v>581.00800000000004</v>
      </c>
      <c r="O88" s="238">
        <v>2642.7829999999999</v>
      </c>
      <c r="P88" s="238">
        <v>606.56399999999996</v>
      </c>
      <c r="Q88" s="238">
        <v>0</v>
      </c>
      <c r="R88" s="238">
        <v>2035.883</v>
      </c>
      <c r="S88" s="20">
        <v>1806.8030000000001</v>
      </c>
    </row>
    <row r="89" spans="1:22" x14ac:dyDescent="0.25">
      <c r="A89" s="8"/>
      <c r="B89" s="73">
        <v>2015</v>
      </c>
      <c r="C89" s="238">
        <v>1326.723</v>
      </c>
      <c r="D89" s="238">
        <v>401.06</v>
      </c>
      <c r="E89" s="238">
        <v>367.63400000000001</v>
      </c>
      <c r="F89" s="238">
        <v>214.66800000000001</v>
      </c>
      <c r="G89" s="238">
        <v>87.367999999999995</v>
      </c>
      <c r="H89" s="238">
        <v>55.866</v>
      </c>
      <c r="I89" s="238">
        <v>9.6050000000000004</v>
      </c>
      <c r="J89" s="238">
        <v>0.34599999999999997</v>
      </c>
      <c r="K89" s="238">
        <v>2095.7629999999999</v>
      </c>
      <c r="L89" s="238">
        <v>11.782</v>
      </c>
      <c r="M89" s="238">
        <v>2107.5450000000001</v>
      </c>
      <c r="N89" s="238">
        <v>602.88099999999997</v>
      </c>
      <c r="O89" s="238">
        <v>2726.5070000000001</v>
      </c>
      <c r="P89" s="238">
        <v>636.85400000000004</v>
      </c>
      <c r="Q89" s="238">
        <v>0</v>
      </c>
      <c r="R89" s="238">
        <v>2089.2759999999998</v>
      </c>
      <c r="S89" s="20">
        <v>1849.884</v>
      </c>
    </row>
    <row r="90" spans="1:22" x14ac:dyDescent="0.25">
      <c r="A90" s="8"/>
      <c r="B90" s="73">
        <v>2016</v>
      </c>
      <c r="C90" s="238">
        <v>1375.5940000000001</v>
      </c>
      <c r="D90" s="238">
        <v>403.16500000000002</v>
      </c>
      <c r="E90" s="238">
        <v>384.99400000000003</v>
      </c>
      <c r="F90" s="238">
        <v>226.517</v>
      </c>
      <c r="G90" s="238">
        <v>92.584999999999994</v>
      </c>
      <c r="H90" s="238">
        <v>56.131</v>
      </c>
      <c r="I90" s="238">
        <v>9.7189999999999994</v>
      </c>
      <c r="J90" s="238">
        <v>1.536</v>
      </c>
      <c r="K90" s="238">
        <v>2165.2890000000002</v>
      </c>
      <c r="L90" s="238">
        <v>8.1950000000000003</v>
      </c>
      <c r="M90" s="238">
        <v>2173.4839999999999</v>
      </c>
      <c r="N90" s="238">
        <v>623.02700000000004</v>
      </c>
      <c r="O90" s="238">
        <v>2795.94</v>
      </c>
      <c r="P90" s="238">
        <v>659.34900000000005</v>
      </c>
      <c r="Q90" s="238">
        <v>0</v>
      </c>
      <c r="R90" s="238">
        <v>2136.5659999999998</v>
      </c>
      <c r="S90" s="20">
        <v>1890.2909999999999</v>
      </c>
    </row>
    <row r="91" spans="1:22" x14ac:dyDescent="0.25">
      <c r="A91" s="8"/>
      <c r="B91" s="73">
        <v>2017</v>
      </c>
      <c r="C91" s="238">
        <v>1398.0050000000001</v>
      </c>
      <c r="D91" s="238">
        <v>405.387</v>
      </c>
      <c r="E91" s="238">
        <v>397.68799999999999</v>
      </c>
      <c r="F91" s="238">
        <v>228.29400000000001</v>
      </c>
      <c r="G91" s="238">
        <v>101.473</v>
      </c>
      <c r="H91" s="238">
        <v>58.235999999999997</v>
      </c>
      <c r="I91" s="238">
        <v>9.6059999999999999</v>
      </c>
      <c r="J91" s="238">
        <v>0.55300000000000005</v>
      </c>
      <c r="K91" s="238">
        <v>2201.6329999999998</v>
      </c>
      <c r="L91" s="238">
        <v>12.69</v>
      </c>
      <c r="M91" s="238">
        <v>2214.3229999999999</v>
      </c>
      <c r="N91" s="238">
        <v>658.25099999999998</v>
      </c>
      <c r="O91" s="238">
        <v>2860.6869999999999</v>
      </c>
      <c r="P91" s="238">
        <v>678.62099999999998</v>
      </c>
      <c r="Q91" s="238">
        <v>0</v>
      </c>
      <c r="R91" s="238">
        <v>2182.17</v>
      </c>
      <c r="S91" s="20">
        <v>1933.6790000000001</v>
      </c>
    </row>
    <row r="92" spans="1:22" x14ac:dyDescent="0.25">
      <c r="A92" s="8"/>
      <c r="B92" s="73">
        <v>2018</v>
      </c>
      <c r="C92" s="238">
        <v>1430.973</v>
      </c>
      <c r="D92" s="238">
        <v>406.90300000000002</v>
      </c>
      <c r="E92" s="238">
        <v>397.43599999999998</v>
      </c>
      <c r="F92" s="238">
        <v>223.76300000000001</v>
      </c>
      <c r="G92" s="238">
        <v>109.232</v>
      </c>
      <c r="H92" s="238">
        <v>59.131</v>
      </c>
      <c r="I92" s="238">
        <v>5.3519999999999994</v>
      </c>
      <c r="J92" s="238">
        <v>3.0760000000000001</v>
      </c>
      <c r="K92" s="238">
        <v>2238.3879999999999</v>
      </c>
      <c r="L92" s="238">
        <v>1.798</v>
      </c>
      <c r="M92" s="238">
        <v>2240.1860000000001</v>
      </c>
      <c r="N92" s="238">
        <v>676.529</v>
      </c>
      <c r="O92" s="238">
        <v>2917.6080000000002</v>
      </c>
      <c r="P92" s="238">
        <v>699.46799999999996</v>
      </c>
      <c r="Q92" s="238">
        <v>0</v>
      </c>
      <c r="R92" s="238">
        <v>2218.1959999999999</v>
      </c>
      <c r="S92" s="20">
        <v>1963.3009999999999</v>
      </c>
    </row>
    <row r="93" spans="1:22" x14ac:dyDescent="0.25">
      <c r="A93" s="8"/>
      <c r="B93" s="73">
        <v>2019</v>
      </c>
      <c r="C93" s="238">
        <v>1449.077</v>
      </c>
      <c r="D93" s="238">
        <v>424.00599999999997</v>
      </c>
      <c r="E93" s="238">
        <v>399.60899999999998</v>
      </c>
      <c r="F93" s="238">
        <v>225.86500000000001</v>
      </c>
      <c r="G93" s="238">
        <v>106.36499999999999</v>
      </c>
      <c r="H93" s="238">
        <v>62.107999999999997</v>
      </c>
      <c r="I93" s="238">
        <v>5.0972349000000001</v>
      </c>
      <c r="J93" s="238">
        <v>-3.23</v>
      </c>
      <c r="K93" s="238">
        <v>2269.462</v>
      </c>
      <c r="L93" s="238">
        <v>6.5090000000000003</v>
      </c>
      <c r="M93" s="238">
        <v>2275.971</v>
      </c>
      <c r="N93" s="238">
        <v>699.25</v>
      </c>
      <c r="O93" s="238">
        <v>2975.221</v>
      </c>
      <c r="P93" s="238">
        <v>719.93799999999999</v>
      </c>
      <c r="Q93" s="238">
        <v>0</v>
      </c>
      <c r="R93" s="238">
        <v>2255.2829999999999</v>
      </c>
      <c r="S93" s="20">
        <v>1999.16</v>
      </c>
    </row>
    <row r="94" spans="1:22" x14ac:dyDescent="0.25">
      <c r="A94" s="8"/>
      <c r="B94" s="73">
        <v>2020</v>
      </c>
      <c r="C94" s="238">
        <v>1297.297</v>
      </c>
      <c r="D94" s="238">
        <v>401.19299999999998</v>
      </c>
      <c r="E94" s="238">
        <v>361.92200000000003</v>
      </c>
      <c r="F94" s="238">
        <v>200.214</v>
      </c>
      <c r="G94" s="238">
        <v>93.197999999999993</v>
      </c>
      <c r="H94" s="238">
        <v>63.762999999999998</v>
      </c>
      <c r="I94" s="238">
        <v>4.7635167799999998</v>
      </c>
      <c r="J94" s="238">
        <v>-0.72599999999999998</v>
      </c>
      <c r="K94" s="238">
        <v>2059.6860000000001</v>
      </c>
      <c r="L94" s="238">
        <v>-9.4770000000000003</v>
      </c>
      <c r="M94" s="238">
        <v>2050.2089999999998</v>
      </c>
      <c r="N94" s="238">
        <v>601.80399999999997</v>
      </c>
      <c r="O94" s="238">
        <v>2652.0129999999999</v>
      </c>
      <c r="P94" s="238">
        <v>605.28499999999997</v>
      </c>
      <c r="Q94" s="238">
        <v>-3.355</v>
      </c>
      <c r="R94" s="238">
        <v>2043.373</v>
      </c>
      <c r="S94" s="20">
        <v>1812.3340000000001</v>
      </c>
    </row>
    <row r="95" spans="1:22" x14ac:dyDescent="0.25">
      <c r="A95" s="8"/>
      <c r="B95" s="73">
        <v>2021</v>
      </c>
      <c r="C95" s="238">
        <v>1376.8510000000001</v>
      </c>
      <c r="D95" s="238">
        <v>459.55399999999997</v>
      </c>
      <c r="E95" s="238">
        <v>380.95100000000002</v>
      </c>
      <c r="F95" s="238">
        <v>198.80500000000001</v>
      </c>
      <c r="G95" s="238">
        <v>104.964</v>
      </c>
      <c r="H95" s="238">
        <v>71.325999999999993</v>
      </c>
      <c r="I95" s="238">
        <v>5.7928096299999989</v>
      </c>
      <c r="J95" s="238">
        <v>3.9060000000000001</v>
      </c>
      <c r="K95" s="238">
        <v>2221.2620000000002</v>
      </c>
      <c r="L95" s="238">
        <v>2.1520000000000001</v>
      </c>
      <c r="M95" s="238">
        <v>2223.4140000000002</v>
      </c>
      <c r="N95" s="238">
        <v>595.03899999999999</v>
      </c>
      <c r="O95" s="238">
        <v>2813.2429999999999</v>
      </c>
      <c r="P95" s="238">
        <v>623.35500000000002</v>
      </c>
      <c r="Q95" s="238">
        <v>0.61899999999999999</v>
      </c>
      <c r="R95" s="238">
        <v>2195.7170000000001</v>
      </c>
      <c r="S95" s="20">
        <v>1951.58</v>
      </c>
    </row>
    <row r="96" spans="1:22" x14ac:dyDescent="0.25">
      <c r="A96" s="8"/>
      <c r="B96" s="73">
        <v>2022</v>
      </c>
      <c r="C96" s="238">
        <v>1451.646747</v>
      </c>
      <c r="D96" s="238">
        <v>471.61738099999997</v>
      </c>
      <c r="E96" s="238">
        <v>403.98558515137563</v>
      </c>
      <c r="F96" s="238">
        <v>219.8202254</v>
      </c>
      <c r="G96" s="238">
        <v>107.68356392602809</v>
      </c>
      <c r="H96" s="238">
        <v>70.545815300000015</v>
      </c>
      <c r="I96" s="238">
        <v>5.9359805517370088</v>
      </c>
      <c r="J96" s="238">
        <v>-3.23</v>
      </c>
      <c r="K96" s="238">
        <v>2324.019713151376</v>
      </c>
      <c r="L96" s="238">
        <v>-5.0078861789999998</v>
      </c>
      <c r="M96" s="238">
        <v>2319.0118269723757</v>
      </c>
      <c r="N96" s="238">
        <v>635.46206119930389</v>
      </c>
      <c r="O96" s="238">
        <v>2954.4738890000003</v>
      </c>
      <c r="P96" s="238">
        <v>676.64784886585437</v>
      </c>
      <c r="Q96" s="238">
        <v>0.99199999999999999</v>
      </c>
      <c r="R96" s="238">
        <v>2278.8180393139046</v>
      </c>
      <c r="S96" s="20">
        <v>2025.919504</v>
      </c>
    </row>
    <row r="97" spans="1:19" x14ac:dyDescent="0.25">
      <c r="A97" s="8"/>
      <c r="B97" s="73">
        <v>2023</v>
      </c>
      <c r="C97" s="238">
        <v>1466.347665</v>
      </c>
      <c r="D97" s="238">
        <v>477.45578599999999</v>
      </c>
      <c r="E97" s="238">
        <v>425.10981831531922</v>
      </c>
      <c r="F97" s="238">
        <v>232.18802180000003</v>
      </c>
      <c r="G97" s="238">
        <v>110.63505869629824</v>
      </c>
      <c r="H97" s="238">
        <v>76.061922899999985</v>
      </c>
      <c r="I97" s="238">
        <v>6.2248151713111142</v>
      </c>
      <c r="J97" s="238">
        <v>-3.23</v>
      </c>
      <c r="K97" s="238">
        <v>2365.6832693153192</v>
      </c>
      <c r="L97" s="238">
        <v>-4.5191515310000003</v>
      </c>
      <c r="M97" s="238">
        <v>2361.1641177843189</v>
      </c>
      <c r="N97" s="238">
        <v>653.30848599842147</v>
      </c>
      <c r="O97" s="238">
        <v>3014.4726040000005</v>
      </c>
      <c r="P97" s="238">
        <v>696.51134780203347</v>
      </c>
      <c r="Q97" s="238">
        <v>0.99199999999999999</v>
      </c>
      <c r="R97" s="238">
        <v>2318.953255983824</v>
      </c>
      <c r="S97" s="20">
        <v>2062.609645</v>
      </c>
    </row>
    <row r="98" spans="1:19" x14ac:dyDescent="0.25">
      <c r="A98" s="8"/>
      <c r="B98" s="73">
        <v>2024</v>
      </c>
      <c r="C98" s="238">
        <v>1488.3028390000002</v>
      </c>
      <c r="D98" s="238">
        <v>484.16431900000003</v>
      </c>
      <c r="E98" s="238">
        <v>432.90347067074049</v>
      </c>
      <c r="F98" s="238">
        <v>240.49280979999997</v>
      </c>
      <c r="G98" s="238">
        <v>111.53552525155001</v>
      </c>
      <c r="H98" s="238">
        <v>74.538936199999995</v>
      </c>
      <c r="I98" s="238">
        <v>6.33619941379159</v>
      </c>
      <c r="J98" s="238">
        <v>-3.23</v>
      </c>
      <c r="K98" s="238">
        <v>2402.1406286707411</v>
      </c>
      <c r="L98" s="238">
        <v>-3.4318842780000001</v>
      </c>
      <c r="M98" s="238">
        <v>2398.7087443927412</v>
      </c>
      <c r="N98" s="238">
        <v>658.03856727198547</v>
      </c>
      <c r="O98" s="238">
        <v>3056.7473130000003</v>
      </c>
      <c r="P98" s="238">
        <v>689.66740814384775</v>
      </c>
      <c r="Q98" s="238">
        <v>0.99199999999999999</v>
      </c>
      <c r="R98" s="238">
        <v>2368.0719035215116</v>
      </c>
      <c r="S98" s="20">
        <v>2107.262577</v>
      </c>
    </row>
    <row r="99" spans="1:19" x14ac:dyDescent="0.25">
      <c r="A99" s="8"/>
      <c r="B99" s="73">
        <v>2025</v>
      </c>
      <c r="C99" s="238">
        <v>1505.2870249999999</v>
      </c>
      <c r="D99" s="238">
        <v>492.00789199999997</v>
      </c>
      <c r="E99" s="238">
        <v>448.47473551430937</v>
      </c>
      <c r="F99" s="238">
        <v>253.53596809999999</v>
      </c>
      <c r="G99" s="238">
        <v>113.15312888136958</v>
      </c>
      <c r="H99" s="238">
        <v>75.3529549</v>
      </c>
      <c r="I99" s="238">
        <v>6.4326836058774894</v>
      </c>
      <c r="J99" s="238">
        <v>-3.23</v>
      </c>
      <c r="K99" s="238">
        <v>2442.5396525143092</v>
      </c>
      <c r="L99" s="238">
        <v>-2.3832203289999998</v>
      </c>
      <c r="M99" s="238">
        <v>2440.1564321853089</v>
      </c>
      <c r="N99" s="238">
        <v>656.00692505189841</v>
      </c>
      <c r="O99" s="238">
        <v>3096.1633579999998</v>
      </c>
      <c r="P99" s="238">
        <v>686.95328146108409</v>
      </c>
      <c r="Q99" s="238">
        <v>0.99199999999999999</v>
      </c>
      <c r="R99" s="238">
        <v>2410.2020757763557</v>
      </c>
      <c r="S99" s="20">
        <v>2145.3054820000002</v>
      </c>
    </row>
    <row r="100" spans="1:19" x14ac:dyDescent="0.25">
      <c r="A100" s="8"/>
      <c r="B100" s="250">
        <v>2026</v>
      </c>
      <c r="C100" s="302">
        <v>1523.2047909999999</v>
      </c>
      <c r="D100" s="302">
        <v>501.937926</v>
      </c>
      <c r="E100" s="302">
        <v>462.81860858151333</v>
      </c>
      <c r="F100" s="302">
        <v>264.85990350000003</v>
      </c>
      <c r="G100" s="302">
        <v>114.79428381803906</v>
      </c>
      <c r="H100" s="302">
        <v>76.633792100000008</v>
      </c>
      <c r="I100" s="302">
        <v>6.5306291616687293</v>
      </c>
      <c r="J100" s="302">
        <v>-3.23</v>
      </c>
      <c r="K100" s="302">
        <v>2484.7313255815134</v>
      </c>
      <c r="L100" s="302">
        <v>-1.6993037439999998</v>
      </c>
      <c r="M100" s="302">
        <v>2483.0320218375136</v>
      </c>
      <c r="N100" s="302">
        <v>653.50477997226608</v>
      </c>
      <c r="O100" s="302">
        <v>3136.5368019999996</v>
      </c>
      <c r="P100" s="302">
        <v>687.45277455282871</v>
      </c>
      <c r="Q100" s="302">
        <v>0.99199999999999999</v>
      </c>
      <c r="R100" s="302">
        <v>2450.0760272566677</v>
      </c>
      <c r="S100" s="237">
        <v>2181.537429</v>
      </c>
    </row>
    <row r="101" spans="1:19" x14ac:dyDescent="0.25">
      <c r="A101" s="8"/>
      <c r="B101" s="73" t="s">
        <v>333</v>
      </c>
      <c r="C101" s="238">
        <v>1196.528</v>
      </c>
      <c r="D101" s="238">
        <v>373.43700000000001</v>
      </c>
      <c r="E101" s="238">
        <v>328.68799999999999</v>
      </c>
      <c r="F101" s="238">
        <v>182.97900000000001</v>
      </c>
      <c r="G101" s="238">
        <v>78.965000000000003</v>
      </c>
      <c r="H101" s="238">
        <v>58.366999999999997</v>
      </c>
      <c r="I101" s="380">
        <v>9.5649999999999995</v>
      </c>
      <c r="J101" s="238">
        <v>0.17599999999999999</v>
      </c>
      <c r="K101" s="238">
        <v>1898.829</v>
      </c>
      <c r="L101" s="238">
        <v>-20.613</v>
      </c>
      <c r="M101" s="238">
        <v>1878.2159999999999</v>
      </c>
      <c r="N101" s="238">
        <v>536.54100000000005</v>
      </c>
      <c r="O101" s="238">
        <v>2423.078</v>
      </c>
      <c r="P101" s="238">
        <v>524.76499999999999</v>
      </c>
      <c r="Q101" s="238">
        <v>0</v>
      </c>
      <c r="R101" s="238">
        <v>1899.4659999999999</v>
      </c>
      <c r="S101" s="20">
        <v>1655.4259999999999</v>
      </c>
    </row>
    <row r="102" spans="1:19" x14ac:dyDescent="0.25">
      <c r="A102" s="8"/>
      <c r="B102" s="73" t="s">
        <v>334</v>
      </c>
      <c r="C102" s="238">
        <v>1181.1320000000001</v>
      </c>
      <c r="D102" s="238">
        <v>380.77499999999998</v>
      </c>
      <c r="E102" s="238">
        <v>295.02</v>
      </c>
      <c r="F102" s="238">
        <v>155.875</v>
      </c>
      <c r="G102" s="238">
        <v>66.069999999999993</v>
      </c>
      <c r="H102" s="238">
        <v>62.418999999999997</v>
      </c>
      <c r="I102" s="238">
        <v>10.699</v>
      </c>
      <c r="J102" s="238">
        <v>1.18</v>
      </c>
      <c r="K102" s="238">
        <v>1858.107</v>
      </c>
      <c r="L102" s="238">
        <v>-24.324999999999999</v>
      </c>
      <c r="M102" s="238">
        <v>1833.7819999999999</v>
      </c>
      <c r="N102" s="238">
        <v>503.01499999999999</v>
      </c>
      <c r="O102" s="238">
        <v>2352.7460000000001</v>
      </c>
      <c r="P102" s="238">
        <v>505.54199999999997</v>
      </c>
      <c r="Q102" s="238">
        <v>0</v>
      </c>
      <c r="R102" s="238">
        <v>1848.6849999999999</v>
      </c>
      <c r="S102" s="20">
        <v>1618.471</v>
      </c>
    </row>
    <row r="103" spans="1:19" x14ac:dyDescent="0.25">
      <c r="A103" s="8"/>
      <c r="B103" s="73" t="s">
        <v>335</v>
      </c>
      <c r="C103" s="238">
        <v>1204.5440000000001</v>
      </c>
      <c r="D103" s="238">
        <v>382.02100000000002</v>
      </c>
      <c r="E103" s="238">
        <v>307.678</v>
      </c>
      <c r="F103" s="238">
        <v>162.39500000000001</v>
      </c>
      <c r="G103" s="238">
        <v>72.585999999999999</v>
      </c>
      <c r="H103" s="238">
        <v>62.493000000000002</v>
      </c>
      <c r="I103" s="238">
        <v>10.561999999999999</v>
      </c>
      <c r="J103" s="238">
        <v>-1.49</v>
      </c>
      <c r="K103" s="238">
        <v>1892.7529999999999</v>
      </c>
      <c r="L103" s="238">
        <v>-5.556</v>
      </c>
      <c r="M103" s="238">
        <v>1887.1969999999999</v>
      </c>
      <c r="N103" s="238">
        <v>542.702</v>
      </c>
      <c r="O103" s="238">
        <v>2438.672</v>
      </c>
      <c r="P103" s="238">
        <v>543.702</v>
      </c>
      <c r="Q103" s="238">
        <v>0</v>
      </c>
      <c r="R103" s="238">
        <v>1895.855</v>
      </c>
      <c r="S103" s="20">
        <v>1664.673</v>
      </c>
    </row>
    <row r="104" spans="1:19" x14ac:dyDescent="0.25">
      <c r="A104" s="8"/>
      <c r="B104" s="73" t="s">
        <v>82</v>
      </c>
      <c r="C104" s="238">
        <v>1200.1179999999999</v>
      </c>
      <c r="D104" s="238">
        <v>386.72399999999999</v>
      </c>
      <c r="E104" s="238">
        <v>312.517</v>
      </c>
      <c r="F104" s="238">
        <v>175.24799999999999</v>
      </c>
      <c r="G104" s="238">
        <v>70.847999999999999</v>
      </c>
      <c r="H104" s="238">
        <v>56.832999999999998</v>
      </c>
      <c r="I104" s="238">
        <v>9.6080000000000005</v>
      </c>
      <c r="J104" s="238">
        <v>-0.49</v>
      </c>
      <c r="K104" s="238">
        <v>1898.8689999999999</v>
      </c>
      <c r="L104" s="238">
        <v>-8.1769999999999996</v>
      </c>
      <c r="M104" s="238">
        <v>1890.692</v>
      </c>
      <c r="N104" s="238">
        <v>572.70100000000002</v>
      </c>
      <c r="O104" s="238">
        <v>2472.0419999999999</v>
      </c>
      <c r="P104" s="238">
        <v>554.78099999999995</v>
      </c>
      <c r="Q104" s="238">
        <v>0</v>
      </c>
      <c r="R104" s="238">
        <v>1917.846</v>
      </c>
      <c r="S104" s="20">
        <v>1694.769</v>
      </c>
    </row>
    <row r="105" spans="1:19" x14ac:dyDescent="0.25">
      <c r="A105" s="8"/>
      <c r="B105" s="317" t="s">
        <v>83</v>
      </c>
      <c r="C105" s="238">
        <v>1226.3489999999999</v>
      </c>
      <c r="D105" s="238">
        <v>387.197</v>
      </c>
      <c r="E105" s="238">
        <v>310.51</v>
      </c>
      <c r="F105" s="238">
        <v>178.53899999999999</v>
      </c>
      <c r="G105" s="238">
        <v>71.046000000000006</v>
      </c>
      <c r="H105" s="238">
        <v>52.207000000000001</v>
      </c>
      <c r="I105" s="238">
        <v>8.8179999999999996</v>
      </c>
      <c r="J105" s="238">
        <v>1.2829999999999999</v>
      </c>
      <c r="K105" s="238">
        <v>1925.3389999999999</v>
      </c>
      <c r="L105" s="238">
        <v>9.2569999999999997</v>
      </c>
      <c r="M105" s="238">
        <v>1934.596</v>
      </c>
      <c r="N105" s="238">
        <v>568.673</v>
      </c>
      <c r="O105" s="238">
        <v>2506.2469999999998</v>
      </c>
      <c r="P105" s="238">
        <v>560.24</v>
      </c>
      <c r="Q105" s="238">
        <v>0</v>
      </c>
      <c r="R105" s="238">
        <v>1946.74</v>
      </c>
      <c r="S105" s="20">
        <v>1727.729</v>
      </c>
    </row>
    <row r="106" spans="1:19" x14ac:dyDescent="0.25">
      <c r="A106" s="8"/>
      <c r="B106" s="317" t="s">
        <v>84</v>
      </c>
      <c r="C106" s="238">
        <v>1255.8699999999999</v>
      </c>
      <c r="D106" s="238">
        <v>389.70600000000002</v>
      </c>
      <c r="E106" s="238">
        <v>332.19499999999999</v>
      </c>
      <c r="F106" s="238">
        <v>188.17500000000001</v>
      </c>
      <c r="G106" s="238">
        <v>79.623000000000005</v>
      </c>
      <c r="H106" s="238">
        <v>55.762999999999998</v>
      </c>
      <c r="I106" s="238">
        <v>8.5080000000000009</v>
      </c>
      <c r="J106" s="238">
        <v>7.3639999999999999</v>
      </c>
      <c r="K106" s="238">
        <v>1985.135</v>
      </c>
      <c r="L106" s="238">
        <v>7.1719999999999997</v>
      </c>
      <c r="M106" s="238">
        <v>1992.307</v>
      </c>
      <c r="N106" s="238">
        <v>574.46699999999998</v>
      </c>
      <c r="O106" s="238">
        <v>2578.9540000000002</v>
      </c>
      <c r="P106" s="238">
        <v>587.71199999999999</v>
      </c>
      <c r="Q106" s="238">
        <v>0</v>
      </c>
      <c r="R106" s="238">
        <v>1991.011</v>
      </c>
      <c r="S106" s="20">
        <v>1765.4870000000001</v>
      </c>
    </row>
    <row r="107" spans="1:19" x14ac:dyDescent="0.25">
      <c r="A107" s="8"/>
      <c r="B107" s="317" t="s">
        <v>85</v>
      </c>
      <c r="C107" s="238">
        <v>1291.731</v>
      </c>
      <c r="D107" s="238">
        <v>396.33499999999998</v>
      </c>
      <c r="E107" s="238">
        <v>351.40800000000002</v>
      </c>
      <c r="F107" s="238">
        <v>201.768</v>
      </c>
      <c r="G107" s="238">
        <v>83.108999999999995</v>
      </c>
      <c r="H107" s="238">
        <v>56.030999999999999</v>
      </c>
      <c r="I107" s="238">
        <v>10.286</v>
      </c>
      <c r="J107" s="238">
        <v>7.07</v>
      </c>
      <c r="K107" s="238">
        <v>2046.5440000000001</v>
      </c>
      <c r="L107" s="238">
        <v>20.266999999999999</v>
      </c>
      <c r="M107" s="238">
        <v>2066.8110000000001</v>
      </c>
      <c r="N107" s="238">
        <v>586.62099999999998</v>
      </c>
      <c r="O107" s="238">
        <v>2670.48</v>
      </c>
      <c r="P107" s="238">
        <v>620.38499999999999</v>
      </c>
      <c r="Q107" s="238">
        <v>0</v>
      </c>
      <c r="R107" s="238">
        <v>2049.556</v>
      </c>
      <c r="S107" s="20">
        <v>1818.1089999999999</v>
      </c>
    </row>
    <row r="108" spans="1:19" x14ac:dyDescent="0.25">
      <c r="A108" s="8"/>
      <c r="B108" s="317" t="s">
        <v>86</v>
      </c>
      <c r="C108" s="238">
        <v>1339.9349999999999</v>
      </c>
      <c r="D108" s="238">
        <v>403.13</v>
      </c>
      <c r="E108" s="238">
        <v>371.07499999999999</v>
      </c>
      <c r="F108" s="238">
        <v>217.95</v>
      </c>
      <c r="G108" s="238">
        <v>89.331000000000003</v>
      </c>
      <c r="H108" s="238">
        <v>54.36</v>
      </c>
      <c r="I108" s="238">
        <v>9.3279999999999994</v>
      </c>
      <c r="J108" s="238">
        <v>-1.1579999999999999</v>
      </c>
      <c r="K108" s="238">
        <v>2112.982</v>
      </c>
      <c r="L108" s="238">
        <v>7.1749999999999998</v>
      </c>
      <c r="M108" s="238">
        <v>2120.1570000000002</v>
      </c>
      <c r="N108" s="238">
        <v>607.66999999999996</v>
      </c>
      <c r="O108" s="238">
        <v>2740.2139999999999</v>
      </c>
      <c r="P108" s="238">
        <v>638.23099999999999</v>
      </c>
      <c r="Q108" s="238">
        <v>0</v>
      </c>
      <c r="R108" s="238">
        <v>2101.7840000000001</v>
      </c>
      <c r="S108" s="20">
        <v>1858.7950000000001</v>
      </c>
    </row>
    <row r="109" spans="1:19" x14ac:dyDescent="0.25">
      <c r="B109" s="317" t="s">
        <v>87</v>
      </c>
      <c r="C109" s="238">
        <v>1383.498</v>
      </c>
      <c r="D109" s="238">
        <v>402.93</v>
      </c>
      <c r="E109" s="238">
        <v>388.39699999999999</v>
      </c>
      <c r="F109" s="238">
        <v>227.191</v>
      </c>
      <c r="G109" s="238">
        <v>94.515000000000001</v>
      </c>
      <c r="H109" s="238">
        <v>56.814</v>
      </c>
      <c r="I109" s="238">
        <v>9.8009999999999984</v>
      </c>
      <c r="J109" s="238">
        <v>-8.5000000000000006E-2</v>
      </c>
      <c r="K109" s="238">
        <v>2174.7399999999998</v>
      </c>
      <c r="L109" s="238">
        <v>11.622999999999999</v>
      </c>
      <c r="M109" s="238">
        <v>2186.3629999999998</v>
      </c>
      <c r="N109" s="238">
        <v>632.40499999999997</v>
      </c>
      <c r="O109" s="238">
        <v>2814.8409999999999</v>
      </c>
      <c r="P109" s="238">
        <v>665.40099999999995</v>
      </c>
      <c r="Q109" s="238">
        <v>0</v>
      </c>
      <c r="R109" s="238">
        <v>2149.4549999999999</v>
      </c>
      <c r="S109" s="20">
        <v>1905.2950000000001</v>
      </c>
    </row>
    <row r="110" spans="1:19" x14ac:dyDescent="0.25">
      <c r="B110" s="317" t="s">
        <v>88</v>
      </c>
      <c r="C110" s="238">
        <v>1404.309</v>
      </c>
      <c r="D110" s="238">
        <v>405.92599999999999</v>
      </c>
      <c r="E110" s="238">
        <v>398.608</v>
      </c>
      <c r="F110" s="238">
        <v>228.37100000000001</v>
      </c>
      <c r="G110" s="238">
        <v>103.298</v>
      </c>
      <c r="H110" s="238">
        <v>58.398000000000003</v>
      </c>
      <c r="I110" s="238">
        <v>8.5210000000000008</v>
      </c>
      <c r="J110" s="238">
        <v>1.66</v>
      </c>
      <c r="K110" s="238">
        <v>2210.5030000000002</v>
      </c>
      <c r="L110" s="238">
        <v>6.5720000000000001</v>
      </c>
      <c r="M110" s="238">
        <v>2217.0749999999998</v>
      </c>
      <c r="N110" s="238">
        <v>664.80799999999999</v>
      </c>
      <c r="O110" s="238">
        <v>2873.0450000000001</v>
      </c>
      <c r="P110" s="238">
        <v>683.45600000000002</v>
      </c>
      <c r="Q110" s="238">
        <v>0</v>
      </c>
      <c r="R110" s="238">
        <v>2189.6880000000001</v>
      </c>
      <c r="S110" s="20">
        <v>1940.4449999999999</v>
      </c>
    </row>
    <row r="111" spans="1:19" x14ac:dyDescent="0.25">
      <c r="B111" s="317" t="s">
        <v>89</v>
      </c>
      <c r="C111" s="238">
        <v>1437.08</v>
      </c>
      <c r="D111" s="238">
        <v>411.23099999999999</v>
      </c>
      <c r="E111" s="238">
        <v>399.24799999999999</v>
      </c>
      <c r="F111" s="238">
        <v>222.875</v>
      </c>
      <c r="G111" s="238">
        <v>110.194</v>
      </c>
      <c r="H111" s="238">
        <v>60.976999999999997</v>
      </c>
      <c r="I111" s="238">
        <v>5.2218725300000006</v>
      </c>
      <c r="J111" s="238">
        <v>15.016999999999999</v>
      </c>
      <c r="K111" s="238">
        <v>2262.576</v>
      </c>
      <c r="L111" s="238">
        <v>10.843</v>
      </c>
      <c r="M111" s="238">
        <v>2273.4189999999999</v>
      </c>
      <c r="N111" s="238">
        <v>678.07100000000003</v>
      </c>
      <c r="O111" s="238">
        <v>2950.6770000000001</v>
      </c>
      <c r="P111" s="238">
        <v>720.50699999999995</v>
      </c>
      <c r="Q111" s="238">
        <v>0</v>
      </c>
      <c r="R111" s="238">
        <v>2230.1489999999999</v>
      </c>
      <c r="S111" s="20">
        <v>1971.9390000000001</v>
      </c>
    </row>
    <row r="112" spans="1:19" x14ac:dyDescent="0.25">
      <c r="B112" s="317" t="s">
        <v>90</v>
      </c>
      <c r="C112" s="238">
        <v>1438.78</v>
      </c>
      <c r="D112" s="238">
        <v>424.05799999999999</v>
      </c>
      <c r="E112" s="238">
        <v>395.298</v>
      </c>
      <c r="F112" s="238">
        <v>224.97499999999999</v>
      </c>
      <c r="G112" s="238">
        <v>104.39400000000001</v>
      </c>
      <c r="H112" s="238">
        <v>60.573</v>
      </c>
      <c r="I112" s="238">
        <v>5.1237107200000009</v>
      </c>
      <c r="J112" s="238">
        <v>-14.831</v>
      </c>
      <c r="K112" s="238">
        <v>2243.3049999999998</v>
      </c>
      <c r="L112" s="238">
        <v>-2.2589999999999999</v>
      </c>
      <c r="M112" s="238">
        <v>2241.0459999999998</v>
      </c>
      <c r="N112" s="238">
        <v>690.47299999999996</v>
      </c>
      <c r="O112" s="238">
        <v>2932.1419999999998</v>
      </c>
      <c r="P112" s="238">
        <v>689.57399999999996</v>
      </c>
      <c r="Q112" s="238">
        <v>0.80200000000000005</v>
      </c>
      <c r="R112" s="238">
        <v>2243.4549999999999</v>
      </c>
      <c r="S112" s="20">
        <v>1990.4469999999999</v>
      </c>
    </row>
    <row r="113" spans="2:19" x14ac:dyDescent="0.25">
      <c r="B113" s="317" t="s">
        <v>91</v>
      </c>
      <c r="C113" s="238">
        <v>1264.232</v>
      </c>
      <c r="D113" s="238">
        <v>403.642</v>
      </c>
      <c r="E113" s="238">
        <v>358.70100000000002</v>
      </c>
      <c r="F113" s="238">
        <v>191.82400000000001</v>
      </c>
      <c r="G113" s="238">
        <v>93.588999999999999</v>
      </c>
      <c r="H113" s="238">
        <v>68.581000000000003</v>
      </c>
      <c r="I113" s="238">
        <v>4.7785421400000008</v>
      </c>
      <c r="J113" s="238">
        <v>5.2480000000000002</v>
      </c>
      <c r="K113" s="238">
        <v>2031.8230000000001</v>
      </c>
      <c r="L113" s="238">
        <v>-4.9059999999999997</v>
      </c>
      <c r="M113" s="238">
        <v>2026.9169999999999</v>
      </c>
      <c r="N113" s="238">
        <v>583.70799999999997</v>
      </c>
      <c r="O113" s="238">
        <v>2609.9659999999999</v>
      </c>
      <c r="P113" s="238">
        <v>590.45500000000004</v>
      </c>
      <c r="Q113" s="238">
        <v>-4.29</v>
      </c>
      <c r="R113" s="238">
        <v>2015.88</v>
      </c>
      <c r="S113" s="20">
        <v>1788.2360000000001</v>
      </c>
    </row>
    <row r="114" spans="2:19" x14ac:dyDescent="0.25">
      <c r="B114" s="317" t="s">
        <v>92</v>
      </c>
      <c r="C114" s="238">
        <v>1420.287898</v>
      </c>
      <c r="D114" s="238">
        <v>469.31783200000001</v>
      </c>
      <c r="E114" s="238">
        <v>385.43653829149497</v>
      </c>
      <c r="F114" s="238">
        <v>204.42628719999999</v>
      </c>
      <c r="G114" s="238">
        <v>106.08564228885595</v>
      </c>
      <c r="H114" s="238">
        <v>68.839313300000015</v>
      </c>
      <c r="I114" s="238">
        <v>6.0257314574208447</v>
      </c>
      <c r="J114" s="238">
        <v>-3.6475</v>
      </c>
      <c r="K114" s="238">
        <v>2271.394768291495</v>
      </c>
      <c r="L114" s="238">
        <v>-1.9051016299999999</v>
      </c>
      <c r="M114" s="238">
        <v>2269.489666661495</v>
      </c>
      <c r="N114" s="238">
        <v>606.34205000000009</v>
      </c>
      <c r="O114" s="238">
        <v>2871.2807170000001</v>
      </c>
      <c r="P114" s="238">
        <v>638.07368500000007</v>
      </c>
      <c r="Q114" s="238">
        <v>1</v>
      </c>
      <c r="R114" s="238">
        <v>2238.7580316627441</v>
      </c>
      <c r="S114" s="20">
        <v>1990.2549780000002</v>
      </c>
    </row>
    <row r="115" spans="2:19" x14ac:dyDescent="0.25">
      <c r="B115" s="317" t="s">
        <v>93</v>
      </c>
      <c r="C115" s="238">
        <v>1454.7663440000001</v>
      </c>
      <c r="D115" s="238">
        <v>472.53720500000003</v>
      </c>
      <c r="E115" s="238">
        <v>412.14237345421873</v>
      </c>
      <c r="F115" s="238">
        <v>225.35985269999998</v>
      </c>
      <c r="G115" s="238">
        <v>108.40772274690616</v>
      </c>
      <c r="H115" s="238">
        <v>72.470008500000006</v>
      </c>
      <c r="I115" s="238">
        <v>5.9047895731934608</v>
      </c>
      <c r="J115" s="238">
        <v>-3.23</v>
      </c>
      <c r="K115" s="238">
        <v>2336.2159224542188</v>
      </c>
      <c r="L115" s="238">
        <v>-5.4653169789999998</v>
      </c>
      <c r="M115" s="238">
        <v>2330.7506054752189</v>
      </c>
      <c r="N115" s="238">
        <v>643.54669435458118</v>
      </c>
      <c r="O115" s="238">
        <v>2974.2973000000002</v>
      </c>
      <c r="P115" s="238">
        <v>687.372627213432</v>
      </c>
      <c r="Q115" s="238">
        <v>0.99199999999999999</v>
      </c>
      <c r="R115" s="238">
        <v>2287.9166726258668</v>
      </c>
      <c r="S115" s="20">
        <v>2034.218969</v>
      </c>
    </row>
    <row r="116" spans="2:19" x14ac:dyDescent="0.25">
      <c r="B116" s="317" t="s">
        <v>94</v>
      </c>
      <c r="C116" s="238">
        <v>1472.2134210000002</v>
      </c>
      <c r="D116" s="238">
        <v>479.04346299999997</v>
      </c>
      <c r="E116" s="238">
        <v>426.27392749170576</v>
      </c>
      <c r="F116" s="238">
        <v>233.1261949</v>
      </c>
      <c r="G116" s="238">
        <v>110.79705917853894</v>
      </c>
      <c r="H116" s="238">
        <v>76.047121500000003</v>
      </c>
      <c r="I116" s="238">
        <v>6.3035520488268748</v>
      </c>
      <c r="J116" s="238">
        <v>-3.23</v>
      </c>
      <c r="K116" s="238">
        <v>2374.3008114917061</v>
      </c>
      <c r="L116" s="238">
        <v>-3.7105345850000004</v>
      </c>
      <c r="M116" s="238">
        <v>2370.5902769067061</v>
      </c>
      <c r="N116" s="238">
        <v>655.27793230917928</v>
      </c>
      <c r="O116" s="238">
        <v>3025.8682100000001</v>
      </c>
      <c r="P116" s="238">
        <v>695.20095837485962</v>
      </c>
      <c r="Q116" s="238">
        <v>0.99199999999999999</v>
      </c>
      <c r="R116" s="238">
        <v>2331.6592508415215</v>
      </c>
      <c r="S116" s="20">
        <v>2074.1808409999999</v>
      </c>
    </row>
    <row r="117" spans="2:19" x14ac:dyDescent="0.25">
      <c r="B117" s="317" t="s">
        <v>358</v>
      </c>
      <c r="C117" s="238">
        <v>1492.978384</v>
      </c>
      <c r="D117" s="238">
        <v>486.01654200000002</v>
      </c>
      <c r="E117" s="238">
        <v>436.23880846004477</v>
      </c>
      <c r="F117" s="238">
        <v>243.72756049999998</v>
      </c>
      <c r="G117" s="238">
        <v>111.92540925476396</v>
      </c>
      <c r="H117" s="238">
        <v>74.226561599999997</v>
      </c>
      <c r="I117" s="238">
        <v>6.3592771838371105</v>
      </c>
      <c r="J117" s="238">
        <v>-3.23</v>
      </c>
      <c r="K117" s="238">
        <v>2412.0037344600446</v>
      </c>
      <c r="L117" s="238">
        <v>-2.9854147199999996</v>
      </c>
      <c r="M117" s="238">
        <v>2409.0183197400447</v>
      </c>
      <c r="N117" s="238">
        <v>657.85299420670208</v>
      </c>
      <c r="O117" s="238">
        <v>3066.8713149999999</v>
      </c>
      <c r="P117" s="238">
        <v>688.38715280583688</v>
      </c>
      <c r="Q117" s="238">
        <v>0.99199999999999999</v>
      </c>
      <c r="R117" s="238">
        <v>2379.4761611419467</v>
      </c>
      <c r="S117" s="20">
        <v>2117.582069</v>
      </c>
    </row>
    <row r="118" spans="2:19" x14ac:dyDescent="0.25">
      <c r="B118" s="317" t="s">
        <v>365</v>
      </c>
      <c r="C118" s="238">
        <v>1509.4709929999999</v>
      </c>
      <c r="D118" s="238">
        <v>494.24749200000002</v>
      </c>
      <c r="E118" s="238">
        <v>452.48442938776532</v>
      </c>
      <c r="F118" s="238">
        <v>256.56510329999998</v>
      </c>
      <c r="G118" s="238">
        <v>113.56644880511958</v>
      </c>
      <c r="H118" s="238">
        <v>75.89545840000001</v>
      </c>
      <c r="I118" s="238">
        <v>6.45741878746081</v>
      </c>
      <c r="J118" s="238">
        <v>-3.23</v>
      </c>
      <c r="K118" s="238">
        <v>2452.9729143877653</v>
      </c>
      <c r="L118" s="238">
        <v>-2.5401036020000003</v>
      </c>
      <c r="M118" s="238">
        <v>2450.4328107857655</v>
      </c>
      <c r="N118" s="238">
        <v>655.37587133785041</v>
      </c>
      <c r="O118" s="238">
        <v>3105.8086830000002</v>
      </c>
      <c r="P118" s="238">
        <v>686.94535770690845</v>
      </c>
      <c r="Q118" s="238">
        <v>0.99199999999999999</v>
      </c>
      <c r="R118" s="238">
        <v>2419.8553244161917</v>
      </c>
      <c r="S118" s="20">
        <v>2154.0491710000001</v>
      </c>
    </row>
    <row r="119" spans="2:19" x14ac:dyDescent="0.25">
      <c r="B119" s="317" t="s">
        <v>392</v>
      </c>
      <c r="C119" s="238">
        <v>1528.014281</v>
      </c>
      <c r="D119" s="238">
        <v>504.71137300000004</v>
      </c>
      <c r="E119" s="238">
        <v>466.15465516039717</v>
      </c>
      <c r="F119" s="238">
        <v>267.63390889999999</v>
      </c>
      <c r="G119" s="238">
        <v>115.19193856303994</v>
      </c>
      <c r="H119" s="238">
        <v>76.774697599999996</v>
      </c>
      <c r="I119" s="238">
        <v>6.554110061423339</v>
      </c>
      <c r="J119" s="238">
        <v>-3.23</v>
      </c>
      <c r="K119" s="238">
        <v>2495.6503091603972</v>
      </c>
      <c r="L119" s="238">
        <v>-1.0336458973</v>
      </c>
      <c r="M119" s="238">
        <v>2494.6166632630975</v>
      </c>
      <c r="N119" s="238">
        <v>652.84882577400811</v>
      </c>
      <c r="O119" s="238">
        <v>3147.4654890000002</v>
      </c>
      <c r="P119" s="238">
        <v>687.72664747880845</v>
      </c>
      <c r="Q119" s="238">
        <v>0.99199999999999999</v>
      </c>
      <c r="R119" s="238">
        <v>2460.730841558267</v>
      </c>
      <c r="S119" s="20">
        <v>2191.2508590000002</v>
      </c>
    </row>
    <row r="120" spans="2:19" x14ac:dyDescent="0.25">
      <c r="B120" s="512" t="s">
        <v>29</v>
      </c>
      <c r="C120" s="513"/>
      <c r="D120" s="513"/>
      <c r="E120" s="513"/>
      <c r="F120" s="513"/>
      <c r="G120" s="513"/>
      <c r="H120" s="513"/>
      <c r="I120" s="513"/>
      <c r="J120" s="513"/>
      <c r="K120" s="513"/>
      <c r="L120" s="513"/>
      <c r="M120" s="513"/>
      <c r="N120" s="513"/>
      <c r="O120" s="513"/>
      <c r="P120" s="513"/>
      <c r="Q120" s="513"/>
      <c r="R120" s="513"/>
      <c r="S120" s="514"/>
    </row>
    <row r="121" spans="2:19" x14ac:dyDescent="0.25">
      <c r="B121" s="505" t="s">
        <v>544</v>
      </c>
      <c r="C121" s="506"/>
      <c r="D121" s="506"/>
      <c r="E121" s="506"/>
      <c r="F121" s="506"/>
      <c r="G121" s="506"/>
      <c r="H121" s="506"/>
      <c r="I121" s="506"/>
      <c r="J121" s="506"/>
      <c r="K121" s="506"/>
      <c r="L121" s="506"/>
      <c r="M121" s="506"/>
      <c r="N121" s="506"/>
      <c r="O121" s="506"/>
      <c r="P121" s="506"/>
      <c r="Q121" s="506"/>
      <c r="R121" s="506"/>
      <c r="S121" s="507"/>
    </row>
    <row r="122" spans="2:19" x14ac:dyDescent="0.25">
      <c r="B122" s="505" t="s">
        <v>545</v>
      </c>
      <c r="C122" s="506"/>
      <c r="D122" s="506"/>
      <c r="E122" s="506"/>
      <c r="F122" s="506"/>
      <c r="G122" s="506"/>
      <c r="H122" s="506"/>
      <c r="I122" s="506"/>
      <c r="J122" s="506"/>
      <c r="K122" s="506"/>
      <c r="L122" s="506"/>
      <c r="M122" s="506"/>
      <c r="N122" s="506"/>
      <c r="O122" s="506"/>
      <c r="P122" s="506"/>
      <c r="Q122" s="506"/>
      <c r="R122" s="506"/>
      <c r="S122" s="507"/>
    </row>
    <row r="123" spans="2:19" x14ac:dyDescent="0.25">
      <c r="B123" s="499" t="s">
        <v>546</v>
      </c>
      <c r="C123" s="500"/>
      <c r="D123" s="500"/>
      <c r="E123" s="500"/>
      <c r="F123" s="500"/>
      <c r="G123" s="500"/>
      <c r="H123" s="500"/>
      <c r="I123" s="500"/>
      <c r="J123" s="500"/>
      <c r="K123" s="500"/>
      <c r="L123" s="500"/>
      <c r="M123" s="500"/>
      <c r="N123" s="500"/>
      <c r="O123" s="500"/>
      <c r="P123" s="500"/>
      <c r="Q123" s="500"/>
      <c r="R123" s="500"/>
      <c r="S123" s="501"/>
    </row>
    <row r="124" spans="2:19" x14ac:dyDescent="0.25">
      <c r="B124" s="499" t="s">
        <v>547</v>
      </c>
      <c r="C124" s="500"/>
      <c r="D124" s="500"/>
      <c r="E124" s="500"/>
      <c r="F124" s="500"/>
      <c r="G124" s="500"/>
      <c r="H124" s="500"/>
      <c r="I124" s="500"/>
      <c r="J124" s="500"/>
      <c r="K124" s="500"/>
      <c r="L124" s="500"/>
      <c r="M124" s="500"/>
      <c r="N124" s="500"/>
      <c r="O124" s="500"/>
      <c r="P124" s="500"/>
      <c r="Q124" s="500"/>
      <c r="R124" s="500"/>
      <c r="S124" s="501"/>
    </row>
    <row r="125" spans="2:19" x14ac:dyDescent="0.25">
      <c r="B125" s="499" t="s">
        <v>548</v>
      </c>
      <c r="C125" s="500"/>
      <c r="D125" s="500"/>
      <c r="E125" s="500"/>
      <c r="F125" s="500"/>
      <c r="G125" s="500"/>
      <c r="H125" s="500"/>
      <c r="I125" s="500"/>
      <c r="J125" s="500"/>
      <c r="K125" s="500"/>
      <c r="L125" s="500"/>
      <c r="M125" s="500"/>
      <c r="N125" s="500"/>
      <c r="O125" s="500"/>
      <c r="P125" s="500"/>
      <c r="Q125" s="500"/>
      <c r="R125" s="500"/>
      <c r="S125" s="501"/>
    </row>
    <row r="126" spans="2:19" x14ac:dyDescent="0.25">
      <c r="B126" s="499" t="s">
        <v>549</v>
      </c>
      <c r="C126" s="500"/>
      <c r="D126" s="500"/>
      <c r="E126" s="500"/>
      <c r="F126" s="500"/>
      <c r="G126" s="500"/>
      <c r="H126" s="500"/>
      <c r="I126" s="500"/>
      <c r="J126" s="500"/>
      <c r="K126" s="500"/>
      <c r="L126" s="500"/>
      <c r="M126" s="500"/>
      <c r="N126" s="500"/>
      <c r="O126" s="500"/>
      <c r="P126" s="500"/>
      <c r="Q126" s="500"/>
      <c r="R126" s="500"/>
      <c r="S126" s="501"/>
    </row>
    <row r="127" spans="2:19" x14ac:dyDescent="0.25">
      <c r="B127" s="499" t="s">
        <v>550</v>
      </c>
      <c r="C127" s="500"/>
      <c r="D127" s="500"/>
      <c r="E127" s="500"/>
      <c r="F127" s="500"/>
      <c r="G127" s="500"/>
      <c r="H127" s="500"/>
      <c r="I127" s="500"/>
      <c r="J127" s="500"/>
      <c r="K127" s="500"/>
      <c r="L127" s="500"/>
      <c r="M127" s="500"/>
      <c r="N127" s="500"/>
      <c r="O127" s="500"/>
      <c r="P127" s="500"/>
      <c r="Q127" s="500"/>
      <c r="R127" s="500"/>
      <c r="S127" s="501"/>
    </row>
    <row r="128" spans="2:19" x14ac:dyDescent="0.25">
      <c r="B128" s="499" t="s">
        <v>551</v>
      </c>
      <c r="C128" s="500"/>
      <c r="D128" s="500"/>
      <c r="E128" s="500"/>
      <c r="F128" s="500"/>
      <c r="G128" s="500"/>
      <c r="H128" s="500"/>
      <c r="I128" s="500"/>
      <c r="J128" s="500"/>
      <c r="K128" s="500"/>
      <c r="L128" s="500"/>
      <c r="M128" s="500"/>
      <c r="N128" s="500"/>
      <c r="O128" s="500"/>
      <c r="P128" s="500"/>
      <c r="Q128" s="500"/>
      <c r="R128" s="500"/>
      <c r="S128" s="501"/>
    </row>
    <row r="129" spans="2:19" x14ac:dyDescent="0.25">
      <c r="B129" s="505" t="s">
        <v>552</v>
      </c>
      <c r="C129" s="506"/>
      <c r="D129" s="506"/>
      <c r="E129" s="506"/>
      <c r="F129" s="506"/>
      <c r="G129" s="506"/>
      <c r="H129" s="506"/>
      <c r="I129" s="506"/>
      <c r="J129" s="506"/>
      <c r="K129" s="506"/>
      <c r="L129" s="506"/>
      <c r="M129" s="506"/>
      <c r="N129" s="506"/>
      <c r="O129" s="506"/>
      <c r="P129" s="506"/>
      <c r="Q129" s="506"/>
      <c r="R129" s="506"/>
      <c r="S129" s="507"/>
    </row>
    <row r="130" spans="2:19" x14ac:dyDescent="0.25">
      <c r="B130" s="499" t="s">
        <v>553</v>
      </c>
      <c r="C130" s="500"/>
      <c r="D130" s="500"/>
      <c r="E130" s="500"/>
      <c r="F130" s="500"/>
      <c r="G130" s="500"/>
      <c r="H130" s="500"/>
      <c r="I130" s="500"/>
      <c r="J130" s="500"/>
      <c r="K130" s="500"/>
      <c r="L130" s="500"/>
      <c r="M130" s="500"/>
      <c r="N130" s="500"/>
      <c r="O130" s="500"/>
      <c r="P130" s="500"/>
      <c r="Q130" s="500"/>
      <c r="R130" s="500"/>
      <c r="S130" s="501"/>
    </row>
    <row r="131" spans="2:19" x14ac:dyDescent="0.25">
      <c r="B131" s="499" t="s">
        <v>554</v>
      </c>
      <c r="C131" s="500"/>
      <c r="D131" s="500"/>
      <c r="E131" s="500"/>
      <c r="F131" s="500"/>
      <c r="G131" s="500"/>
      <c r="H131" s="500"/>
      <c r="I131" s="500"/>
      <c r="J131" s="500"/>
      <c r="K131" s="500"/>
      <c r="L131" s="500"/>
      <c r="M131" s="500"/>
      <c r="N131" s="500"/>
      <c r="O131" s="500"/>
      <c r="P131" s="500"/>
      <c r="Q131" s="500"/>
      <c r="R131" s="500"/>
      <c r="S131" s="501"/>
    </row>
    <row r="132" spans="2:19" x14ac:dyDescent="0.25">
      <c r="B132" s="499" t="s">
        <v>555</v>
      </c>
      <c r="C132" s="500"/>
      <c r="D132" s="500"/>
      <c r="E132" s="500"/>
      <c r="F132" s="500"/>
      <c r="G132" s="500"/>
      <c r="H132" s="500"/>
      <c r="I132" s="500"/>
      <c r="J132" s="500"/>
      <c r="K132" s="500"/>
      <c r="L132" s="500"/>
      <c r="M132" s="500"/>
      <c r="N132" s="500"/>
      <c r="O132" s="500"/>
      <c r="P132" s="500"/>
      <c r="Q132" s="500"/>
      <c r="R132" s="500"/>
      <c r="S132" s="501"/>
    </row>
    <row r="133" spans="2:19" x14ac:dyDescent="0.25">
      <c r="B133" s="499" t="s">
        <v>556</v>
      </c>
      <c r="C133" s="500"/>
      <c r="D133" s="500"/>
      <c r="E133" s="500"/>
      <c r="F133" s="500"/>
      <c r="G133" s="500"/>
      <c r="H133" s="500"/>
      <c r="I133" s="500"/>
      <c r="J133" s="500"/>
      <c r="K133" s="500"/>
      <c r="L133" s="500"/>
      <c r="M133" s="500"/>
      <c r="N133" s="500"/>
      <c r="O133" s="500"/>
      <c r="P133" s="500"/>
      <c r="Q133" s="500"/>
      <c r="R133" s="500"/>
      <c r="S133" s="501"/>
    </row>
    <row r="134" spans="2:19" x14ac:dyDescent="0.25">
      <c r="B134" s="499" t="s">
        <v>557</v>
      </c>
      <c r="C134" s="500"/>
      <c r="D134" s="500"/>
      <c r="E134" s="500"/>
      <c r="F134" s="500"/>
      <c r="G134" s="500"/>
      <c r="H134" s="500"/>
      <c r="I134" s="500"/>
      <c r="J134" s="500"/>
      <c r="K134" s="500"/>
      <c r="L134" s="500"/>
      <c r="M134" s="500"/>
      <c r="N134" s="500"/>
      <c r="O134" s="500"/>
      <c r="P134" s="500"/>
      <c r="Q134" s="500"/>
      <c r="R134" s="500"/>
      <c r="S134" s="501"/>
    </row>
    <row r="135" spans="2:19" x14ac:dyDescent="0.25">
      <c r="B135" s="499" t="s">
        <v>558</v>
      </c>
      <c r="C135" s="500"/>
      <c r="D135" s="500"/>
      <c r="E135" s="500"/>
      <c r="F135" s="500"/>
      <c r="G135" s="500"/>
      <c r="H135" s="500"/>
      <c r="I135" s="500"/>
      <c r="J135" s="500"/>
      <c r="K135" s="500"/>
      <c r="L135" s="500"/>
      <c r="M135" s="500"/>
      <c r="N135" s="500"/>
      <c r="O135" s="500"/>
      <c r="P135" s="500"/>
      <c r="Q135" s="500"/>
      <c r="R135" s="500"/>
      <c r="S135" s="501"/>
    </row>
    <row r="136" spans="2:19" ht="16.5" thickBot="1" x14ac:dyDescent="0.3">
      <c r="B136" s="502" t="s">
        <v>559</v>
      </c>
      <c r="C136" s="503"/>
      <c r="D136" s="503"/>
      <c r="E136" s="503"/>
      <c r="F136" s="503"/>
      <c r="G136" s="503"/>
      <c r="H136" s="503"/>
      <c r="I136" s="503"/>
      <c r="J136" s="503"/>
      <c r="K136" s="503"/>
      <c r="L136" s="503"/>
      <c r="M136" s="503"/>
      <c r="N136" s="503"/>
      <c r="O136" s="503"/>
      <c r="P136" s="503"/>
      <c r="Q136" s="503"/>
      <c r="R136" s="503"/>
      <c r="S136" s="504"/>
    </row>
    <row r="137" spans="2:19" x14ac:dyDescent="0.25">
      <c r="B137" s="262"/>
      <c r="C137" s="257"/>
      <c r="D137" s="257"/>
      <c r="E137" s="257"/>
      <c r="F137" s="257"/>
      <c r="G137" s="257"/>
      <c r="H137" s="257"/>
      <c r="I137" s="257"/>
      <c r="J137" s="257"/>
      <c r="K137" s="257"/>
      <c r="L137" s="257"/>
      <c r="M137" s="257"/>
      <c r="N137" s="257"/>
      <c r="O137" s="257"/>
      <c r="P137" s="257"/>
      <c r="Q137" s="257"/>
      <c r="R137" s="257"/>
      <c r="S137" s="257"/>
    </row>
    <row r="138" spans="2:19" x14ac:dyDescent="0.25">
      <c r="B138" s="262"/>
      <c r="C138" s="257"/>
      <c r="D138" s="257"/>
      <c r="E138" s="257"/>
      <c r="F138" s="257"/>
      <c r="G138" s="257"/>
      <c r="H138" s="257"/>
      <c r="I138" s="257"/>
      <c r="J138" s="257"/>
      <c r="K138" s="257"/>
      <c r="L138" s="257"/>
      <c r="M138" s="257"/>
      <c r="N138" s="257"/>
      <c r="O138" s="257"/>
      <c r="P138" s="257"/>
      <c r="Q138" s="257"/>
      <c r="R138" s="257"/>
      <c r="S138" s="257"/>
    </row>
    <row r="139" spans="2:19" x14ac:dyDescent="0.25">
      <c r="B139" s="262"/>
      <c r="C139" s="257"/>
      <c r="D139" s="257"/>
      <c r="E139" s="257"/>
      <c r="F139" s="257"/>
      <c r="G139" s="257"/>
      <c r="H139" s="257"/>
      <c r="I139" s="257"/>
      <c r="J139" s="257"/>
      <c r="K139" s="257"/>
      <c r="L139" s="257"/>
      <c r="M139" s="257"/>
      <c r="N139" s="257"/>
      <c r="O139" s="257"/>
      <c r="P139" s="257"/>
      <c r="Q139" s="257"/>
      <c r="R139" s="257"/>
      <c r="S139" s="257"/>
    </row>
    <row r="140" spans="2:19" x14ac:dyDescent="0.25">
      <c r="B140" s="262"/>
      <c r="C140" s="257"/>
      <c r="D140" s="257"/>
      <c r="E140" s="257"/>
      <c r="F140" s="257"/>
      <c r="G140" s="257"/>
      <c r="H140" s="257"/>
      <c r="I140" s="257"/>
      <c r="J140" s="257"/>
      <c r="K140" s="257"/>
      <c r="L140" s="257"/>
      <c r="M140" s="257"/>
      <c r="N140" s="257"/>
      <c r="O140" s="257"/>
      <c r="P140" s="257"/>
      <c r="Q140" s="257"/>
      <c r="R140" s="257"/>
      <c r="S140" s="257"/>
    </row>
    <row r="141" spans="2:19" x14ac:dyDescent="0.25">
      <c r="B141" s="262"/>
      <c r="C141" s="257"/>
      <c r="D141" s="257"/>
      <c r="E141" s="257"/>
      <c r="F141" s="257"/>
      <c r="G141" s="257"/>
      <c r="H141" s="257"/>
      <c r="I141" s="257"/>
      <c r="J141" s="257"/>
      <c r="K141" s="257"/>
      <c r="L141" s="257"/>
      <c r="M141" s="257"/>
      <c r="N141" s="257"/>
      <c r="O141" s="257"/>
      <c r="P141" s="257"/>
      <c r="Q141" s="257"/>
      <c r="R141" s="257"/>
      <c r="S141" s="257"/>
    </row>
    <row r="142" spans="2:19" x14ac:dyDescent="0.25">
      <c r="B142" s="262"/>
      <c r="C142" s="257"/>
      <c r="D142" s="257"/>
      <c r="E142" s="257"/>
      <c r="F142" s="257"/>
      <c r="G142" s="257"/>
      <c r="H142" s="257"/>
      <c r="I142" s="257"/>
      <c r="J142" s="257"/>
      <c r="K142" s="257"/>
      <c r="L142" s="257"/>
      <c r="M142" s="257"/>
      <c r="N142" s="257"/>
      <c r="O142" s="257"/>
      <c r="P142" s="257"/>
      <c r="Q142" s="257"/>
      <c r="R142" s="257"/>
      <c r="S142" s="257"/>
    </row>
    <row r="143" spans="2:19" x14ac:dyDescent="0.25">
      <c r="B143" s="262"/>
      <c r="C143" s="257"/>
      <c r="D143" s="257"/>
      <c r="E143" s="257"/>
      <c r="F143" s="257"/>
      <c r="G143" s="257"/>
      <c r="H143" s="257"/>
      <c r="I143" s="257"/>
      <c r="J143" s="257"/>
      <c r="K143" s="257"/>
      <c r="L143" s="257"/>
      <c r="M143" s="257"/>
      <c r="N143" s="257"/>
      <c r="O143" s="257"/>
      <c r="P143" s="257"/>
      <c r="Q143" s="257"/>
      <c r="R143" s="257"/>
      <c r="S143" s="257"/>
    </row>
    <row r="144" spans="2:19" x14ac:dyDescent="0.25">
      <c r="B144" s="262"/>
      <c r="C144" s="257"/>
      <c r="D144" s="257"/>
      <c r="E144" s="257"/>
      <c r="F144" s="257"/>
      <c r="G144" s="257"/>
      <c r="H144" s="257"/>
      <c r="I144" s="257"/>
      <c r="J144" s="257"/>
      <c r="K144" s="257"/>
      <c r="L144" s="257"/>
      <c r="M144" s="257"/>
      <c r="N144" s="257"/>
      <c r="O144" s="257"/>
      <c r="P144" s="257"/>
      <c r="Q144" s="257"/>
      <c r="R144" s="257"/>
      <c r="S144" s="257"/>
    </row>
    <row r="145" spans="2:19" x14ac:dyDescent="0.25">
      <c r="B145" s="262"/>
      <c r="C145" s="257"/>
      <c r="D145" s="257"/>
      <c r="E145" s="257"/>
      <c r="F145" s="257"/>
      <c r="G145" s="257"/>
      <c r="H145" s="257"/>
      <c r="I145" s="257"/>
      <c r="J145" s="257"/>
      <c r="K145" s="257"/>
      <c r="L145" s="257"/>
      <c r="M145" s="257"/>
      <c r="N145" s="257"/>
      <c r="O145" s="257"/>
      <c r="P145" s="257"/>
      <c r="Q145" s="257"/>
      <c r="R145" s="257"/>
      <c r="S145" s="257"/>
    </row>
    <row r="146" spans="2:19" x14ac:dyDescent="0.25">
      <c r="B146" s="262"/>
      <c r="C146" s="257"/>
      <c r="D146" s="257"/>
      <c r="E146" s="257"/>
      <c r="F146" s="257"/>
      <c r="G146" s="257"/>
      <c r="H146" s="257"/>
      <c r="I146" s="257"/>
      <c r="J146" s="257"/>
      <c r="K146" s="257"/>
      <c r="L146" s="257"/>
      <c r="M146" s="257"/>
      <c r="N146" s="257"/>
      <c r="O146" s="257"/>
      <c r="P146" s="257"/>
      <c r="Q146" s="257"/>
      <c r="R146" s="257"/>
      <c r="S146" s="257"/>
    </row>
    <row r="147" spans="2:19" x14ac:dyDescent="0.25">
      <c r="B147" s="262"/>
      <c r="C147" s="257"/>
      <c r="D147" s="257"/>
      <c r="E147" s="257"/>
      <c r="F147" s="257"/>
      <c r="G147" s="257"/>
      <c r="H147" s="257"/>
      <c r="I147" s="257"/>
      <c r="J147" s="257"/>
      <c r="K147" s="257"/>
      <c r="L147" s="257"/>
      <c r="M147" s="257"/>
      <c r="N147" s="257"/>
      <c r="O147" s="257"/>
      <c r="P147" s="257"/>
      <c r="Q147" s="257"/>
      <c r="R147" s="257"/>
      <c r="S147" s="257"/>
    </row>
    <row r="148" spans="2:19" x14ac:dyDescent="0.25">
      <c r="B148" s="262"/>
      <c r="C148" s="257"/>
      <c r="D148" s="257"/>
      <c r="E148" s="257"/>
      <c r="F148" s="257"/>
      <c r="G148" s="257"/>
      <c r="H148" s="257"/>
      <c r="I148" s="257"/>
      <c r="J148" s="257"/>
      <c r="K148" s="257"/>
      <c r="L148" s="257"/>
      <c r="M148" s="257"/>
      <c r="N148" s="257"/>
      <c r="O148" s="257"/>
      <c r="P148" s="257"/>
      <c r="Q148" s="257"/>
      <c r="R148" s="257"/>
      <c r="S148" s="257"/>
    </row>
    <row r="149" spans="2:19" x14ac:dyDescent="0.25">
      <c r="C149" s="257"/>
      <c r="D149" s="257"/>
      <c r="E149" s="257"/>
      <c r="F149" s="257"/>
      <c r="G149" s="257"/>
      <c r="H149" s="257"/>
      <c r="I149" s="257"/>
      <c r="J149" s="257"/>
      <c r="K149" s="257"/>
      <c r="L149" s="257"/>
      <c r="M149" s="257"/>
      <c r="N149" s="257"/>
      <c r="O149" s="257"/>
      <c r="P149" s="257"/>
      <c r="Q149" s="257"/>
      <c r="R149" s="257"/>
      <c r="S149" s="257"/>
    </row>
    <row r="150" spans="2:19" x14ac:dyDescent="0.25">
      <c r="C150" s="257"/>
      <c r="D150" s="257"/>
      <c r="E150" s="257"/>
      <c r="F150" s="257"/>
      <c r="G150" s="257"/>
      <c r="H150" s="257"/>
      <c r="I150" s="257"/>
      <c r="J150" s="257"/>
      <c r="K150" s="257"/>
      <c r="L150" s="257"/>
      <c r="M150" s="257"/>
      <c r="N150" s="257"/>
      <c r="O150" s="257"/>
      <c r="P150" s="257"/>
      <c r="Q150" s="257"/>
      <c r="R150" s="257"/>
      <c r="S150" s="257"/>
    </row>
    <row r="151" spans="2:19" x14ac:dyDescent="0.25">
      <c r="C151" s="257"/>
      <c r="D151" s="257"/>
      <c r="E151" s="257"/>
      <c r="F151" s="257"/>
      <c r="G151" s="257"/>
      <c r="H151" s="257"/>
      <c r="I151" s="257"/>
      <c r="J151" s="257"/>
      <c r="K151" s="257"/>
      <c r="L151" s="257"/>
      <c r="M151" s="257"/>
      <c r="N151" s="257"/>
      <c r="O151" s="257"/>
      <c r="P151" s="257"/>
      <c r="Q151" s="257"/>
      <c r="R151" s="257"/>
      <c r="S151" s="257"/>
    </row>
    <row r="152" spans="2:19" x14ac:dyDescent="0.25">
      <c r="C152" s="257"/>
      <c r="D152" s="257"/>
      <c r="E152" s="257"/>
      <c r="F152" s="257"/>
      <c r="G152" s="257"/>
      <c r="H152" s="257"/>
      <c r="I152" s="257"/>
      <c r="J152" s="257"/>
      <c r="K152" s="257"/>
      <c r="L152" s="257"/>
      <c r="M152" s="257"/>
      <c r="N152" s="257"/>
      <c r="O152" s="257"/>
      <c r="P152" s="257"/>
      <c r="Q152" s="257"/>
      <c r="R152" s="257"/>
      <c r="S152" s="257"/>
    </row>
    <row r="153" spans="2:19" x14ac:dyDescent="0.25">
      <c r="C153" s="257"/>
      <c r="D153" s="257"/>
      <c r="E153" s="257"/>
      <c r="F153" s="257"/>
      <c r="G153" s="257"/>
      <c r="H153" s="257"/>
      <c r="I153" s="257"/>
      <c r="J153" s="257"/>
      <c r="K153" s="257"/>
      <c r="L153" s="257"/>
      <c r="M153" s="257"/>
      <c r="N153" s="257"/>
      <c r="O153" s="257"/>
      <c r="P153" s="257"/>
      <c r="Q153" s="257"/>
      <c r="R153" s="257"/>
      <c r="S153" s="257"/>
    </row>
    <row r="154" spans="2:19" x14ac:dyDescent="0.25">
      <c r="C154" s="257"/>
      <c r="D154" s="257"/>
      <c r="E154" s="257"/>
      <c r="F154" s="257"/>
      <c r="G154" s="257"/>
      <c r="H154" s="257"/>
      <c r="I154" s="257"/>
      <c r="J154" s="257"/>
      <c r="K154" s="257"/>
      <c r="L154" s="257"/>
      <c r="M154" s="257"/>
      <c r="N154" s="257"/>
      <c r="O154" s="257"/>
      <c r="P154" s="257"/>
      <c r="Q154" s="257"/>
      <c r="R154" s="257"/>
      <c r="S154" s="257"/>
    </row>
    <row r="155" spans="2:19" x14ac:dyDescent="0.25">
      <c r="C155" s="257"/>
      <c r="D155" s="257"/>
      <c r="E155" s="257"/>
      <c r="F155" s="257"/>
      <c r="G155" s="257"/>
      <c r="H155" s="257"/>
      <c r="I155" s="257"/>
      <c r="J155" s="257"/>
      <c r="K155" s="257"/>
      <c r="L155" s="257"/>
      <c r="M155" s="257"/>
      <c r="N155" s="257"/>
      <c r="O155" s="257"/>
      <c r="P155" s="257"/>
      <c r="Q155" s="257"/>
      <c r="R155" s="257"/>
      <c r="S155" s="257"/>
    </row>
  </sheetData>
  <mergeCells count="31">
    <mergeCell ref="B2:S2"/>
    <mergeCell ref="C3:C4"/>
    <mergeCell ref="D3:D4"/>
    <mergeCell ref="J3:J4"/>
    <mergeCell ref="K3:K4"/>
    <mergeCell ref="L3:L4"/>
    <mergeCell ref="M3:M4"/>
    <mergeCell ref="N3:N4"/>
    <mergeCell ref="O3:O4"/>
    <mergeCell ref="P3:P4"/>
    <mergeCell ref="B127:S127"/>
    <mergeCell ref="Q3:Q4"/>
    <mergeCell ref="R3:R4"/>
    <mergeCell ref="S3:S4"/>
    <mergeCell ref="A50:A54"/>
    <mergeCell ref="B120:S120"/>
    <mergeCell ref="B121:S121"/>
    <mergeCell ref="B122:S122"/>
    <mergeCell ref="B123:S123"/>
    <mergeCell ref="B124:S124"/>
    <mergeCell ref="B125:S125"/>
    <mergeCell ref="B126:S126"/>
    <mergeCell ref="B134:S134"/>
    <mergeCell ref="B135:S135"/>
    <mergeCell ref="B136:S136"/>
    <mergeCell ref="B128:S128"/>
    <mergeCell ref="B129:S129"/>
    <mergeCell ref="B130:S130"/>
    <mergeCell ref="B131:S131"/>
    <mergeCell ref="B132:S132"/>
    <mergeCell ref="B133:S133"/>
  </mergeCells>
  <hyperlinks>
    <hyperlink ref="A1" location="Contents!A1" display="Back to contents" xr:uid="{019309F4-D848-4C47-8E62-F6EBA8709E8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C7650-3E09-4030-8366-CCF40EF93269}">
  <sheetPr>
    <tabColor theme="6"/>
    <pageSetUpPr fitToPage="1"/>
  </sheetPr>
  <dimension ref="A1:G122"/>
  <sheetViews>
    <sheetView zoomScaleNormal="100" workbookViewId="0"/>
  </sheetViews>
  <sheetFormatPr defaultColWidth="8.88671875" defaultRowHeight="15" x14ac:dyDescent="0.25"/>
  <cols>
    <col min="1" max="2" width="8.88671875" style="471"/>
    <col min="3" max="5" width="21.77734375" style="471" customWidth="1"/>
    <col min="6" max="6" width="8.88671875" style="471"/>
    <col min="7" max="7" width="9.44140625" style="471" bestFit="1" customWidth="1"/>
    <col min="8" max="16384" width="8.88671875" style="471"/>
  </cols>
  <sheetData>
    <row r="1" spans="1:5" ht="27" customHeight="1" thickBot="1" x14ac:dyDescent="0.3">
      <c r="A1" s="10" t="s">
        <v>42</v>
      </c>
    </row>
    <row r="2" spans="1:5" ht="21" customHeight="1" thickBot="1" x14ac:dyDescent="0.35">
      <c r="B2" s="547" t="s">
        <v>633</v>
      </c>
      <c r="C2" s="676"/>
      <c r="D2" s="676"/>
      <c r="E2" s="677"/>
    </row>
    <row r="3" spans="1:5" ht="72" customHeight="1" x14ac:dyDescent="0.25">
      <c r="B3" s="395"/>
      <c r="C3" s="396" t="s">
        <v>521</v>
      </c>
      <c r="D3" s="396" t="s">
        <v>522</v>
      </c>
      <c r="E3" s="397" t="s">
        <v>523</v>
      </c>
    </row>
    <row r="4" spans="1:5" x14ac:dyDescent="0.25">
      <c r="B4" s="78" t="s">
        <v>55</v>
      </c>
      <c r="C4" s="398">
        <v>96.766000000000005</v>
      </c>
      <c r="D4" s="107">
        <v>1019.023</v>
      </c>
      <c r="E4" s="399">
        <f>100*(C4/D4)</f>
        <v>9.4959583836674941</v>
      </c>
    </row>
    <row r="5" spans="1:5" x14ac:dyDescent="0.25">
      <c r="B5" s="78" t="s">
        <v>56</v>
      </c>
      <c r="C5" s="398">
        <v>98.040999999999997</v>
      </c>
      <c r="D5" s="107">
        <v>1030.9929999999999</v>
      </c>
      <c r="E5" s="399">
        <f t="shared" ref="E5:E68" si="0">100*(C5/D5)</f>
        <v>9.509375912348581</v>
      </c>
    </row>
    <row r="6" spans="1:5" x14ac:dyDescent="0.25">
      <c r="B6" s="78" t="s">
        <v>57</v>
      </c>
      <c r="C6" s="398">
        <v>98.727999999999994</v>
      </c>
      <c r="D6" s="107">
        <v>1038.2059999999999</v>
      </c>
      <c r="E6" s="399">
        <f t="shared" si="0"/>
        <v>9.5094807774179699</v>
      </c>
    </row>
    <row r="7" spans="1:5" x14ac:dyDescent="0.25">
      <c r="B7" s="78" t="s">
        <v>62</v>
      </c>
      <c r="C7" s="398">
        <v>98.236999999999995</v>
      </c>
      <c r="D7" s="107">
        <v>1047.385</v>
      </c>
      <c r="E7" s="399">
        <f t="shared" si="0"/>
        <v>9.3792635945712419</v>
      </c>
    </row>
    <row r="8" spans="1:5" x14ac:dyDescent="0.25">
      <c r="B8" s="78" t="s">
        <v>0</v>
      </c>
      <c r="C8" s="398">
        <v>92.709000000000003</v>
      </c>
      <c r="D8" s="107">
        <v>1053.9100000000001</v>
      </c>
      <c r="E8" s="399">
        <f t="shared" si="0"/>
        <v>8.796671442533043</v>
      </c>
    </row>
    <row r="9" spans="1:5" x14ac:dyDescent="0.25">
      <c r="B9" s="78" t="s">
        <v>1</v>
      </c>
      <c r="C9" s="398">
        <v>85.781000000000006</v>
      </c>
      <c r="D9" s="107">
        <v>1060.1420000000001</v>
      </c>
      <c r="E9" s="399">
        <f t="shared" si="0"/>
        <v>8.0914632190781983</v>
      </c>
    </row>
    <row r="10" spans="1:5" x14ac:dyDescent="0.25">
      <c r="B10" s="9" t="s">
        <v>2</v>
      </c>
      <c r="C10" s="398">
        <v>78.622</v>
      </c>
      <c r="D10" s="107">
        <v>1066.1980000000001</v>
      </c>
      <c r="E10" s="399">
        <f t="shared" si="0"/>
        <v>7.3740524743058975</v>
      </c>
    </row>
    <row r="11" spans="1:5" x14ac:dyDescent="0.25">
      <c r="B11" s="9" t="s">
        <v>3</v>
      </c>
      <c r="C11" s="398">
        <v>71.73</v>
      </c>
      <c r="D11" s="107">
        <v>1072.4860000000001</v>
      </c>
      <c r="E11" s="399">
        <f t="shared" si="0"/>
        <v>6.6881991932761826</v>
      </c>
    </row>
    <row r="12" spans="1:5" x14ac:dyDescent="0.25">
      <c r="B12" s="9" t="s">
        <v>4</v>
      </c>
      <c r="C12" s="398">
        <v>68.977000000000004</v>
      </c>
      <c r="D12" s="107">
        <v>1079.5719999999999</v>
      </c>
      <c r="E12" s="399">
        <f t="shared" si="0"/>
        <v>6.3892913117420624</v>
      </c>
    </row>
    <row r="13" spans="1:5" x14ac:dyDescent="0.25">
      <c r="B13" s="9" t="s">
        <v>5</v>
      </c>
      <c r="C13" s="398">
        <v>67.643000000000001</v>
      </c>
      <c r="D13" s="107">
        <v>1083.8240000000001</v>
      </c>
      <c r="E13" s="399">
        <f t="shared" si="0"/>
        <v>6.2411424733167005</v>
      </c>
    </row>
    <row r="14" spans="1:5" x14ac:dyDescent="0.25">
      <c r="B14" s="9" t="s">
        <v>6</v>
      </c>
      <c r="C14" s="398">
        <v>66.046000000000006</v>
      </c>
      <c r="D14" s="107">
        <v>1089.8889999999999</v>
      </c>
      <c r="E14" s="399">
        <f t="shared" si="0"/>
        <v>6.0598831624137883</v>
      </c>
    </row>
    <row r="15" spans="1:5" x14ac:dyDescent="0.25">
      <c r="B15" s="9" t="s">
        <v>7</v>
      </c>
      <c r="C15" s="398">
        <v>64.644000000000005</v>
      </c>
      <c r="D15" s="107">
        <v>1093.25</v>
      </c>
      <c r="E15" s="399">
        <f t="shared" si="0"/>
        <v>5.9130116624742746</v>
      </c>
    </row>
    <row r="16" spans="1:5" x14ac:dyDescent="0.25">
      <c r="B16" s="9" t="s">
        <v>8</v>
      </c>
      <c r="C16" s="398">
        <v>63.973999999999997</v>
      </c>
      <c r="D16" s="107">
        <v>1095.826</v>
      </c>
      <c r="E16" s="399">
        <f t="shared" si="0"/>
        <v>5.8379706267235854</v>
      </c>
    </row>
    <row r="17" spans="2:5" x14ac:dyDescent="0.25">
      <c r="B17" s="9" t="s">
        <v>9</v>
      </c>
      <c r="C17" s="398">
        <v>63.262</v>
      </c>
      <c r="D17" s="107">
        <v>1101.423</v>
      </c>
      <c r="E17" s="399">
        <f t="shared" si="0"/>
        <v>5.7436607007480323</v>
      </c>
    </row>
    <row r="18" spans="2:5" x14ac:dyDescent="0.25">
      <c r="B18" s="9" t="s">
        <v>10</v>
      </c>
      <c r="C18" s="398">
        <v>62.53</v>
      </c>
      <c r="D18" s="107">
        <v>1107.98</v>
      </c>
      <c r="E18" s="399">
        <f t="shared" si="0"/>
        <v>5.6436036751565917</v>
      </c>
    </row>
    <row r="19" spans="2:5" x14ac:dyDescent="0.25">
      <c r="B19" s="9" t="s">
        <v>11</v>
      </c>
      <c r="C19" s="398">
        <v>62.021000000000001</v>
      </c>
      <c r="D19" s="107">
        <v>1113.47</v>
      </c>
      <c r="E19" s="399">
        <f t="shared" si="0"/>
        <v>5.5700647525303779</v>
      </c>
    </row>
    <row r="20" spans="2:5" x14ac:dyDescent="0.25">
      <c r="B20" s="9" t="s">
        <v>12</v>
      </c>
      <c r="C20" s="398">
        <v>61.65</v>
      </c>
      <c r="D20" s="107">
        <v>1127.0229999999999</v>
      </c>
      <c r="E20" s="399">
        <f t="shared" si="0"/>
        <v>5.47016343055998</v>
      </c>
    </row>
    <row r="21" spans="2:5" x14ac:dyDescent="0.25">
      <c r="B21" s="9" t="s">
        <v>13</v>
      </c>
      <c r="C21" s="398">
        <v>61.433999999999997</v>
      </c>
      <c r="D21" s="107">
        <v>1139.865</v>
      </c>
      <c r="E21" s="399">
        <f t="shared" si="0"/>
        <v>5.389585608822097</v>
      </c>
    </row>
    <row r="22" spans="2:5" x14ac:dyDescent="0.25">
      <c r="B22" s="9" t="s">
        <v>14</v>
      </c>
      <c r="C22" s="398">
        <v>61.466000000000001</v>
      </c>
      <c r="D22" s="107">
        <v>1149.9670000000001</v>
      </c>
      <c r="E22" s="399">
        <f t="shared" si="0"/>
        <v>5.3450229441366579</v>
      </c>
    </row>
    <row r="23" spans="2:5" x14ac:dyDescent="0.25">
      <c r="B23" s="9" t="s">
        <v>15</v>
      </c>
      <c r="C23" s="398">
        <v>61.548000000000002</v>
      </c>
      <c r="D23" s="107">
        <v>1162.18</v>
      </c>
      <c r="E23" s="399">
        <f t="shared" si="0"/>
        <v>5.2959094116229846</v>
      </c>
    </row>
    <row r="24" spans="2:5" x14ac:dyDescent="0.25">
      <c r="B24" s="9" t="s">
        <v>16</v>
      </c>
      <c r="C24" s="398">
        <v>61.359000000000002</v>
      </c>
      <c r="D24" s="107">
        <v>1167.528</v>
      </c>
      <c r="E24" s="399">
        <f t="shared" si="0"/>
        <v>5.2554628240179246</v>
      </c>
    </row>
    <row r="25" spans="2:5" x14ac:dyDescent="0.25">
      <c r="B25" s="9" t="s">
        <v>17</v>
      </c>
      <c r="C25" s="398">
        <v>61.42</v>
      </c>
      <c r="D25" s="107">
        <v>1176.346</v>
      </c>
      <c r="E25" s="399">
        <f t="shared" si="0"/>
        <v>5.2212529306853597</v>
      </c>
    </row>
    <row r="26" spans="2:5" x14ac:dyDescent="0.25">
      <c r="B26" s="9" t="s">
        <v>18</v>
      </c>
      <c r="C26" s="398">
        <v>61.405999999999999</v>
      </c>
      <c r="D26" s="107">
        <v>1193.0419999999999</v>
      </c>
      <c r="E26" s="399">
        <f t="shared" si="0"/>
        <v>5.1470107506692981</v>
      </c>
    </row>
    <row r="27" spans="2:5" x14ac:dyDescent="0.25">
      <c r="B27" s="9" t="s">
        <v>19</v>
      </c>
      <c r="C27" s="398">
        <v>61.220999999999997</v>
      </c>
      <c r="D27" s="107">
        <v>1207.9059999999999</v>
      </c>
      <c r="E27" s="399">
        <f t="shared" si="0"/>
        <v>5.0683579682524966</v>
      </c>
    </row>
    <row r="28" spans="2:5" x14ac:dyDescent="0.25">
      <c r="B28" s="9" t="s">
        <v>20</v>
      </c>
      <c r="C28" s="398">
        <v>61.082000000000001</v>
      </c>
      <c r="D28" s="107">
        <v>1223.5309999999999</v>
      </c>
      <c r="E28" s="399">
        <f t="shared" si="0"/>
        <v>4.9922723658002948</v>
      </c>
    </row>
    <row r="29" spans="2:5" x14ac:dyDescent="0.25">
      <c r="B29" s="9" t="s">
        <v>21</v>
      </c>
      <c r="C29" s="398">
        <v>60.698999999999998</v>
      </c>
      <c r="D29" s="107">
        <v>1235.598</v>
      </c>
      <c r="E29" s="399">
        <f t="shared" si="0"/>
        <v>4.9125200914860656</v>
      </c>
    </row>
    <row r="30" spans="2:5" x14ac:dyDescent="0.25">
      <c r="B30" s="9" t="s">
        <v>22</v>
      </c>
      <c r="C30" s="398">
        <v>60.360999999999997</v>
      </c>
      <c r="D30" s="107">
        <v>1239.5160000000001</v>
      </c>
      <c r="E30" s="399">
        <f t="shared" si="0"/>
        <v>4.8697233436276735</v>
      </c>
    </row>
    <row r="31" spans="2:5" x14ac:dyDescent="0.25">
      <c r="B31" s="9" t="s">
        <v>23</v>
      </c>
      <c r="C31" s="398">
        <v>59.936</v>
      </c>
      <c r="D31" s="107">
        <v>1247.703</v>
      </c>
      <c r="E31" s="399">
        <f t="shared" si="0"/>
        <v>4.8037072925207358</v>
      </c>
    </row>
    <row r="32" spans="2:5" x14ac:dyDescent="0.25">
      <c r="B32" s="9" t="s">
        <v>24</v>
      </c>
      <c r="C32" s="398">
        <v>59.276000000000003</v>
      </c>
      <c r="D32" s="107">
        <v>1261.1279999999999</v>
      </c>
      <c r="E32" s="399">
        <f t="shared" si="0"/>
        <v>4.7002366135713434</v>
      </c>
    </row>
    <row r="33" spans="2:5" x14ac:dyDescent="0.25">
      <c r="B33" s="9" t="s">
        <v>25</v>
      </c>
      <c r="C33" s="398">
        <v>58.747</v>
      </c>
      <c r="D33" s="107">
        <v>1277.048</v>
      </c>
      <c r="E33" s="399">
        <f t="shared" si="0"/>
        <v>4.6002186292136242</v>
      </c>
    </row>
    <row r="34" spans="2:5" x14ac:dyDescent="0.25">
      <c r="B34" s="9" t="s">
        <v>26</v>
      </c>
      <c r="C34" s="398">
        <v>58.162999999999997</v>
      </c>
      <c r="D34" s="107">
        <v>1302.713</v>
      </c>
      <c r="E34" s="399">
        <f t="shared" si="0"/>
        <v>4.4647593138319799</v>
      </c>
    </row>
    <row r="35" spans="2:5" x14ac:dyDescent="0.25">
      <c r="B35" s="9" t="s">
        <v>27</v>
      </c>
      <c r="C35" s="398">
        <v>57.768000000000001</v>
      </c>
      <c r="D35" s="107">
        <v>1323.655</v>
      </c>
      <c r="E35" s="399">
        <f t="shared" si="0"/>
        <v>4.3642792117281317</v>
      </c>
    </row>
    <row r="36" spans="2:5" x14ac:dyDescent="0.25">
      <c r="B36" s="9" t="s">
        <v>28</v>
      </c>
      <c r="C36" s="398">
        <v>57.866999999999997</v>
      </c>
      <c r="D36" s="107">
        <v>1337.3879999999999</v>
      </c>
      <c r="E36" s="399">
        <f t="shared" si="0"/>
        <v>4.3268669974607219</v>
      </c>
    </row>
    <row r="37" spans="2:5" x14ac:dyDescent="0.25">
      <c r="B37" s="9" t="s">
        <v>31</v>
      </c>
      <c r="C37" s="398">
        <v>57.84</v>
      </c>
      <c r="D37" s="107">
        <v>1346.4860000000001</v>
      </c>
      <c r="E37" s="399">
        <f t="shared" si="0"/>
        <v>4.295625799302778</v>
      </c>
    </row>
    <row r="38" spans="2:5" x14ac:dyDescent="0.25">
      <c r="B38" s="9" t="s">
        <v>32</v>
      </c>
      <c r="C38" s="398">
        <v>57.898000000000003</v>
      </c>
      <c r="D38" s="107">
        <v>1346.598</v>
      </c>
      <c r="E38" s="399">
        <f t="shared" si="0"/>
        <v>4.299575671432752</v>
      </c>
    </row>
    <row r="39" spans="2:5" x14ac:dyDescent="0.25">
      <c r="B39" s="9" t="s">
        <v>33</v>
      </c>
      <c r="C39" s="398">
        <v>57.698999999999998</v>
      </c>
      <c r="D39" s="107">
        <v>1344.9739999999999</v>
      </c>
      <c r="E39" s="399">
        <f t="shared" si="0"/>
        <v>4.2899714046516886</v>
      </c>
    </row>
    <row r="40" spans="2:5" x14ac:dyDescent="0.25">
      <c r="B40" s="9" t="s">
        <v>34</v>
      </c>
      <c r="C40" s="398">
        <v>57.061</v>
      </c>
      <c r="D40" s="107">
        <v>1347.1320000000001</v>
      </c>
      <c r="E40" s="399">
        <f t="shared" si="0"/>
        <v>4.2357393336361984</v>
      </c>
    </row>
    <row r="41" spans="2:5" x14ac:dyDescent="0.25">
      <c r="B41" s="9" t="s">
        <v>38</v>
      </c>
      <c r="C41" s="398">
        <v>56.737000000000002</v>
      </c>
      <c r="D41" s="107">
        <v>1355.502</v>
      </c>
      <c r="E41" s="399">
        <f t="shared" si="0"/>
        <v>4.1856817621810958</v>
      </c>
    </row>
    <row r="42" spans="2:5" x14ac:dyDescent="0.25">
      <c r="B42" s="9" t="s">
        <v>39</v>
      </c>
      <c r="C42" s="398">
        <v>56.277999999999999</v>
      </c>
      <c r="D42" s="107">
        <v>1365.7819999999999</v>
      </c>
      <c r="E42" s="399">
        <f t="shared" si="0"/>
        <v>4.1205697541774606</v>
      </c>
    </row>
    <row r="43" spans="2:5" x14ac:dyDescent="0.25">
      <c r="B43" s="9" t="s">
        <v>40</v>
      </c>
      <c r="C43" s="398">
        <v>55.997999999999998</v>
      </c>
      <c r="D43" s="107">
        <v>1381.058</v>
      </c>
      <c r="E43" s="399">
        <f t="shared" si="0"/>
        <v>4.0547174702293454</v>
      </c>
    </row>
    <row r="44" spans="2:5" x14ac:dyDescent="0.25">
      <c r="B44" s="9" t="s">
        <v>41</v>
      </c>
      <c r="C44" s="398">
        <v>56.158999999999999</v>
      </c>
      <c r="D44" s="107">
        <v>1401.799</v>
      </c>
      <c r="E44" s="399">
        <f t="shared" si="0"/>
        <v>4.0062091640812989</v>
      </c>
    </row>
    <row r="45" spans="2:5" x14ac:dyDescent="0.25">
      <c r="B45" s="9" t="s">
        <v>43</v>
      </c>
      <c r="C45" s="398">
        <v>56.241</v>
      </c>
      <c r="D45" s="107">
        <v>1415.145</v>
      </c>
      <c r="E45" s="399">
        <f t="shared" si="0"/>
        <v>3.9742217228623216</v>
      </c>
    </row>
    <row r="46" spans="2:5" x14ac:dyDescent="0.25">
      <c r="B46" s="9" t="s">
        <v>44</v>
      </c>
      <c r="C46" s="398">
        <v>56.627000000000002</v>
      </c>
      <c r="D46" s="107">
        <v>1430.057</v>
      </c>
      <c r="E46" s="399">
        <f t="shared" si="0"/>
        <v>3.9597722328550544</v>
      </c>
    </row>
    <row r="47" spans="2:5" x14ac:dyDescent="0.25">
      <c r="B47" s="9" t="s">
        <v>45</v>
      </c>
      <c r="C47" s="398">
        <v>57.25</v>
      </c>
      <c r="D47" s="107">
        <v>1448.2909999999999</v>
      </c>
      <c r="E47" s="399">
        <f t="shared" si="0"/>
        <v>3.9529348728950189</v>
      </c>
    </row>
    <row r="48" spans="2:5" x14ac:dyDescent="0.25">
      <c r="B48" s="9" t="s">
        <v>46</v>
      </c>
      <c r="C48" s="398">
        <v>57.573999999999998</v>
      </c>
      <c r="D48" s="107">
        <v>1458.3420000000001</v>
      </c>
      <c r="E48" s="399">
        <f t="shared" si="0"/>
        <v>3.9479079667183692</v>
      </c>
    </row>
    <row r="49" spans="2:5" x14ac:dyDescent="0.25">
      <c r="B49" s="9" t="s">
        <v>58</v>
      </c>
      <c r="C49" s="398">
        <v>57.883000000000003</v>
      </c>
      <c r="D49" s="107">
        <v>1471.548</v>
      </c>
      <c r="E49" s="399">
        <f t="shared" si="0"/>
        <v>3.9334768556649191</v>
      </c>
    </row>
    <row r="50" spans="2:5" x14ac:dyDescent="0.25">
      <c r="B50" s="9" t="s">
        <v>59</v>
      </c>
      <c r="C50" s="398">
        <v>58.122</v>
      </c>
      <c r="D50" s="107">
        <v>1479.8810000000001</v>
      </c>
      <c r="E50" s="399">
        <f t="shared" si="0"/>
        <v>3.9274779526191628</v>
      </c>
    </row>
    <row r="51" spans="2:5" x14ac:dyDescent="0.25">
      <c r="B51" s="9" t="s">
        <v>60</v>
      </c>
      <c r="C51" s="398">
        <v>58.183999999999997</v>
      </c>
      <c r="D51" s="107">
        <v>1487.1320000000001</v>
      </c>
      <c r="E51" s="399">
        <f t="shared" si="0"/>
        <v>3.912497343880704</v>
      </c>
    </row>
    <row r="52" spans="2:5" x14ac:dyDescent="0.25">
      <c r="B52" s="9" t="s">
        <v>61</v>
      </c>
      <c r="C52" s="398">
        <v>58.347000000000001</v>
      </c>
      <c r="D52" s="107">
        <v>1491.828</v>
      </c>
      <c r="E52" s="399">
        <f t="shared" si="0"/>
        <v>3.9111077148303961</v>
      </c>
    </row>
    <row r="53" spans="2:5" x14ac:dyDescent="0.25">
      <c r="B53" s="9" t="s">
        <v>63</v>
      </c>
      <c r="C53" s="398">
        <v>57.344999999999999</v>
      </c>
      <c r="D53" s="107">
        <v>1482.807</v>
      </c>
      <c r="E53" s="399">
        <f t="shared" si="0"/>
        <v>3.8673273055765178</v>
      </c>
    </row>
    <row r="54" spans="2:5" x14ac:dyDescent="0.25">
      <c r="B54" s="9" t="s">
        <v>64</v>
      </c>
      <c r="C54" s="398">
        <v>56.164999999999999</v>
      </c>
      <c r="D54" s="107">
        <v>1491.691</v>
      </c>
      <c r="E54" s="399">
        <f t="shared" si="0"/>
        <v>3.7651899756719049</v>
      </c>
    </row>
    <row r="55" spans="2:5" x14ac:dyDescent="0.25">
      <c r="B55" s="9" t="s">
        <v>65</v>
      </c>
      <c r="C55" s="398">
        <v>54.978000000000002</v>
      </c>
      <c r="D55" s="107">
        <v>1498.28</v>
      </c>
      <c r="E55" s="399">
        <f t="shared" si="0"/>
        <v>3.6694075873668477</v>
      </c>
    </row>
    <row r="56" spans="2:5" x14ac:dyDescent="0.25">
      <c r="B56" s="9" t="s">
        <v>66</v>
      </c>
      <c r="C56" s="398">
        <v>53.664999999999999</v>
      </c>
      <c r="D56" s="107">
        <v>1512.454</v>
      </c>
      <c r="E56" s="399">
        <f t="shared" si="0"/>
        <v>3.5482070859675732</v>
      </c>
    </row>
    <row r="57" spans="2:5" x14ac:dyDescent="0.25">
      <c r="B57" s="9" t="s">
        <v>67</v>
      </c>
      <c r="C57" s="398">
        <v>53.529000000000003</v>
      </c>
      <c r="D57" s="107">
        <v>1535.5619999999999</v>
      </c>
      <c r="E57" s="399">
        <f t="shared" si="0"/>
        <v>3.4859549793495805</v>
      </c>
    </row>
    <row r="58" spans="2:5" x14ac:dyDescent="0.25">
      <c r="B58" s="9" t="s">
        <v>68</v>
      </c>
      <c r="C58" s="398">
        <v>53.531999999999996</v>
      </c>
      <c r="D58" s="107">
        <v>1546.098</v>
      </c>
      <c r="E58" s="399">
        <f t="shared" si="0"/>
        <v>3.4623937163103502</v>
      </c>
    </row>
    <row r="59" spans="2:5" x14ac:dyDescent="0.25">
      <c r="B59" s="9" t="s">
        <v>69</v>
      </c>
      <c r="C59" s="398">
        <v>53.521287599999994</v>
      </c>
      <c r="D59" s="107">
        <v>1554.843421</v>
      </c>
      <c r="E59" s="399">
        <f t="shared" si="0"/>
        <v>3.4422300584825245</v>
      </c>
    </row>
    <row r="60" spans="2:5" x14ac:dyDescent="0.25">
      <c r="B60" s="9" t="s">
        <v>70</v>
      </c>
      <c r="C60" s="398">
        <v>54.702364799999998</v>
      </c>
      <c r="D60" s="107">
        <v>1565.5355530000002</v>
      </c>
      <c r="E60" s="399">
        <f t="shared" si="0"/>
        <v>3.4941630482409098</v>
      </c>
    </row>
    <row r="61" spans="2:5" x14ac:dyDescent="0.25">
      <c r="B61" s="9" t="s">
        <v>71</v>
      </c>
      <c r="C61" s="398">
        <v>57.072207599999992</v>
      </c>
      <c r="D61" s="107">
        <v>1582.3629639999999</v>
      </c>
      <c r="E61" s="399">
        <f t="shared" si="0"/>
        <v>3.6067709431045549</v>
      </c>
    </row>
    <row r="62" spans="2:5" x14ac:dyDescent="0.25">
      <c r="B62" s="9" t="s">
        <v>72</v>
      </c>
      <c r="C62" s="398">
        <v>60.761538299999998</v>
      </c>
      <c r="D62" s="107">
        <v>1597.059831</v>
      </c>
      <c r="E62" s="399">
        <f t="shared" si="0"/>
        <v>3.8045874750950395</v>
      </c>
    </row>
    <row r="63" spans="2:5" x14ac:dyDescent="0.25">
      <c r="B63" s="9" t="s">
        <v>73</v>
      </c>
      <c r="C63" s="398">
        <v>65.581658700000006</v>
      </c>
      <c r="D63" s="107">
        <v>1617.0000750000002</v>
      </c>
      <c r="E63" s="399">
        <f t="shared" si="0"/>
        <v>4.0557610178218457</v>
      </c>
    </row>
    <row r="64" spans="2:5" x14ac:dyDescent="0.25">
      <c r="B64" s="7" t="s">
        <v>74</v>
      </c>
      <c r="C64" s="398">
        <v>70.297385000000006</v>
      </c>
      <c r="D64" s="107">
        <v>1634.6672549999998</v>
      </c>
      <c r="E64" s="399">
        <f t="shared" si="0"/>
        <v>4.3004094432661777</v>
      </c>
    </row>
    <row r="65" spans="2:5" x14ac:dyDescent="0.25">
      <c r="B65" s="7" t="s">
        <v>76</v>
      </c>
      <c r="C65" s="398">
        <v>74.568447500000005</v>
      </c>
      <c r="D65" s="107">
        <v>1647.297869</v>
      </c>
      <c r="E65" s="399">
        <f t="shared" si="0"/>
        <v>4.5267130434198357</v>
      </c>
    </row>
    <row r="66" spans="2:5" x14ac:dyDescent="0.25">
      <c r="B66" s="7" t="s">
        <v>77</v>
      </c>
      <c r="C66" s="398">
        <v>78.146014500000007</v>
      </c>
      <c r="D66" s="107">
        <v>1663.1068699999998</v>
      </c>
      <c r="E66" s="399">
        <f t="shared" si="0"/>
        <v>4.6987969269828112</v>
      </c>
    </row>
    <row r="67" spans="2:5" x14ac:dyDescent="0.25">
      <c r="B67" s="7" t="s">
        <v>78</v>
      </c>
      <c r="C67" s="398">
        <v>81.0201177</v>
      </c>
      <c r="D67" s="107">
        <v>1677.4788990000002</v>
      </c>
      <c r="E67" s="399">
        <f t="shared" si="0"/>
        <v>4.8298740299087362</v>
      </c>
    </row>
    <row r="68" spans="2:5" x14ac:dyDescent="0.25">
      <c r="B68" s="7" t="s">
        <v>79</v>
      </c>
      <c r="C68" s="398">
        <v>83.051453600000002</v>
      </c>
      <c r="D68" s="107">
        <v>1692.4646260000002</v>
      </c>
      <c r="E68" s="399">
        <f t="shared" si="0"/>
        <v>4.9071308389047532</v>
      </c>
    </row>
    <row r="69" spans="2:5" x14ac:dyDescent="0.25">
      <c r="B69" s="7" t="s">
        <v>354</v>
      </c>
      <c r="C69" s="398">
        <v>84.331197799999998</v>
      </c>
      <c r="D69" s="107">
        <v>1709.3938410000001</v>
      </c>
      <c r="E69" s="399">
        <f t="shared" ref="E69:E80" si="1">100*(C69/D69)</f>
        <v>4.9333977798039808</v>
      </c>
    </row>
    <row r="70" spans="2:5" x14ac:dyDescent="0.25">
      <c r="B70" s="7" t="s">
        <v>355</v>
      </c>
      <c r="C70" s="398">
        <v>84.986195199999997</v>
      </c>
      <c r="D70" s="107">
        <v>1725.5558859999999</v>
      </c>
      <c r="E70" s="399">
        <f t="shared" si="1"/>
        <v>4.9251488108568857</v>
      </c>
    </row>
    <row r="71" spans="2:5" x14ac:dyDescent="0.25">
      <c r="B71" s="7" t="s">
        <v>356</v>
      </c>
      <c r="C71" s="398">
        <v>85.258002099999999</v>
      </c>
      <c r="D71" s="107">
        <v>1741.1357</v>
      </c>
      <c r="E71" s="399">
        <f t="shared" si="1"/>
        <v>4.8966891035546505</v>
      </c>
    </row>
    <row r="72" spans="2:5" x14ac:dyDescent="0.25">
      <c r="B72" s="7" t="s">
        <v>357</v>
      </c>
      <c r="C72" s="398">
        <v>85.365374400000007</v>
      </c>
      <c r="D72" s="107">
        <v>1756.3675109999999</v>
      </c>
      <c r="E72" s="399">
        <f t="shared" si="1"/>
        <v>4.8603366815522939</v>
      </c>
    </row>
    <row r="73" spans="2:5" x14ac:dyDescent="0.25">
      <c r="B73" s="7" t="s">
        <v>361</v>
      </c>
      <c r="C73" s="398">
        <v>85.422474099999988</v>
      </c>
      <c r="D73" s="107">
        <v>1772.0639639999999</v>
      </c>
      <c r="E73" s="399">
        <f t="shared" si="1"/>
        <v>4.8205073764481785</v>
      </c>
    </row>
    <row r="74" spans="2:5" x14ac:dyDescent="0.25">
      <c r="B74" s="7" t="s">
        <v>362</v>
      </c>
      <c r="C74" s="398">
        <v>85.496147899999997</v>
      </c>
      <c r="D74" s="107">
        <v>1787.625043</v>
      </c>
      <c r="E74" s="399">
        <f t="shared" si="1"/>
        <v>4.782666713849566</v>
      </c>
    </row>
    <row r="75" spans="2:5" x14ac:dyDescent="0.25">
      <c r="B75" s="7" t="s">
        <v>363</v>
      </c>
      <c r="C75" s="398">
        <v>85.636705899999995</v>
      </c>
      <c r="D75" s="107">
        <v>1803.3778570000002</v>
      </c>
      <c r="E75" s="399">
        <f t="shared" si="1"/>
        <v>4.7486834535309468</v>
      </c>
    </row>
    <row r="76" spans="2:5" x14ac:dyDescent="0.25">
      <c r="B76" s="7" t="s">
        <v>364</v>
      </c>
      <c r="C76" s="398">
        <v>85.876990599999985</v>
      </c>
      <c r="D76" s="107">
        <v>1819.1316499999998</v>
      </c>
      <c r="E76" s="399">
        <f t="shared" si="1"/>
        <v>4.7207683182247964</v>
      </c>
    </row>
    <row r="77" spans="2:5" x14ac:dyDescent="0.25">
      <c r="B77" s="7" t="s">
        <v>388</v>
      </c>
      <c r="C77" s="398">
        <v>86.167984499999989</v>
      </c>
      <c r="D77" s="107">
        <v>1834.976347</v>
      </c>
      <c r="E77" s="399">
        <f t="shared" si="1"/>
        <v>4.6958634993238952</v>
      </c>
    </row>
    <row r="78" spans="2:5" x14ac:dyDescent="0.25">
      <c r="B78" s="7" t="s">
        <v>389</v>
      </c>
      <c r="C78" s="398">
        <v>86.497728499999994</v>
      </c>
      <c r="D78" s="107">
        <v>1850.8155260000001</v>
      </c>
      <c r="E78" s="399">
        <f t="shared" si="1"/>
        <v>4.673492700103921</v>
      </c>
    </row>
    <row r="79" spans="2:5" x14ac:dyDescent="0.25">
      <c r="B79" s="7" t="s">
        <v>390</v>
      </c>
      <c r="C79" s="398">
        <v>86.841526299999998</v>
      </c>
      <c r="D79" s="107">
        <v>1866.5668369999999</v>
      </c>
      <c r="E79" s="399">
        <f t="shared" si="1"/>
        <v>4.6524734383245665</v>
      </c>
    </row>
    <row r="80" spans="2:5" x14ac:dyDescent="0.25">
      <c r="B80" s="7" t="s">
        <v>391</v>
      </c>
      <c r="C80" s="398">
        <v>87.1685193</v>
      </c>
      <c r="D80" s="107">
        <v>1882.2634019999998</v>
      </c>
      <c r="E80" s="399">
        <f t="shared" si="1"/>
        <v>4.6310478760506664</v>
      </c>
    </row>
    <row r="81" spans="2:5" x14ac:dyDescent="0.25">
      <c r="B81" s="400">
        <v>2008</v>
      </c>
      <c r="C81" s="401">
        <f t="shared" ref="C81:C99" ca="1" si="2">(OFFSET($C$7,4*(ROW()-ROW($C$81)),0))</f>
        <v>98.236999999999995</v>
      </c>
      <c r="D81" s="402">
        <f t="shared" ref="D81:D99" ca="1" si="3">(OFFSET($D$7,4*(ROW()-ROW($D$81)),0))</f>
        <v>1047.385</v>
      </c>
      <c r="E81" s="403">
        <f t="shared" ref="E81:E99" ca="1" si="4">(OFFSET($E$7,4*(ROW()-ROW($E$81)),0))</f>
        <v>9.3792635945712419</v>
      </c>
    </row>
    <row r="82" spans="2:5" x14ac:dyDescent="0.25">
      <c r="B82" s="19">
        <f>B81+1</f>
        <v>2009</v>
      </c>
      <c r="C82" s="404">
        <f t="shared" ca="1" si="2"/>
        <v>71.73</v>
      </c>
      <c r="D82" s="293">
        <f t="shared" ca="1" si="3"/>
        <v>1072.4860000000001</v>
      </c>
      <c r="E82" s="405">
        <f t="shared" ca="1" si="4"/>
        <v>6.6881991932761826</v>
      </c>
    </row>
    <row r="83" spans="2:5" x14ac:dyDescent="0.25">
      <c r="B83" s="19">
        <f t="shared" ref="B83:B96" si="5">B82+1</f>
        <v>2010</v>
      </c>
      <c r="C83" s="404">
        <f t="shared" ca="1" si="2"/>
        <v>64.644000000000005</v>
      </c>
      <c r="D83" s="293">
        <f t="shared" ca="1" si="3"/>
        <v>1093.25</v>
      </c>
      <c r="E83" s="405">
        <f t="shared" ca="1" si="4"/>
        <v>5.9130116624742746</v>
      </c>
    </row>
    <row r="84" spans="2:5" x14ac:dyDescent="0.25">
      <c r="B84" s="19">
        <f t="shared" si="5"/>
        <v>2011</v>
      </c>
      <c r="C84" s="404">
        <f t="shared" ca="1" si="2"/>
        <v>62.021000000000001</v>
      </c>
      <c r="D84" s="293">
        <f t="shared" ca="1" si="3"/>
        <v>1113.47</v>
      </c>
      <c r="E84" s="405">
        <f t="shared" ca="1" si="4"/>
        <v>5.5700647525303779</v>
      </c>
    </row>
    <row r="85" spans="2:5" x14ac:dyDescent="0.25">
      <c r="B85" s="19">
        <f t="shared" si="5"/>
        <v>2012</v>
      </c>
      <c r="C85" s="404">
        <f t="shared" ca="1" si="2"/>
        <v>61.548000000000002</v>
      </c>
      <c r="D85" s="293">
        <f t="shared" ca="1" si="3"/>
        <v>1162.18</v>
      </c>
      <c r="E85" s="405">
        <f t="shared" ca="1" si="4"/>
        <v>5.2959094116229846</v>
      </c>
    </row>
    <row r="86" spans="2:5" x14ac:dyDescent="0.25">
      <c r="B86" s="19">
        <f t="shared" si="5"/>
        <v>2013</v>
      </c>
      <c r="C86" s="404">
        <f t="shared" ca="1" si="2"/>
        <v>61.220999999999997</v>
      </c>
      <c r="D86" s="293">
        <f t="shared" ca="1" si="3"/>
        <v>1207.9059999999999</v>
      </c>
      <c r="E86" s="405">
        <f t="shared" ca="1" si="4"/>
        <v>5.0683579682524966</v>
      </c>
    </row>
    <row r="87" spans="2:5" x14ac:dyDescent="0.25">
      <c r="B87" s="19">
        <f t="shared" si="5"/>
        <v>2014</v>
      </c>
      <c r="C87" s="404">
        <f t="shared" ca="1" si="2"/>
        <v>59.936</v>
      </c>
      <c r="D87" s="293">
        <f t="shared" ca="1" si="3"/>
        <v>1247.703</v>
      </c>
      <c r="E87" s="405">
        <f t="shared" ca="1" si="4"/>
        <v>4.8037072925207358</v>
      </c>
    </row>
    <row r="88" spans="2:5" x14ac:dyDescent="0.25">
      <c r="B88" s="19">
        <f t="shared" si="5"/>
        <v>2015</v>
      </c>
      <c r="C88" s="404">
        <f t="shared" ca="1" si="2"/>
        <v>57.768000000000001</v>
      </c>
      <c r="D88" s="293">
        <f t="shared" ca="1" si="3"/>
        <v>1323.655</v>
      </c>
      <c r="E88" s="405">
        <f t="shared" ca="1" si="4"/>
        <v>4.3642792117281317</v>
      </c>
    </row>
    <row r="89" spans="2:5" x14ac:dyDescent="0.25">
      <c r="B89" s="19">
        <f t="shared" si="5"/>
        <v>2016</v>
      </c>
      <c r="C89" s="404">
        <f t="shared" ca="1" si="2"/>
        <v>57.698999999999998</v>
      </c>
      <c r="D89" s="293">
        <f t="shared" ca="1" si="3"/>
        <v>1344.9739999999999</v>
      </c>
      <c r="E89" s="405">
        <f t="shared" ca="1" si="4"/>
        <v>4.2899714046516886</v>
      </c>
    </row>
    <row r="90" spans="2:5" x14ac:dyDescent="0.25">
      <c r="B90" s="19">
        <f t="shared" si="5"/>
        <v>2017</v>
      </c>
      <c r="C90" s="404">
        <f t="shared" ca="1" si="2"/>
        <v>55.997999999999998</v>
      </c>
      <c r="D90" s="293">
        <f t="shared" ca="1" si="3"/>
        <v>1381.058</v>
      </c>
      <c r="E90" s="405">
        <f t="shared" ca="1" si="4"/>
        <v>4.0547174702293454</v>
      </c>
    </row>
    <row r="91" spans="2:5" x14ac:dyDescent="0.25">
      <c r="B91" s="19">
        <f t="shared" si="5"/>
        <v>2018</v>
      </c>
      <c r="C91" s="404">
        <f t="shared" ca="1" si="2"/>
        <v>57.25</v>
      </c>
      <c r="D91" s="293">
        <f t="shared" ca="1" si="3"/>
        <v>1448.2909999999999</v>
      </c>
      <c r="E91" s="405">
        <f t="shared" ca="1" si="4"/>
        <v>3.9529348728950189</v>
      </c>
    </row>
    <row r="92" spans="2:5" x14ac:dyDescent="0.25">
      <c r="B92" s="19">
        <f t="shared" si="5"/>
        <v>2019</v>
      </c>
      <c r="C92" s="404">
        <f t="shared" ca="1" si="2"/>
        <v>58.183999999999997</v>
      </c>
      <c r="D92" s="293">
        <f t="shared" ca="1" si="3"/>
        <v>1487.1320000000001</v>
      </c>
      <c r="E92" s="405">
        <f t="shared" ca="1" si="4"/>
        <v>3.912497343880704</v>
      </c>
    </row>
    <row r="93" spans="2:5" x14ac:dyDescent="0.25">
      <c r="B93" s="19">
        <f t="shared" si="5"/>
        <v>2020</v>
      </c>
      <c r="C93" s="404">
        <f t="shared" ca="1" si="2"/>
        <v>54.978000000000002</v>
      </c>
      <c r="D93" s="293">
        <f t="shared" ca="1" si="3"/>
        <v>1498.28</v>
      </c>
      <c r="E93" s="405">
        <f t="shared" ca="1" si="4"/>
        <v>3.6694075873668477</v>
      </c>
    </row>
    <row r="94" spans="2:5" x14ac:dyDescent="0.25">
      <c r="B94" s="19">
        <f t="shared" si="5"/>
        <v>2021</v>
      </c>
      <c r="C94" s="404">
        <f t="shared" ca="1" si="2"/>
        <v>53.521287599999994</v>
      </c>
      <c r="D94" s="293">
        <f t="shared" ca="1" si="3"/>
        <v>1554.843421</v>
      </c>
      <c r="E94" s="405">
        <f t="shared" ca="1" si="4"/>
        <v>3.4422300584825245</v>
      </c>
    </row>
    <row r="95" spans="2:5" x14ac:dyDescent="0.25">
      <c r="B95" s="19">
        <f t="shared" si="5"/>
        <v>2022</v>
      </c>
      <c r="C95" s="404">
        <f t="shared" ca="1" si="2"/>
        <v>65.581658700000006</v>
      </c>
      <c r="D95" s="293">
        <f t="shared" ca="1" si="3"/>
        <v>1617.0000750000002</v>
      </c>
      <c r="E95" s="405">
        <f t="shared" ca="1" si="4"/>
        <v>4.0557610178218457</v>
      </c>
    </row>
    <row r="96" spans="2:5" x14ac:dyDescent="0.25">
      <c r="B96" s="19">
        <f t="shared" si="5"/>
        <v>2023</v>
      </c>
      <c r="C96" s="404">
        <f t="shared" ca="1" si="2"/>
        <v>81.0201177</v>
      </c>
      <c r="D96" s="293">
        <f t="shared" ca="1" si="3"/>
        <v>1677.4788990000002</v>
      </c>
      <c r="E96" s="405">
        <f t="shared" ca="1" si="4"/>
        <v>4.8298740299087362</v>
      </c>
    </row>
    <row r="97" spans="2:5" x14ac:dyDescent="0.25">
      <c r="B97" s="19">
        <v>2024</v>
      </c>
      <c r="C97" s="404">
        <f t="shared" ca="1" si="2"/>
        <v>85.258002099999999</v>
      </c>
      <c r="D97" s="293">
        <f t="shared" ca="1" si="3"/>
        <v>1741.1357</v>
      </c>
      <c r="E97" s="405">
        <f t="shared" ca="1" si="4"/>
        <v>4.8966891035546505</v>
      </c>
    </row>
    <row r="98" spans="2:5" x14ac:dyDescent="0.25">
      <c r="B98" s="19">
        <v>2025</v>
      </c>
      <c r="C98" s="404">
        <f t="shared" ca="1" si="2"/>
        <v>85.636705899999995</v>
      </c>
      <c r="D98" s="293">
        <f t="shared" ca="1" si="3"/>
        <v>1803.3778570000002</v>
      </c>
      <c r="E98" s="405">
        <f t="shared" ca="1" si="4"/>
        <v>4.7486834535309468</v>
      </c>
    </row>
    <row r="99" spans="2:5" x14ac:dyDescent="0.25">
      <c r="B99" s="19">
        <v>2026</v>
      </c>
      <c r="C99" s="404">
        <f t="shared" ca="1" si="2"/>
        <v>86.841526299999998</v>
      </c>
      <c r="D99" s="293">
        <f t="shared" ca="1" si="3"/>
        <v>1866.5668369999999</v>
      </c>
      <c r="E99" s="405">
        <f t="shared" ca="1" si="4"/>
        <v>4.6524734383245665</v>
      </c>
    </row>
    <row r="100" spans="2:5" x14ac:dyDescent="0.25">
      <c r="B100" s="400" t="s">
        <v>333</v>
      </c>
      <c r="C100" s="401">
        <f t="shared" ref="C100:C118" ca="1" si="6">OFFSET($C$8,4*(ROW()-ROW($C$100)),0)</f>
        <v>92.709000000000003</v>
      </c>
      <c r="D100" s="402">
        <f t="shared" ref="D100:D118" ca="1" si="7">OFFSET($D$8,4*(ROW()-ROW($D$100)),0)</f>
        <v>1053.9100000000001</v>
      </c>
      <c r="E100" s="403">
        <f t="shared" ref="E100:E118" ca="1" si="8">OFFSET($E$8,4*(ROW()-ROW($E$100)),0)</f>
        <v>8.796671442533043</v>
      </c>
    </row>
    <row r="101" spans="2:5" x14ac:dyDescent="0.25">
      <c r="B101" s="19" t="s">
        <v>334</v>
      </c>
      <c r="C101" s="404">
        <f t="shared" ca="1" si="6"/>
        <v>68.977000000000004</v>
      </c>
      <c r="D101" s="293">
        <f t="shared" ca="1" si="7"/>
        <v>1079.5719999999999</v>
      </c>
      <c r="E101" s="405">
        <f t="shared" ca="1" si="8"/>
        <v>6.3892913117420624</v>
      </c>
    </row>
    <row r="102" spans="2:5" x14ac:dyDescent="0.25">
      <c r="B102" s="19" t="s">
        <v>335</v>
      </c>
      <c r="C102" s="404">
        <f t="shared" ca="1" si="6"/>
        <v>63.973999999999997</v>
      </c>
      <c r="D102" s="293">
        <f t="shared" ca="1" si="7"/>
        <v>1095.826</v>
      </c>
      <c r="E102" s="405">
        <f t="shared" ca="1" si="8"/>
        <v>5.8379706267235854</v>
      </c>
    </row>
    <row r="103" spans="2:5" x14ac:dyDescent="0.25">
      <c r="B103" s="19" t="s">
        <v>82</v>
      </c>
      <c r="C103" s="404">
        <f t="shared" ca="1" si="6"/>
        <v>61.65</v>
      </c>
      <c r="D103" s="293">
        <f t="shared" ca="1" si="7"/>
        <v>1127.0229999999999</v>
      </c>
      <c r="E103" s="405">
        <f t="shared" ca="1" si="8"/>
        <v>5.47016343055998</v>
      </c>
    </row>
    <row r="104" spans="2:5" x14ac:dyDescent="0.25">
      <c r="B104" s="19" t="s">
        <v>83</v>
      </c>
      <c r="C104" s="404">
        <f t="shared" ca="1" si="6"/>
        <v>61.359000000000002</v>
      </c>
      <c r="D104" s="293">
        <f t="shared" ca="1" si="7"/>
        <v>1167.528</v>
      </c>
      <c r="E104" s="405">
        <f t="shared" ca="1" si="8"/>
        <v>5.2554628240179246</v>
      </c>
    </row>
    <row r="105" spans="2:5" x14ac:dyDescent="0.25">
      <c r="B105" s="19" t="s">
        <v>84</v>
      </c>
      <c r="C105" s="404">
        <f t="shared" ca="1" si="6"/>
        <v>61.082000000000001</v>
      </c>
      <c r="D105" s="293">
        <f t="shared" ca="1" si="7"/>
        <v>1223.5309999999999</v>
      </c>
      <c r="E105" s="405">
        <f t="shared" ca="1" si="8"/>
        <v>4.9922723658002948</v>
      </c>
    </row>
    <row r="106" spans="2:5" x14ac:dyDescent="0.25">
      <c r="B106" s="19" t="s">
        <v>85</v>
      </c>
      <c r="C106" s="404">
        <f t="shared" ca="1" si="6"/>
        <v>59.276000000000003</v>
      </c>
      <c r="D106" s="293">
        <f t="shared" ca="1" si="7"/>
        <v>1261.1279999999999</v>
      </c>
      <c r="E106" s="405">
        <f t="shared" ca="1" si="8"/>
        <v>4.7002366135713434</v>
      </c>
    </row>
    <row r="107" spans="2:5" x14ac:dyDescent="0.25">
      <c r="B107" s="19" t="s">
        <v>86</v>
      </c>
      <c r="C107" s="404">
        <f t="shared" ca="1" si="6"/>
        <v>57.866999999999997</v>
      </c>
      <c r="D107" s="293">
        <f t="shared" ca="1" si="7"/>
        <v>1337.3879999999999</v>
      </c>
      <c r="E107" s="405">
        <f t="shared" ca="1" si="8"/>
        <v>4.3268669974607219</v>
      </c>
    </row>
    <row r="108" spans="2:5" x14ac:dyDescent="0.25">
      <c r="B108" s="19" t="s">
        <v>87</v>
      </c>
      <c r="C108" s="404">
        <f t="shared" ca="1" si="6"/>
        <v>57.061</v>
      </c>
      <c r="D108" s="293">
        <f t="shared" ca="1" si="7"/>
        <v>1347.1320000000001</v>
      </c>
      <c r="E108" s="405">
        <f t="shared" ca="1" si="8"/>
        <v>4.2357393336361984</v>
      </c>
    </row>
    <row r="109" spans="2:5" x14ac:dyDescent="0.25">
      <c r="B109" s="19" t="s">
        <v>88</v>
      </c>
      <c r="C109" s="404">
        <f t="shared" ca="1" si="6"/>
        <v>56.158999999999999</v>
      </c>
      <c r="D109" s="293">
        <f t="shared" ca="1" si="7"/>
        <v>1401.799</v>
      </c>
      <c r="E109" s="405">
        <f t="shared" ca="1" si="8"/>
        <v>4.0062091640812989</v>
      </c>
    </row>
    <row r="110" spans="2:5" x14ac:dyDescent="0.25">
      <c r="B110" s="19" t="s">
        <v>89</v>
      </c>
      <c r="C110" s="404">
        <f t="shared" ca="1" si="6"/>
        <v>57.573999999999998</v>
      </c>
      <c r="D110" s="293">
        <f t="shared" ca="1" si="7"/>
        <v>1458.3420000000001</v>
      </c>
      <c r="E110" s="405">
        <f t="shared" ca="1" si="8"/>
        <v>3.9479079667183692</v>
      </c>
    </row>
    <row r="111" spans="2:5" x14ac:dyDescent="0.25">
      <c r="B111" s="19" t="s">
        <v>90</v>
      </c>
      <c r="C111" s="404">
        <f t="shared" ca="1" si="6"/>
        <v>58.347000000000001</v>
      </c>
      <c r="D111" s="293">
        <f t="shared" ca="1" si="7"/>
        <v>1491.828</v>
      </c>
      <c r="E111" s="405">
        <f t="shared" ca="1" si="8"/>
        <v>3.9111077148303961</v>
      </c>
    </row>
    <row r="112" spans="2:5" x14ac:dyDescent="0.25">
      <c r="B112" s="19" t="s">
        <v>91</v>
      </c>
      <c r="C112" s="404">
        <f t="shared" ca="1" si="6"/>
        <v>53.664999999999999</v>
      </c>
      <c r="D112" s="293">
        <f t="shared" ca="1" si="7"/>
        <v>1512.454</v>
      </c>
      <c r="E112" s="405">
        <f t="shared" ca="1" si="8"/>
        <v>3.5482070859675732</v>
      </c>
    </row>
    <row r="113" spans="2:7" x14ac:dyDescent="0.25">
      <c r="B113" s="19" t="s">
        <v>92</v>
      </c>
      <c r="C113" s="404">
        <f t="shared" ca="1" si="6"/>
        <v>54.702364799999998</v>
      </c>
      <c r="D113" s="293">
        <f t="shared" ca="1" si="7"/>
        <v>1565.5355530000002</v>
      </c>
      <c r="E113" s="405">
        <f t="shared" ca="1" si="8"/>
        <v>3.4941630482409098</v>
      </c>
    </row>
    <row r="114" spans="2:7" x14ac:dyDescent="0.25">
      <c r="B114" s="19" t="s">
        <v>93</v>
      </c>
      <c r="C114" s="404">
        <f t="shared" ca="1" si="6"/>
        <v>70.297385000000006</v>
      </c>
      <c r="D114" s="293">
        <f t="shared" ca="1" si="7"/>
        <v>1634.6672549999998</v>
      </c>
      <c r="E114" s="405">
        <f t="shared" ca="1" si="8"/>
        <v>4.3004094432661777</v>
      </c>
    </row>
    <row r="115" spans="2:7" x14ac:dyDescent="0.25">
      <c r="B115" s="19" t="s">
        <v>94</v>
      </c>
      <c r="C115" s="404">
        <f t="shared" ca="1" si="6"/>
        <v>83.051453600000002</v>
      </c>
      <c r="D115" s="293">
        <f t="shared" ca="1" si="7"/>
        <v>1692.4646260000002</v>
      </c>
      <c r="E115" s="405">
        <f t="shared" ca="1" si="8"/>
        <v>4.9071308389047532</v>
      </c>
    </row>
    <row r="116" spans="2:7" x14ac:dyDescent="0.25">
      <c r="B116" s="19" t="s">
        <v>358</v>
      </c>
      <c r="C116" s="404">
        <f t="shared" ca="1" si="6"/>
        <v>85.365374400000007</v>
      </c>
      <c r="D116" s="293">
        <f t="shared" ca="1" si="7"/>
        <v>1756.3675109999999</v>
      </c>
      <c r="E116" s="405">
        <f t="shared" ca="1" si="8"/>
        <v>4.8603366815522939</v>
      </c>
    </row>
    <row r="117" spans="2:7" x14ac:dyDescent="0.25">
      <c r="B117" s="19" t="s">
        <v>365</v>
      </c>
      <c r="C117" s="404">
        <f t="shared" ca="1" si="6"/>
        <v>85.876990599999985</v>
      </c>
      <c r="D117" s="293">
        <f t="shared" ca="1" si="7"/>
        <v>1819.1316499999998</v>
      </c>
      <c r="E117" s="405">
        <f t="shared" ca="1" si="8"/>
        <v>4.7207683182247964</v>
      </c>
    </row>
    <row r="118" spans="2:7" ht="15.75" thickBot="1" x14ac:dyDescent="0.3">
      <c r="B118" s="19" t="s">
        <v>392</v>
      </c>
      <c r="C118" s="404">
        <f t="shared" ca="1" si="6"/>
        <v>87.1685193</v>
      </c>
      <c r="D118" s="293">
        <f t="shared" ca="1" si="7"/>
        <v>1882.2634019999998</v>
      </c>
      <c r="E118" s="405">
        <f t="shared" ca="1" si="8"/>
        <v>4.6310478760506664</v>
      </c>
      <c r="G118" s="477"/>
    </row>
    <row r="119" spans="2:7" ht="15" customHeight="1" x14ac:dyDescent="0.25">
      <c r="B119" s="678" t="s">
        <v>30</v>
      </c>
      <c r="C119" s="679"/>
      <c r="D119" s="679"/>
      <c r="E119" s="680"/>
    </row>
    <row r="120" spans="2:7" ht="15" customHeight="1" x14ac:dyDescent="0.25">
      <c r="B120" s="673" t="s">
        <v>524</v>
      </c>
      <c r="C120" s="674"/>
      <c r="D120" s="674"/>
      <c r="E120" s="675"/>
    </row>
    <row r="121" spans="2:7" ht="15" customHeight="1" x14ac:dyDescent="0.25">
      <c r="B121" s="673" t="s">
        <v>525</v>
      </c>
      <c r="C121" s="674"/>
      <c r="D121" s="674"/>
      <c r="E121" s="675"/>
    </row>
    <row r="122" spans="2:7" ht="15" customHeight="1" thickBot="1" x14ac:dyDescent="0.3">
      <c r="B122" s="681" t="s">
        <v>526</v>
      </c>
      <c r="C122" s="682"/>
      <c r="D122" s="682"/>
      <c r="E122" s="683"/>
    </row>
  </sheetData>
  <mergeCells count="5">
    <mergeCell ref="B2:E2"/>
    <mergeCell ref="B119:E119"/>
    <mergeCell ref="B120:E120"/>
    <mergeCell ref="B121:E121"/>
    <mergeCell ref="B122:E122"/>
  </mergeCells>
  <hyperlinks>
    <hyperlink ref="A1" location="Contents!A1" display="Back to contents" xr:uid="{C6B9D62C-7C4A-4979-8767-E5A276DEAE8F}"/>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80" min="1"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E0D9-9A3F-491A-928B-2788E9725AB5}">
  <sheetPr>
    <tabColor theme="6"/>
  </sheetPr>
  <dimension ref="A1:I32"/>
  <sheetViews>
    <sheetView zoomScaleNormal="100" zoomScaleSheetLayoutView="100" workbookViewId="0"/>
  </sheetViews>
  <sheetFormatPr defaultColWidth="8.88671875" defaultRowHeight="15" x14ac:dyDescent="0.25"/>
  <cols>
    <col min="1" max="1" width="9.33203125" style="6" customWidth="1"/>
    <col min="2" max="2" width="33.44140625" style="6" customWidth="1"/>
    <col min="3" max="7" width="10.44140625" style="6" customWidth="1"/>
    <col min="8" max="16384" width="8.88671875" style="6"/>
  </cols>
  <sheetData>
    <row r="1" spans="1:9" ht="33.75" customHeight="1" thickBot="1" x14ac:dyDescent="0.3">
      <c r="A1" s="10" t="s">
        <v>42</v>
      </c>
    </row>
    <row r="2" spans="1:9" ht="20.25" customHeight="1" thickBot="1" x14ac:dyDescent="0.3">
      <c r="B2" s="684" t="s">
        <v>635</v>
      </c>
      <c r="C2" s="685"/>
      <c r="D2" s="685"/>
      <c r="E2" s="685"/>
      <c r="F2" s="685"/>
      <c r="G2" s="685"/>
      <c r="H2" s="685"/>
      <c r="I2" s="686"/>
    </row>
    <row r="3" spans="1:9" ht="15.75" x14ac:dyDescent="0.25">
      <c r="B3" s="224"/>
      <c r="C3" s="129"/>
      <c r="D3" s="129" t="s">
        <v>92</v>
      </c>
      <c r="E3" s="129" t="s">
        <v>93</v>
      </c>
      <c r="F3" s="225" t="s">
        <v>94</v>
      </c>
      <c r="G3" s="225" t="s">
        <v>358</v>
      </c>
      <c r="H3" s="225" t="s">
        <v>365</v>
      </c>
      <c r="I3" s="130" t="s">
        <v>392</v>
      </c>
    </row>
    <row r="4" spans="1:9" ht="19.5" customHeight="1" x14ac:dyDescent="0.25">
      <c r="B4" s="131" t="s">
        <v>414</v>
      </c>
      <c r="C4" s="132"/>
      <c r="D4" s="132"/>
      <c r="E4" s="132"/>
      <c r="F4" s="132"/>
      <c r="G4" s="132"/>
      <c r="H4" s="132"/>
      <c r="I4" s="133"/>
    </row>
    <row r="5" spans="1:9" ht="15.75" customHeight="1" x14ac:dyDescent="0.25">
      <c r="B5" s="226" t="s">
        <v>415</v>
      </c>
      <c r="C5" s="107"/>
      <c r="D5" s="107">
        <v>0.5</v>
      </c>
      <c r="E5" s="107">
        <v>0.5</v>
      </c>
      <c r="F5" s="107">
        <v>0.5</v>
      </c>
      <c r="G5" s="107">
        <v>0.5</v>
      </c>
      <c r="H5" s="107">
        <v>0.5</v>
      </c>
      <c r="I5" s="227">
        <v>0.5</v>
      </c>
    </row>
    <row r="6" spans="1:9" ht="15.75" customHeight="1" x14ac:dyDescent="0.25">
      <c r="B6" s="226" t="s">
        <v>416</v>
      </c>
      <c r="C6" s="107"/>
      <c r="D6" s="107">
        <v>4</v>
      </c>
      <c r="E6" s="107">
        <v>4</v>
      </c>
      <c r="F6" s="107">
        <v>4</v>
      </c>
      <c r="G6" s="107">
        <v>4</v>
      </c>
      <c r="H6" s="107">
        <v>4</v>
      </c>
      <c r="I6" s="227">
        <v>4</v>
      </c>
    </row>
    <row r="7" spans="1:9" ht="15.75" customHeight="1" x14ac:dyDescent="0.25">
      <c r="B7" s="228" t="s">
        <v>417</v>
      </c>
      <c r="C7" s="229"/>
      <c r="D7" s="229">
        <v>4</v>
      </c>
      <c r="E7" s="229">
        <v>4</v>
      </c>
      <c r="F7" s="229">
        <v>4</v>
      </c>
      <c r="G7" s="229">
        <v>4</v>
      </c>
      <c r="H7" s="229">
        <v>4</v>
      </c>
      <c r="I7" s="230">
        <v>4</v>
      </c>
    </row>
    <row r="8" spans="1:9" ht="18.75" customHeight="1" x14ac:dyDescent="0.25">
      <c r="B8" s="231" t="s">
        <v>418</v>
      </c>
      <c r="C8" s="232"/>
      <c r="D8" s="232"/>
      <c r="E8" s="232"/>
      <c r="F8" s="232"/>
      <c r="G8" s="232"/>
      <c r="H8" s="232"/>
      <c r="I8" s="233"/>
    </row>
    <row r="9" spans="1:9" ht="15.75" customHeight="1" x14ac:dyDescent="0.25">
      <c r="B9" s="226" t="s">
        <v>419</v>
      </c>
      <c r="C9" s="107"/>
      <c r="D9" s="107">
        <v>2.9</v>
      </c>
      <c r="E9" s="107">
        <v>2.5</v>
      </c>
      <c r="F9" s="107">
        <v>4.5</v>
      </c>
      <c r="G9" s="425">
        <v>4.4000000000000004</v>
      </c>
      <c r="H9" s="425">
        <v>5</v>
      </c>
      <c r="I9" s="478">
        <v>3.7</v>
      </c>
    </row>
    <row r="10" spans="1:9" ht="15.75" customHeight="1" x14ac:dyDescent="0.25">
      <c r="B10" s="228" t="s">
        <v>420</v>
      </c>
      <c r="C10" s="229"/>
      <c r="D10" s="107">
        <v>3</v>
      </c>
      <c r="E10" s="107">
        <v>2.7</v>
      </c>
      <c r="F10" s="107">
        <v>4.5</v>
      </c>
      <c r="G10" s="107">
        <v>4.4000000000000004</v>
      </c>
      <c r="H10" s="107">
        <v>5</v>
      </c>
      <c r="I10" s="479">
        <v>3.7</v>
      </c>
    </row>
    <row r="11" spans="1:9" ht="15" customHeight="1" x14ac:dyDescent="0.25">
      <c r="A11" s="235"/>
      <c r="B11" s="687" t="s">
        <v>30</v>
      </c>
      <c r="C11" s="688"/>
      <c r="D11" s="688"/>
      <c r="E11" s="688"/>
      <c r="F11" s="688"/>
      <c r="G11" s="688"/>
      <c r="H11" s="688"/>
      <c r="I11" s="689"/>
    </row>
    <row r="12" spans="1:9" ht="33" customHeight="1" x14ac:dyDescent="0.25">
      <c r="A12" s="235"/>
      <c r="B12" s="690" t="s">
        <v>421</v>
      </c>
      <c r="C12" s="601"/>
      <c r="D12" s="601"/>
      <c r="E12" s="601"/>
      <c r="F12" s="601"/>
      <c r="G12" s="601"/>
      <c r="H12" s="601"/>
      <c r="I12" s="691"/>
    </row>
    <row r="13" spans="1:9" ht="33" customHeight="1" thickBot="1" x14ac:dyDescent="0.3">
      <c r="A13" s="235"/>
      <c r="B13" s="692" t="s">
        <v>422</v>
      </c>
      <c r="C13" s="693"/>
      <c r="D13" s="693"/>
      <c r="E13" s="693"/>
      <c r="F13" s="693"/>
      <c r="G13" s="693"/>
      <c r="H13" s="693"/>
      <c r="I13" s="694"/>
    </row>
    <row r="17" spans="2:7" x14ac:dyDescent="0.25">
      <c r="B17" s="236"/>
    </row>
    <row r="18" spans="2:7" x14ac:dyDescent="0.25">
      <c r="C18" s="11"/>
      <c r="D18" s="11"/>
      <c r="E18" s="11"/>
    </row>
    <row r="19" spans="2:7" x14ac:dyDescent="0.25">
      <c r="C19" s="11"/>
      <c r="D19" s="38"/>
      <c r="E19" s="11"/>
    </row>
    <row r="20" spans="2:7" x14ac:dyDescent="0.25">
      <c r="C20" s="11"/>
      <c r="D20" s="11"/>
      <c r="E20" s="11"/>
      <c r="F20" s="11"/>
      <c r="G20" s="11"/>
    </row>
    <row r="21" spans="2:7" x14ac:dyDescent="0.25">
      <c r="C21" s="11"/>
      <c r="D21" s="11"/>
      <c r="E21" s="11"/>
      <c r="F21" s="11"/>
      <c r="G21" s="11"/>
    </row>
    <row r="22" spans="2:7" x14ac:dyDescent="0.25">
      <c r="C22" s="11"/>
      <c r="D22" s="11"/>
      <c r="E22" s="11"/>
      <c r="F22" s="11"/>
      <c r="G22" s="11"/>
    </row>
    <row r="23" spans="2:7" x14ac:dyDescent="0.25">
      <c r="C23" s="11"/>
      <c r="D23" s="11"/>
      <c r="E23" s="11"/>
      <c r="F23" s="11"/>
      <c r="G23" s="11"/>
    </row>
    <row r="24" spans="2:7" x14ac:dyDescent="0.25">
      <c r="C24" s="11"/>
      <c r="D24" s="11"/>
      <c r="E24" s="11"/>
      <c r="F24" s="11"/>
      <c r="G24" s="11"/>
    </row>
    <row r="25" spans="2:7" x14ac:dyDescent="0.25">
      <c r="C25" s="11"/>
      <c r="D25" s="11"/>
      <c r="E25" s="11"/>
      <c r="F25" s="11"/>
      <c r="G25" s="11"/>
    </row>
    <row r="26" spans="2:7" x14ac:dyDescent="0.25">
      <c r="C26" s="11"/>
      <c r="D26" s="11"/>
      <c r="E26" s="11"/>
      <c r="F26" s="11"/>
      <c r="G26" s="11"/>
    </row>
    <row r="27" spans="2:7" x14ac:dyDescent="0.25">
      <c r="C27" s="11"/>
      <c r="D27" s="11"/>
      <c r="E27" s="11"/>
      <c r="F27" s="11"/>
      <c r="G27" s="11"/>
    </row>
    <row r="28" spans="2:7" x14ac:dyDescent="0.25">
      <c r="C28" s="11"/>
      <c r="D28" s="11"/>
      <c r="E28" s="11"/>
      <c r="F28" s="11"/>
      <c r="G28" s="11"/>
    </row>
    <row r="29" spans="2:7" x14ac:dyDescent="0.25">
      <c r="C29" s="11"/>
      <c r="D29" s="11"/>
      <c r="E29" s="11"/>
      <c r="F29" s="11"/>
      <c r="G29" s="11"/>
    </row>
    <row r="30" spans="2:7" x14ac:dyDescent="0.25">
      <c r="C30" s="11"/>
      <c r="D30" s="11"/>
      <c r="E30" s="11"/>
      <c r="F30" s="11"/>
      <c r="G30" s="11"/>
    </row>
    <row r="31" spans="2:7" x14ac:dyDescent="0.25">
      <c r="C31" s="11"/>
      <c r="D31" s="11"/>
      <c r="E31" s="11"/>
      <c r="F31" s="11"/>
      <c r="G31" s="11"/>
    </row>
    <row r="32" spans="2:7" x14ac:dyDescent="0.25">
      <c r="C32" s="11"/>
      <c r="D32" s="11"/>
      <c r="E32" s="11"/>
      <c r="F32" s="11"/>
      <c r="G32" s="11"/>
    </row>
  </sheetData>
  <mergeCells count="4">
    <mergeCell ref="B2:I2"/>
    <mergeCell ref="B11:I11"/>
    <mergeCell ref="B12:I12"/>
    <mergeCell ref="B13:I13"/>
  </mergeCells>
  <hyperlinks>
    <hyperlink ref="A1" location="Contents!A1" display="Back to contents" xr:uid="{0EBB6C74-6A11-49DB-BC57-ED74DB9BB0A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33E7-31B0-4BA5-85E2-599394C3A9FA}">
  <sheetPr>
    <tabColor theme="6"/>
  </sheetPr>
  <dimension ref="A1:R149"/>
  <sheetViews>
    <sheetView zoomScaleNormal="100" zoomScaleSheetLayoutView="100" workbookViewId="0"/>
  </sheetViews>
  <sheetFormatPr defaultColWidth="8.88671875" defaultRowHeight="15.75" x14ac:dyDescent="0.25"/>
  <cols>
    <col min="1" max="1" width="9.33203125" style="2" customWidth="1"/>
    <col min="2" max="2" width="7.21875" style="2" customWidth="1"/>
    <col min="3" max="3" width="6.88671875" style="2" customWidth="1"/>
    <col min="4" max="4" width="11.44140625" style="2" customWidth="1"/>
    <col min="5" max="5" width="11" style="2" customWidth="1"/>
    <col min="6" max="6" width="10.88671875" style="2" customWidth="1"/>
    <col min="7" max="7" width="8.77734375" style="2" customWidth="1"/>
    <col min="8" max="8" width="8.88671875" style="2" customWidth="1"/>
    <col min="9" max="9" width="8.6640625" style="2" customWidth="1"/>
    <col min="10" max="10" width="8.33203125" style="2" customWidth="1"/>
    <col min="11" max="11" width="6.5546875" style="2" customWidth="1"/>
    <col min="12" max="12" width="10" style="2" customWidth="1"/>
    <col min="13" max="13" width="6.77734375" style="2" customWidth="1"/>
    <col min="14" max="14" width="10.6640625" style="2" customWidth="1"/>
    <col min="15" max="15" width="6.77734375" style="2" customWidth="1"/>
    <col min="16" max="16" width="7.6640625" style="2" customWidth="1"/>
    <col min="17" max="16384" width="8.88671875" style="2"/>
  </cols>
  <sheetData>
    <row r="1" spans="1:18" ht="33.75" customHeight="1" thickBot="1" x14ac:dyDescent="0.3">
      <c r="A1" s="10" t="s">
        <v>42</v>
      </c>
      <c r="B1" s="29"/>
      <c r="C1" s="29"/>
      <c r="D1" s="29"/>
      <c r="E1" s="29"/>
      <c r="F1" s="29"/>
      <c r="G1" s="29"/>
      <c r="H1" s="29"/>
      <c r="I1" s="29"/>
      <c r="J1" s="29"/>
      <c r="K1" s="29"/>
      <c r="L1" s="29"/>
      <c r="M1" s="29"/>
      <c r="N1" s="29"/>
      <c r="O1" s="29"/>
      <c r="P1" s="29"/>
      <c r="Q1" s="414"/>
    </row>
    <row r="2" spans="1:18" ht="19.5" thickBot="1" x14ac:dyDescent="0.35">
      <c r="A2" s="8"/>
      <c r="B2" s="522" t="s">
        <v>560</v>
      </c>
      <c r="C2" s="523"/>
      <c r="D2" s="523"/>
      <c r="E2" s="523"/>
      <c r="F2" s="523"/>
      <c r="G2" s="523"/>
      <c r="H2" s="523"/>
      <c r="I2" s="523"/>
      <c r="J2" s="523"/>
      <c r="K2" s="523"/>
      <c r="L2" s="523"/>
      <c r="M2" s="523"/>
      <c r="N2" s="523"/>
      <c r="O2" s="523"/>
      <c r="P2" s="524"/>
    </row>
    <row r="3" spans="1:18" s="292" customFormat="1" ht="41.25" customHeight="1" x14ac:dyDescent="0.25">
      <c r="A3" s="286"/>
      <c r="B3" s="525" t="s">
        <v>430</v>
      </c>
      <c r="C3" s="518" t="s">
        <v>561</v>
      </c>
      <c r="D3" s="518" t="s">
        <v>562</v>
      </c>
      <c r="E3" s="415" t="s">
        <v>530</v>
      </c>
      <c r="F3" s="415"/>
      <c r="G3" s="518" t="s">
        <v>563</v>
      </c>
      <c r="H3" s="518" t="s">
        <v>532</v>
      </c>
      <c r="I3" s="518" t="s">
        <v>564</v>
      </c>
      <c r="J3" s="518" t="s">
        <v>534</v>
      </c>
      <c r="K3" s="518" t="s">
        <v>535</v>
      </c>
      <c r="L3" s="518" t="s">
        <v>565</v>
      </c>
      <c r="M3" s="518" t="s">
        <v>537</v>
      </c>
      <c r="N3" s="518" t="s">
        <v>566</v>
      </c>
      <c r="O3" s="518" t="s">
        <v>437</v>
      </c>
      <c r="P3" s="527" t="s">
        <v>567</v>
      </c>
    </row>
    <row r="4" spans="1:18" s="292" customFormat="1" ht="33" customHeight="1" x14ac:dyDescent="0.25">
      <c r="A4" s="286"/>
      <c r="B4" s="526"/>
      <c r="C4" s="518"/>
      <c r="D4" s="518"/>
      <c r="E4" s="410" t="s">
        <v>540</v>
      </c>
      <c r="F4" s="410" t="s">
        <v>80</v>
      </c>
      <c r="G4" s="518"/>
      <c r="H4" s="518"/>
      <c r="I4" s="518"/>
      <c r="J4" s="518"/>
      <c r="K4" s="518"/>
      <c r="L4" s="518"/>
      <c r="M4" s="518"/>
      <c r="N4" s="518"/>
      <c r="O4" s="518"/>
      <c r="P4" s="528"/>
    </row>
    <row r="5" spans="1:18" x14ac:dyDescent="0.25">
      <c r="A5" s="8"/>
      <c r="B5" s="248" t="s">
        <v>55</v>
      </c>
      <c r="C5" s="238">
        <v>257.83100000000002</v>
      </c>
      <c r="D5" s="238">
        <v>79.664000000000001</v>
      </c>
      <c r="E5" s="238">
        <v>70.694999999999993</v>
      </c>
      <c r="F5" s="238">
        <v>11.111000000000001</v>
      </c>
      <c r="G5" s="238">
        <v>8.3000000000000004E-2</v>
      </c>
      <c r="H5" s="238">
        <v>408.27300000000002</v>
      </c>
      <c r="I5" s="238">
        <v>4.319</v>
      </c>
      <c r="J5" s="238">
        <v>412.59199999999998</v>
      </c>
      <c r="K5" s="238">
        <v>103.35299999999999</v>
      </c>
      <c r="L5" s="238">
        <v>515.94500000000005</v>
      </c>
      <c r="M5" s="238">
        <v>114.04</v>
      </c>
      <c r="N5" s="238">
        <v>0</v>
      </c>
      <c r="O5" s="238">
        <v>401.90499999999997</v>
      </c>
      <c r="P5" s="247">
        <v>402.71699999999998</v>
      </c>
      <c r="Q5" s="416"/>
      <c r="R5" s="417"/>
    </row>
    <row r="6" spans="1:18" x14ac:dyDescent="0.25">
      <c r="A6" s="8"/>
      <c r="B6" s="248" t="s">
        <v>56</v>
      </c>
      <c r="C6" s="238">
        <v>257.863</v>
      </c>
      <c r="D6" s="238">
        <v>80.593999999999994</v>
      </c>
      <c r="E6" s="238">
        <v>71.828999999999994</v>
      </c>
      <c r="F6" s="238">
        <v>11.295999999999999</v>
      </c>
      <c r="G6" s="238">
        <v>0.23499999999999999</v>
      </c>
      <c r="H6" s="238">
        <v>410.52100000000002</v>
      </c>
      <c r="I6" s="238">
        <v>0.63400000000000001</v>
      </c>
      <c r="J6" s="238">
        <v>411.15499999999997</v>
      </c>
      <c r="K6" s="238">
        <v>109.429</v>
      </c>
      <c r="L6" s="238">
        <v>520.58399999999995</v>
      </c>
      <c r="M6" s="238">
        <v>119.36199999999999</v>
      </c>
      <c r="N6" s="238">
        <v>0</v>
      </c>
      <c r="O6" s="238">
        <v>401.22199999999998</v>
      </c>
      <c r="P6" s="247">
        <v>398.142</v>
      </c>
      <c r="Q6" s="416"/>
      <c r="R6" s="417"/>
    </row>
    <row r="7" spans="1:18" x14ac:dyDescent="0.25">
      <c r="A7" s="8"/>
      <c r="B7" s="248" t="s">
        <v>57</v>
      </c>
      <c r="C7" s="238">
        <v>257.64400000000001</v>
      </c>
      <c r="D7" s="238">
        <v>81.52</v>
      </c>
      <c r="E7" s="238">
        <v>68.971999999999994</v>
      </c>
      <c r="F7" s="238">
        <v>11.864000000000001</v>
      </c>
      <c r="G7" s="238">
        <v>-0.89600000000000002</v>
      </c>
      <c r="H7" s="238">
        <v>407.24</v>
      </c>
      <c r="I7" s="238">
        <v>-0.114</v>
      </c>
      <c r="J7" s="238">
        <v>407.12599999999998</v>
      </c>
      <c r="K7" s="238">
        <v>112.11</v>
      </c>
      <c r="L7" s="238">
        <v>519.23599999999999</v>
      </c>
      <c r="M7" s="238">
        <v>119.628</v>
      </c>
      <c r="N7" s="238">
        <v>0</v>
      </c>
      <c r="O7" s="238">
        <v>399.608</v>
      </c>
      <c r="P7" s="247">
        <v>396.505</v>
      </c>
      <c r="Q7" s="416"/>
      <c r="R7" s="417"/>
    </row>
    <row r="8" spans="1:18" x14ac:dyDescent="0.25">
      <c r="A8" s="8"/>
      <c r="B8" s="248" t="s">
        <v>62</v>
      </c>
      <c r="C8" s="238">
        <v>253.71899999999999</v>
      </c>
      <c r="D8" s="238">
        <v>84.114000000000004</v>
      </c>
      <c r="E8" s="238">
        <v>68.228999999999999</v>
      </c>
      <c r="F8" s="238">
        <v>12.584</v>
      </c>
      <c r="G8" s="238">
        <v>0.38900000000000001</v>
      </c>
      <c r="H8" s="238">
        <v>406.45100000000002</v>
      </c>
      <c r="I8" s="238">
        <v>-5.6050000000000004</v>
      </c>
      <c r="J8" s="238">
        <v>400.846</v>
      </c>
      <c r="K8" s="238">
        <v>108.044</v>
      </c>
      <c r="L8" s="238">
        <v>508.89</v>
      </c>
      <c r="M8" s="238">
        <v>112.873</v>
      </c>
      <c r="N8" s="238">
        <v>0</v>
      </c>
      <c r="O8" s="238">
        <v>396.017</v>
      </c>
      <c r="P8" s="247">
        <v>386.08</v>
      </c>
      <c r="Q8" s="416"/>
      <c r="R8" s="417"/>
    </row>
    <row r="9" spans="1:18" x14ac:dyDescent="0.25">
      <c r="A9" s="8"/>
      <c r="B9" s="248" t="s">
        <v>0</v>
      </c>
      <c r="C9" s="238">
        <v>251.536</v>
      </c>
      <c r="D9" s="238">
        <v>84.016999999999996</v>
      </c>
      <c r="E9" s="238">
        <v>64.347999999999999</v>
      </c>
      <c r="F9" s="238">
        <v>12.659000000000001</v>
      </c>
      <c r="G9" s="238">
        <v>1.2290000000000001</v>
      </c>
      <c r="H9" s="238">
        <v>401.13</v>
      </c>
      <c r="I9" s="238">
        <v>-8.8840000000000003</v>
      </c>
      <c r="J9" s="238">
        <v>392.24599999999998</v>
      </c>
      <c r="K9" s="238">
        <v>102.819</v>
      </c>
      <c r="L9" s="238">
        <v>495.065</v>
      </c>
      <c r="M9" s="238">
        <v>107.904</v>
      </c>
      <c r="N9" s="238">
        <v>0</v>
      </c>
      <c r="O9" s="238">
        <v>387.161</v>
      </c>
      <c r="P9" s="247">
        <v>380.755</v>
      </c>
      <c r="Q9" s="416"/>
      <c r="R9" s="417"/>
    </row>
    <row r="10" spans="1:18" x14ac:dyDescent="0.25">
      <c r="A10" s="8"/>
      <c r="B10" s="248" t="s">
        <v>1</v>
      </c>
      <c r="C10" s="238">
        <v>249.28899999999999</v>
      </c>
      <c r="D10" s="238">
        <v>84.619</v>
      </c>
      <c r="E10" s="238">
        <v>61.514000000000003</v>
      </c>
      <c r="F10" s="238">
        <v>11.961</v>
      </c>
      <c r="G10" s="238">
        <v>0.70799999999999996</v>
      </c>
      <c r="H10" s="238">
        <v>396.13</v>
      </c>
      <c r="I10" s="238">
        <v>-1.9930000000000001</v>
      </c>
      <c r="J10" s="238">
        <v>394.137</v>
      </c>
      <c r="K10" s="238">
        <v>100.586</v>
      </c>
      <c r="L10" s="238">
        <v>494.72300000000001</v>
      </c>
      <c r="M10" s="238">
        <v>106.21599999999999</v>
      </c>
      <c r="N10" s="238">
        <v>0</v>
      </c>
      <c r="O10" s="238">
        <v>388.50700000000001</v>
      </c>
      <c r="P10" s="247">
        <v>382.92700000000002</v>
      </c>
      <c r="Q10" s="416"/>
      <c r="R10" s="417"/>
    </row>
    <row r="11" spans="1:18" x14ac:dyDescent="0.25">
      <c r="A11" s="8"/>
      <c r="B11" s="248" t="s">
        <v>2</v>
      </c>
      <c r="C11" s="238">
        <v>251.249</v>
      </c>
      <c r="D11" s="238">
        <v>86.564999999999998</v>
      </c>
      <c r="E11" s="238">
        <v>62.212000000000003</v>
      </c>
      <c r="F11" s="238">
        <v>13.311</v>
      </c>
      <c r="G11" s="238">
        <v>0.42899999999999999</v>
      </c>
      <c r="H11" s="238">
        <v>400.45499999999998</v>
      </c>
      <c r="I11" s="238">
        <v>-3.1360000000000001</v>
      </c>
      <c r="J11" s="238">
        <v>397.31900000000002</v>
      </c>
      <c r="K11" s="238">
        <v>102.09</v>
      </c>
      <c r="L11" s="238">
        <v>499.40899999999999</v>
      </c>
      <c r="M11" s="238">
        <v>107.726</v>
      </c>
      <c r="N11" s="238">
        <v>0</v>
      </c>
      <c r="O11" s="238">
        <v>391.68299999999999</v>
      </c>
      <c r="P11" s="247">
        <v>392.54300000000001</v>
      </c>
      <c r="Q11" s="416"/>
      <c r="R11" s="417"/>
    </row>
    <row r="12" spans="1:18" x14ac:dyDescent="0.25">
      <c r="A12" s="8"/>
      <c r="B12" s="248" t="s">
        <v>3</v>
      </c>
      <c r="C12" s="238">
        <v>253.739</v>
      </c>
      <c r="D12" s="238">
        <v>86.650999999999996</v>
      </c>
      <c r="E12" s="238">
        <v>60.442999999999998</v>
      </c>
      <c r="F12" s="238">
        <v>12.801</v>
      </c>
      <c r="G12" s="238">
        <v>-1.2E-2</v>
      </c>
      <c r="H12" s="238">
        <v>400.82100000000003</v>
      </c>
      <c r="I12" s="238">
        <v>-4.45</v>
      </c>
      <c r="J12" s="238">
        <v>396.37099999999998</v>
      </c>
      <c r="K12" s="238">
        <v>104.81</v>
      </c>
      <c r="L12" s="238">
        <v>501.18099999999998</v>
      </c>
      <c r="M12" s="238">
        <v>111.41200000000001</v>
      </c>
      <c r="N12" s="238">
        <v>0</v>
      </c>
      <c r="O12" s="238">
        <v>389.76900000000001</v>
      </c>
      <c r="P12" s="247">
        <v>388.78</v>
      </c>
      <c r="Q12" s="416"/>
      <c r="R12" s="417"/>
    </row>
    <row r="13" spans="1:18" x14ac:dyDescent="0.25">
      <c r="A13" s="8"/>
      <c r="B13" s="248" t="s">
        <v>4</v>
      </c>
      <c r="C13" s="238">
        <v>252.71600000000001</v>
      </c>
      <c r="D13" s="238">
        <v>86.602999999999994</v>
      </c>
      <c r="E13" s="238">
        <v>62.335000000000001</v>
      </c>
      <c r="F13" s="238">
        <v>12.83</v>
      </c>
      <c r="G13" s="238">
        <v>-5.5E-2</v>
      </c>
      <c r="H13" s="238">
        <v>401.59899999999999</v>
      </c>
      <c r="I13" s="238">
        <v>1.0720000000000001</v>
      </c>
      <c r="J13" s="238">
        <v>402.67099999999999</v>
      </c>
      <c r="K13" s="238">
        <v>107.828</v>
      </c>
      <c r="L13" s="238">
        <v>510.49900000000002</v>
      </c>
      <c r="M13" s="238">
        <v>114.33199999999999</v>
      </c>
      <c r="N13" s="238">
        <v>0</v>
      </c>
      <c r="O13" s="238">
        <v>396.16699999999997</v>
      </c>
      <c r="P13" s="247">
        <v>396.45600000000002</v>
      </c>
      <c r="Q13" s="416"/>
      <c r="R13" s="417"/>
    </row>
    <row r="14" spans="1:18" x14ac:dyDescent="0.25">
      <c r="A14" s="8"/>
      <c r="B14" s="248" t="s">
        <v>5</v>
      </c>
      <c r="C14" s="238">
        <v>258.947</v>
      </c>
      <c r="D14" s="238">
        <v>86.772000000000006</v>
      </c>
      <c r="E14" s="238">
        <v>62.304000000000002</v>
      </c>
      <c r="F14" s="238">
        <v>12.622999999999999</v>
      </c>
      <c r="G14" s="238">
        <v>-0.41299999999999998</v>
      </c>
      <c r="H14" s="238">
        <v>407.61</v>
      </c>
      <c r="I14" s="238">
        <v>1.179</v>
      </c>
      <c r="J14" s="238">
        <v>408.78899999999999</v>
      </c>
      <c r="K14" s="238">
        <v>114.003</v>
      </c>
      <c r="L14" s="238">
        <v>522.79200000000003</v>
      </c>
      <c r="M14" s="238">
        <v>119.932</v>
      </c>
      <c r="N14" s="238">
        <v>0</v>
      </c>
      <c r="O14" s="238">
        <v>402.86</v>
      </c>
      <c r="P14" s="247">
        <v>403.51799999999997</v>
      </c>
      <c r="Q14" s="416"/>
      <c r="R14" s="417"/>
    </row>
    <row r="15" spans="1:18" x14ac:dyDescent="0.25">
      <c r="A15" s="8"/>
      <c r="B15" s="248" t="s">
        <v>6</v>
      </c>
      <c r="C15" s="238">
        <v>260.947</v>
      </c>
      <c r="D15" s="238">
        <v>86.472999999999999</v>
      </c>
      <c r="E15" s="238">
        <v>64.582999999999998</v>
      </c>
      <c r="F15" s="238">
        <v>12.781000000000001</v>
      </c>
      <c r="G15" s="238">
        <v>0.502</v>
      </c>
      <c r="H15" s="238">
        <v>412.505</v>
      </c>
      <c r="I15" s="238">
        <v>1.9410000000000001</v>
      </c>
      <c r="J15" s="238">
        <v>414.44600000000003</v>
      </c>
      <c r="K15" s="238">
        <v>113.789</v>
      </c>
      <c r="L15" s="238">
        <v>528.23500000000001</v>
      </c>
      <c r="M15" s="238">
        <v>122.956</v>
      </c>
      <c r="N15" s="238">
        <v>0</v>
      </c>
      <c r="O15" s="238">
        <v>405.279</v>
      </c>
      <c r="P15" s="247">
        <v>404.642</v>
      </c>
      <c r="Q15" s="416"/>
      <c r="R15" s="417"/>
    </row>
    <row r="16" spans="1:18" x14ac:dyDescent="0.25">
      <c r="A16" s="8"/>
      <c r="B16" s="248" t="s">
        <v>7</v>
      </c>
      <c r="C16" s="238">
        <v>262.94299999999998</v>
      </c>
      <c r="D16" s="238">
        <v>87.93</v>
      </c>
      <c r="E16" s="238">
        <v>65.989000000000004</v>
      </c>
      <c r="F16" s="238">
        <v>12.3</v>
      </c>
      <c r="G16" s="238">
        <v>0.40400000000000003</v>
      </c>
      <c r="H16" s="238">
        <v>417.26600000000002</v>
      </c>
      <c r="I16" s="238">
        <v>-0.76</v>
      </c>
      <c r="J16" s="238">
        <v>416.50599999999997</v>
      </c>
      <c r="K16" s="238">
        <v>118.857</v>
      </c>
      <c r="L16" s="238">
        <v>535.36300000000006</v>
      </c>
      <c r="M16" s="238">
        <v>127.474</v>
      </c>
      <c r="N16" s="238">
        <v>0</v>
      </c>
      <c r="O16" s="238">
        <v>407.88900000000001</v>
      </c>
      <c r="P16" s="247">
        <v>408.24400000000003</v>
      </c>
      <c r="Q16" s="416"/>
      <c r="R16" s="417"/>
    </row>
    <row r="17" spans="1:18" x14ac:dyDescent="0.25">
      <c r="A17" s="8"/>
      <c r="B17" s="248" t="s">
        <v>8</v>
      </c>
      <c r="C17" s="238">
        <v>266.05200000000002</v>
      </c>
      <c r="D17" s="238">
        <v>89.010999999999996</v>
      </c>
      <c r="E17" s="238">
        <v>63.344999999999999</v>
      </c>
      <c r="F17" s="238">
        <v>12.988</v>
      </c>
      <c r="G17" s="238">
        <v>-1.2609999999999999</v>
      </c>
      <c r="H17" s="238">
        <v>417.14699999999999</v>
      </c>
      <c r="I17" s="238">
        <v>1.2230000000000001</v>
      </c>
      <c r="J17" s="238">
        <v>418.37</v>
      </c>
      <c r="K17" s="238">
        <v>125.172</v>
      </c>
      <c r="L17" s="238">
        <v>543.54200000000003</v>
      </c>
      <c r="M17" s="238">
        <v>126.663</v>
      </c>
      <c r="N17" s="238">
        <v>0</v>
      </c>
      <c r="O17" s="238">
        <v>416.87900000000002</v>
      </c>
      <c r="P17" s="247">
        <v>418.57299999999998</v>
      </c>
      <c r="Q17" s="416"/>
      <c r="R17" s="417"/>
    </row>
    <row r="18" spans="1:18" x14ac:dyDescent="0.25">
      <c r="A18" s="8"/>
      <c r="B18" s="248" t="s">
        <v>9</v>
      </c>
      <c r="C18" s="238">
        <v>265.93</v>
      </c>
      <c r="D18" s="238">
        <v>86.096999999999994</v>
      </c>
      <c r="E18" s="238">
        <v>63.584000000000003</v>
      </c>
      <c r="F18" s="238">
        <v>11.692</v>
      </c>
      <c r="G18" s="238">
        <v>-3.4000000000000002E-2</v>
      </c>
      <c r="H18" s="238">
        <v>415.577</v>
      </c>
      <c r="I18" s="238">
        <v>3.718</v>
      </c>
      <c r="J18" s="238">
        <v>419.29500000000002</v>
      </c>
      <c r="K18" s="238">
        <v>127.76300000000001</v>
      </c>
      <c r="L18" s="238">
        <v>547.05799999999999</v>
      </c>
      <c r="M18" s="238">
        <v>133.607</v>
      </c>
      <c r="N18" s="238">
        <v>0</v>
      </c>
      <c r="O18" s="238">
        <v>413.45100000000002</v>
      </c>
      <c r="P18" s="247">
        <v>418.02800000000002</v>
      </c>
      <c r="Q18" s="416"/>
      <c r="R18" s="417"/>
    </row>
    <row r="19" spans="1:18" x14ac:dyDescent="0.25">
      <c r="A19" s="8"/>
      <c r="B19" s="248" t="s">
        <v>10</v>
      </c>
      <c r="C19" s="238">
        <v>268.34199999999998</v>
      </c>
      <c r="D19" s="238">
        <v>86.631</v>
      </c>
      <c r="E19" s="238">
        <v>65.966999999999999</v>
      </c>
      <c r="F19" s="238">
        <v>11.996</v>
      </c>
      <c r="G19" s="238">
        <v>1.891</v>
      </c>
      <c r="H19" s="238">
        <v>422.83100000000002</v>
      </c>
      <c r="I19" s="238">
        <v>3.2000000000000001E-2</v>
      </c>
      <c r="J19" s="238">
        <v>422.863</v>
      </c>
      <c r="K19" s="238">
        <v>129.21199999999999</v>
      </c>
      <c r="L19" s="238">
        <v>552.07500000000005</v>
      </c>
      <c r="M19" s="238">
        <v>134.614</v>
      </c>
      <c r="N19" s="238">
        <v>0</v>
      </c>
      <c r="O19" s="238">
        <v>417.46100000000001</v>
      </c>
      <c r="P19" s="247">
        <v>416.56299999999999</v>
      </c>
      <c r="Q19" s="416"/>
      <c r="R19" s="417"/>
    </row>
    <row r="20" spans="1:18" x14ac:dyDescent="0.25">
      <c r="A20" s="8"/>
      <c r="B20" s="248" t="s">
        <v>11</v>
      </c>
      <c r="C20" s="238">
        <v>272.36799999999999</v>
      </c>
      <c r="D20" s="238">
        <v>87.510999999999996</v>
      </c>
      <c r="E20" s="238">
        <v>67.328000000000003</v>
      </c>
      <c r="F20" s="238">
        <v>11.612</v>
      </c>
      <c r="G20" s="238">
        <v>0.08</v>
      </c>
      <c r="H20" s="238">
        <v>427.28699999999998</v>
      </c>
      <c r="I20" s="238">
        <v>-1.538</v>
      </c>
      <c r="J20" s="238">
        <v>425.74900000000002</v>
      </c>
      <c r="K20" s="238">
        <v>130.62299999999999</v>
      </c>
      <c r="L20" s="238">
        <v>556.37199999999996</v>
      </c>
      <c r="M20" s="238">
        <v>134.654</v>
      </c>
      <c r="N20" s="238">
        <v>0</v>
      </c>
      <c r="O20" s="238">
        <v>421.71800000000002</v>
      </c>
      <c r="P20" s="247">
        <v>422.13799999999998</v>
      </c>
      <c r="Q20" s="416"/>
      <c r="R20" s="417"/>
    </row>
    <row r="21" spans="1:18" x14ac:dyDescent="0.25">
      <c r="A21" s="8"/>
      <c r="B21" s="248" t="s">
        <v>12</v>
      </c>
      <c r="C21" s="238">
        <v>273.81799999999998</v>
      </c>
      <c r="D21" s="238">
        <v>90.239000000000004</v>
      </c>
      <c r="E21" s="238">
        <v>67.983999999999995</v>
      </c>
      <c r="F21" s="238">
        <v>12.005000000000001</v>
      </c>
      <c r="G21" s="238">
        <v>-0.39100000000000001</v>
      </c>
      <c r="H21" s="238">
        <v>431.65</v>
      </c>
      <c r="I21" s="238">
        <v>-4.82</v>
      </c>
      <c r="J21" s="238">
        <v>426.83</v>
      </c>
      <c r="K21" s="238">
        <v>132.148</v>
      </c>
      <c r="L21" s="238">
        <v>558.97799999999995</v>
      </c>
      <c r="M21" s="238">
        <v>134.83000000000001</v>
      </c>
      <c r="N21" s="238">
        <v>0</v>
      </c>
      <c r="O21" s="238">
        <v>424.14800000000002</v>
      </c>
      <c r="P21" s="247">
        <v>421.34800000000001</v>
      </c>
      <c r="Q21" s="416"/>
      <c r="R21" s="417"/>
    </row>
    <row r="22" spans="1:18" x14ac:dyDescent="0.25">
      <c r="A22" s="8"/>
      <c r="B22" s="248" t="s">
        <v>13</v>
      </c>
      <c r="C22" s="238">
        <v>276.72300000000001</v>
      </c>
      <c r="D22" s="238">
        <v>87.951999999999998</v>
      </c>
      <c r="E22" s="238">
        <v>66.048000000000002</v>
      </c>
      <c r="F22" s="238">
        <v>12.082000000000001</v>
      </c>
      <c r="G22" s="238">
        <v>0.156</v>
      </c>
      <c r="H22" s="238">
        <v>430.87900000000002</v>
      </c>
      <c r="I22" s="238">
        <v>4.1900000000000004</v>
      </c>
      <c r="J22" s="238">
        <v>435.06900000000002</v>
      </c>
      <c r="K22" s="238">
        <v>126.65</v>
      </c>
      <c r="L22" s="238">
        <v>561.71900000000005</v>
      </c>
      <c r="M22" s="238">
        <v>135.66499999999999</v>
      </c>
      <c r="N22" s="238">
        <v>0</v>
      </c>
      <c r="O22" s="238">
        <v>426.05399999999997</v>
      </c>
      <c r="P22" s="247">
        <v>421.95</v>
      </c>
      <c r="Q22" s="416"/>
      <c r="R22" s="417"/>
    </row>
    <row r="23" spans="1:18" x14ac:dyDescent="0.25">
      <c r="A23" s="8"/>
      <c r="B23" s="248" t="s">
        <v>14</v>
      </c>
      <c r="C23" s="238">
        <v>278.19</v>
      </c>
      <c r="D23" s="238">
        <v>88.596000000000004</v>
      </c>
      <c r="E23" s="238">
        <v>66.028000000000006</v>
      </c>
      <c r="F23" s="238">
        <v>10.943</v>
      </c>
      <c r="G23" s="238">
        <v>1.0349999999999999</v>
      </c>
      <c r="H23" s="238">
        <v>433.84899999999999</v>
      </c>
      <c r="I23" s="238">
        <v>5.8920000000000003</v>
      </c>
      <c r="J23" s="238">
        <v>439.74099999999999</v>
      </c>
      <c r="K23" s="238">
        <v>129.125</v>
      </c>
      <c r="L23" s="238">
        <v>568.86599999999999</v>
      </c>
      <c r="M23" s="238">
        <v>134.09100000000001</v>
      </c>
      <c r="N23" s="238">
        <v>0</v>
      </c>
      <c r="O23" s="238">
        <v>434.77499999999998</v>
      </c>
      <c r="P23" s="247">
        <v>431.005</v>
      </c>
      <c r="Q23" s="416"/>
      <c r="R23" s="417"/>
    </row>
    <row r="24" spans="1:18" x14ac:dyDescent="0.25">
      <c r="A24" s="8"/>
      <c r="B24" s="248" t="s">
        <v>15</v>
      </c>
      <c r="C24" s="238">
        <v>282.827</v>
      </c>
      <c r="D24" s="238">
        <v>90.150999999999996</v>
      </c>
      <c r="E24" s="238">
        <v>69.647000000000006</v>
      </c>
      <c r="F24" s="238">
        <v>11.124000000000001</v>
      </c>
      <c r="G24" s="238">
        <v>-0.44800000000000001</v>
      </c>
      <c r="H24" s="238">
        <v>442.17700000000002</v>
      </c>
      <c r="I24" s="238">
        <v>-1.258</v>
      </c>
      <c r="J24" s="238">
        <v>440.91899999999998</v>
      </c>
      <c r="K24" s="238">
        <v>127.39700000000001</v>
      </c>
      <c r="L24" s="238">
        <v>568.31600000000003</v>
      </c>
      <c r="M24" s="238">
        <v>131.93799999999999</v>
      </c>
      <c r="N24" s="238">
        <v>0</v>
      </c>
      <c r="O24" s="238">
        <v>436.37799999999999</v>
      </c>
      <c r="P24" s="247">
        <v>429.29899999999998</v>
      </c>
      <c r="Q24" s="416"/>
      <c r="R24" s="417"/>
    </row>
    <row r="25" spans="1:18" x14ac:dyDescent="0.25">
      <c r="A25" s="8"/>
      <c r="B25" s="248" t="s">
        <v>16</v>
      </c>
      <c r="C25" s="238">
        <v>285.839</v>
      </c>
      <c r="D25" s="238">
        <v>88.695999999999998</v>
      </c>
      <c r="E25" s="238">
        <v>67.123999999999995</v>
      </c>
      <c r="F25" s="238">
        <v>10.568</v>
      </c>
      <c r="G25" s="238">
        <v>1.8979999999999999</v>
      </c>
      <c r="H25" s="238">
        <v>443.55700000000002</v>
      </c>
      <c r="I25" s="238">
        <v>-2.8820000000000001</v>
      </c>
      <c r="J25" s="238">
        <v>440.67500000000001</v>
      </c>
      <c r="K25" s="238">
        <v>133.12899999999999</v>
      </c>
      <c r="L25" s="238">
        <v>573.80399999999997</v>
      </c>
      <c r="M25" s="238">
        <v>134.63399999999999</v>
      </c>
      <c r="N25" s="238">
        <v>0</v>
      </c>
      <c r="O25" s="238">
        <v>439.17</v>
      </c>
      <c r="P25" s="247">
        <v>426.596</v>
      </c>
      <c r="Q25" s="416"/>
      <c r="R25" s="417"/>
    </row>
    <row r="26" spans="1:18" x14ac:dyDescent="0.25">
      <c r="A26" s="8"/>
      <c r="B26" s="248" t="s">
        <v>17</v>
      </c>
      <c r="C26" s="238">
        <v>288.755</v>
      </c>
      <c r="D26" s="238">
        <v>90.040999999999997</v>
      </c>
      <c r="E26" s="238">
        <v>70.540999999999997</v>
      </c>
      <c r="F26" s="238">
        <v>11.167999999999999</v>
      </c>
      <c r="G26" s="238">
        <v>2.379</v>
      </c>
      <c r="H26" s="238">
        <v>451.71600000000001</v>
      </c>
      <c r="I26" s="238">
        <v>-2.431</v>
      </c>
      <c r="J26" s="238">
        <v>449.28500000000003</v>
      </c>
      <c r="K26" s="238">
        <v>135.08500000000001</v>
      </c>
      <c r="L26" s="238">
        <v>584.37</v>
      </c>
      <c r="M26" s="238">
        <v>140.73699999999999</v>
      </c>
      <c r="N26" s="238">
        <v>0</v>
      </c>
      <c r="O26" s="238">
        <v>443.63299999999998</v>
      </c>
      <c r="P26" s="247">
        <v>437.99700000000001</v>
      </c>
      <c r="Q26" s="416"/>
      <c r="R26" s="417"/>
    </row>
    <row r="27" spans="1:18" x14ac:dyDescent="0.25">
      <c r="A27" s="8"/>
      <c r="B27" s="248" t="s">
        <v>18</v>
      </c>
      <c r="C27" s="238">
        <v>293.49900000000002</v>
      </c>
      <c r="D27" s="238">
        <v>89.05</v>
      </c>
      <c r="E27" s="238">
        <v>72.900000000000006</v>
      </c>
      <c r="F27" s="238">
        <v>11.728</v>
      </c>
      <c r="G27" s="238">
        <v>-0.317</v>
      </c>
      <c r="H27" s="238">
        <v>455.13200000000001</v>
      </c>
      <c r="I27" s="238">
        <v>3.3170000000000002</v>
      </c>
      <c r="J27" s="238">
        <v>458.44900000000001</v>
      </c>
      <c r="K27" s="238">
        <v>135.09</v>
      </c>
      <c r="L27" s="238">
        <v>593.53899999999999</v>
      </c>
      <c r="M27" s="238">
        <v>140.58600000000001</v>
      </c>
      <c r="N27" s="238">
        <v>0</v>
      </c>
      <c r="O27" s="238">
        <v>452.95299999999997</v>
      </c>
      <c r="P27" s="247">
        <v>443.95400000000001</v>
      </c>
      <c r="Q27" s="416"/>
      <c r="R27" s="417"/>
    </row>
    <row r="28" spans="1:18" x14ac:dyDescent="0.25">
      <c r="A28" s="8"/>
      <c r="B28" s="248" t="s">
        <v>19</v>
      </c>
      <c r="C28" s="238">
        <v>293.89800000000002</v>
      </c>
      <c r="D28" s="238">
        <v>91.872</v>
      </c>
      <c r="E28" s="238">
        <v>73.64</v>
      </c>
      <c r="F28" s="238">
        <v>12.195</v>
      </c>
      <c r="G28" s="238">
        <v>3.2549999999999999</v>
      </c>
      <c r="H28" s="238">
        <v>462.66500000000002</v>
      </c>
      <c r="I28" s="238">
        <v>5.516</v>
      </c>
      <c r="J28" s="238">
        <v>468.18099999999998</v>
      </c>
      <c r="K28" s="238">
        <v>130.58799999999999</v>
      </c>
      <c r="L28" s="238">
        <v>598.76900000000001</v>
      </c>
      <c r="M28" s="238">
        <v>141.37</v>
      </c>
      <c r="N28" s="238">
        <v>0</v>
      </c>
      <c r="O28" s="238">
        <v>457.399</v>
      </c>
      <c r="P28" s="247">
        <v>448.25400000000002</v>
      </c>
      <c r="Q28" s="416"/>
      <c r="R28" s="417"/>
    </row>
    <row r="29" spans="1:18" x14ac:dyDescent="0.25">
      <c r="A29" s="8"/>
      <c r="B29" s="248" t="s">
        <v>20</v>
      </c>
      <c r="C29" s="238">
        <v>297.13099999999997</v>
      </c>
      <c r="D29" s="238">
        <v>92.328999999999994</v>
      </c>
      <c r="E29" s="238">
        <v>75.801000000000002</v>
      </c>
      <c r="F29" s="238">
        <v>13.696999999999999</v>
      </c>
      <c r="G29" s="238">
        <v>2.351</v>
      </c>
      <c r="H29" s="238">
        <v>467.61200000000002</v>
      </c>
      <c r="I29" s="238">
        <v>2.4929999999999999</v>
      </c>
      <c r="J29" s="238">
        <v>470.10500000000002</v>
      </c>
      <c r="K29" s="238">
        <v>129.434</v>
      </c>
      <c r="L29" s="238">
        <v>599.53899999999999</v>
      </c>
      <c r="M29" s="238">
        <v>136.934</v>
      </c>
      <c r="N29" s="238">
        <v>0</v>
      </c>
      <c r="O29" s="238">
        <v>462.60500000000002</v>
      </c>
      <c r="P29" s="247">
        <v>454.98700000000002</v>
      </c>
      <c r="Q29" s="416"/>
      <c r="R29" s="417"/>
    </row>
    <row r="30" spans="1:18" x14ac:dyDescent="0.25">
      <c r="A30" s="8"/>
      <c r="B30" s="248" t="s">
        <v>21</v>
      </c>
      <c r="C30" s="238">
        <v>301.31400000000002</v>
      </c>
      <c r="D30" s="238">
        <v>91.617999999999995</v>
      </c>
      <c r="E30" s="238">
        <v>76.105999999999995</v>
      </c>
      <c r="F30" s="238">
        <v>11.638</v>
      </c>
      <c r="G30" s="238">
        <v>-3.3460000000000001</v>
      </c>
      <c r="H30" s="238">
        <v>465.69200000000001</v>
      </c>
      <c r="I30" s="238">
        <v>5.74</v>
      </c>
      <c r="J30" s="238">
        <v>471.43200000000002</v>
      </c>
      <c r="K30" s="238">
        <v>132.636</v>
      </c>
      <c r="L30" s="238">
        <v>604.06799999999998</v>
      </c>
      <c r="M30" s="238">
        <v>137.44</v>
      </c>
      <c r="N30" s="238">
        <v>0</v>
      </c>
      <c r="O30" s="238">
        <v>466.62799999999999</v>
      </c>
      <c r="P30" s="247">
        <v>458.56400000000002</v>
      </c>
      <c r="Q30" s="416"/>
      <c r="R30" s="417"/>
    </row>
    <row r="31" spans="1:18" x14ac:dyDescent="0.25">
      <c r="A31" s="8"/>
      <c r="B31" s="248" t="s">
        <v>22</v>
      </c>
      <c r="C31" s="238">
        <v>304.12099999999998</v>
      </c>
      <c r="D31" s="238">
        <v>93.634</v>
      </c>
      <c r="E31" s="238">
        <v>77.853999999999999</v>
      </c>
      <c r="F31" s="238">
        <v>12.539</v>
      </c>
      <c r="G31" s="238">
        <v>2.0640000000000001</v>
      </c>
      <c r="H31" s="238">
        <v>477.673</v>
      </c>
      <c r="I31" s="238">
        <v>3.76</v>
      </c>
      <c r="J31" s="238">
        <v>481.43299999999999</v>
      </c>
      <c r="K31" s="238">
        <v>130.96299999999999</v>
      </c>
      <c r="L31" s="238">
        <v>612.39599999999996</v>
      </c>
      <c r="M31" s="238">
        <v>139.471</v>
      </c>
      <c r="N31" s="238">
        <v>0</v>
      </c>
      <c r="O31" s="238">
        <v>472.92500000000001</v>
      </c>
      <c r="P31" s="247">
        <v>461.87599999999998</v>
      </c>
      <c r="Q31" s="416"/>
      <c r="R31" s="417"/>
    </row>
    <row r="32" spans="1:18" x14ac:dyDescent="0.25">
      <c r="A32" s="8"/>
      <c r="B32" s="248" t="s">
        <v>23</v>
      </c>
      <c r="C32" s="238">
        <v>306.346</v>
      </c>
      <c r="D32" s="238">
        <v>93.251999999999995</v>
      </c>
      <c r="E32" s="238">
        <v>79.472999999999999</v>
      </c>
      <c r="F32" s="238">
        <v>13.031000000000001</v>
      </c>
      <c r="G32" s="238">
        <v>5.0339999999999998</v>
      </c>
      <c r="H32" s="238">
        <v>484.10500000000002</v>
      </c>
      <c r="I32" s="238">
        <v>2.1859999999999999</v>
      </c>
      <c r="J32" s="238">
        <v>486.291</v>
      </c>
      <c r="K32" s="238">
        <v>134.35300000000001</v>
      </c>
      <c r="L32" s="238">
        <v>620.64400000000001</v>
      </c>
      <c r="M32" s="238">
        <v>146.63999999999999</v>
      </c>
      <c r="N32" s="238">
        <v>0</v>
      </c>
      <c r="O32" s="238">
        <v>474.00400000000002</v>
      </c>
      <c r="P32" s="247">
        <v>461.88299999999998</v>
      </c>
      <c r="Q32" s="416"/>
      <c r="R32" s="417"/>
    </row>
    <row r="33" spans="1:18" x14ac:dyDescent="0.25">
      <c r="A33" s="8"/>
      <c r="B33" s="248" t="s">
        <v>24</v>
      </c>
      <c r="C33" s="238">
        <v>307.88799999999998</v>
      </c>
      <c r="D33" s="238">
        <v>93.168999999999997</v>
      </c>
      <c r="E33" s="238">
        <v>82.013999999999996</v>
      </c>
      <c r="F33" s="238">
        <v>13.525</v>
      </c>
      <c r="G33" s="238">
        <v>3.0870000000000002</v>
      </c>
      <c r="H33" s="238">
        <v>486.15800000000002</v>
      </c>
      <c r="I33" s="238">
        <v>3.8620000000000001</v>
      </c>
      <c r="J33" s="238">
        <v>490.02</v>
      </c>
      <c r="K33" s="238">
        <v>130.40100000000001</v>
      </c>
      <c r="L33" s="238">
        <v>620.42100000000005</v>
      </c>
      <c r="M33" s="238">
        <v>142.51599999999999</v>
      </c>
      <c r="N33" s="238">
        <v>0</v>
      </c>
      <c r="O33" s="238">
        <v>477.90499999999997</v>
      </c>
      <c r="P33" s="247">
        <v>467.09699999999998</v>
      </c>
      <c r="Q33" s="416"/>
      <c r="R33" s="417"/>
    </row>
    <row r="34" spans="1:18" x14ac:dyDescent="0.25">
      <c r="A34" s="8"/>
      <c r="B34" s="248" t="s">
        <v>25</v>
      </c>
      <c r="C34" s="238">
        <v>310.81200000000001</v>
      </c>
      <c r="D34" s="238">
        <v>93.307000000000002</v>
      </c>
      <c r="E34" s="238">
        <v>83.197999999999993</v>
      </c>
      <c r="F34" s="238">
        <v>13.096</v>
      </c>
      <c r="G34" s="238">
        <v>-0.48499999999999999</v>
      </c>
      <c r="H34" s="238">
        <v>486.83199999999999</v>
      </c>
      <c r="I34" s="238">
        <v>1.978</v>
      </c>
      <c r="J34" s="238">
        <v>488.81</v>
      </c>
      <c r="K34" s="238">
        <v>134.10900000000001</v>
      </c>
      <c r="L34" s="238">
        <v>622.91899999999998</v>
      </c>
      <c r="M34" s="238">
        <v>138.50200000000001</v>
      </c>
      <c r="N34" s="238">
        <v>0</v>
      </c>
      <c r="O34" s="238">
        <v>484.41699999999997</v>
      </c>
      <c r="P34" s="247">
        <v>477.48899999999998</v>
      </c>
      <c r="Q34" s="416"/>
      <c r="R34" s="417"/>
    </row>
    <row r="35" spans="1:18" x14ac:dyDescent="0.25">
      <c r="A35" s="8"/>
      <c r="B35" s="248" t="s">
        <v>26</v>
      </c>
      <c r="C35" s="238">
        <v>314.27</v>
      </c>
      <c r="D35" s="238">
        <v>94.775999999999996</v>
      </c>
      <c r="E35" s="238">
        <v>82.664000000000001</v>
      </c>
      <c r="F35" s="238">
        <v>12.331</v>
      </c>
      <c r="G35" s="238">
        <v>0.47699999999999998</v>
      </c>
      <c r="H35" s="238">
        <v>492.18700000000001</v>
      </c>
      <c r="I35" s="238">
        <v>1.196</v>
      </c>
      <c r="J35" s="238">
        <v>493.38299999999998</v>
      </c>
      <c r="K35" s="238">
        <v>127.96599999999999</v>
      </c>
      <c r="L35" s="238">
        <v>621.34900000000005</v>
      </c>
      <c r="M35" s="238">
        <v>135.923</v>
      </c>
      <c r="N35" s="238">
        <v>0</v>
      </c>
      <c r="O35" s="238">
        <v>485.42599999999999</v>
      </c>
      <c r="P35" s="247">
        <v>476.06</v>
      </c>
      <c r="Q35" s="416"/>
      <c r="R35" s="417"/>
    </row>
    <row r="36" spans="1:18" x14ac:dyDescent="0.25">
      <c r="A36" s="8"/>
      <c r="B36" s="248" t="s">
        <v>27</v>
      </c>
      <c r="C36" s="238">
        <v>314.45499999999998</v>
      </c>
      <c r="D36" s="238">
        <v>94.105000000000004</v>
      </c>
      <c r="E36" s="238">
        <v>85.35</v>
      </c>
      <c r="F36" s="238">
        <v>12.206</v>
      </c>
      <c r="G36" s="238">
        <v>-2.2000000000000002</v>
      </c>
      <c r="H36" s="238">
        <v>491.71</v>
      </c>
      <c r="I36" s="238">
        <v>1.2210000000000001</v>
      </c>
      <c r="J36" s="238">
        <v>492.93099999999998</v>
      </c>
      <c r="K36" s="238">
        <v>133.607</v>
      </c>
      <c r="L36" s="238">
        <v>626.53800000000001</v>
      </c>
      <c r="M36" s="238">
        <v>139.07400000000001</v>
      </c>
      <c r="N36" s="238">
        <v>0</v>
      </c>
      <c r="O36" s="238">
        <v>487.464</v>
      </c>
      <c r="P36" s="247">
        <v>468.41899999999998</v>
      </c>
      <c r="Q36" s="416"/>
      <c r="R36" s="417"/>
    </row>
    <row r="37" spans="1:18" x14ac:dyDescent="0.25">
      <c r="A37" s="8"/>
      <c r="B37" s="248" t="s">
        <v>28</v>
      </c>
      <c r="C37" s="238">
        <v>321.19499999999999</v>
      </c>
      <c r="D37" s="238">
        <v>95.111000000000004</v>
      </c>
      <c r="E37" s="238">
        <v>86.295000000000002</v>
      </c>
      <c r="F37" s="238">
        <v>12.504</v>
      </c>
      <c r="G37" s="238">
        <v>0.86199999999999999</v>
      </c>
      <c r="H37" s="238">
        <v>503.46300000000002</v>
      </c>
      <c r="I37" s="238">
        <v>-1.772</v>
      </c>
      <c r="J37" s="238">
        <v>501.69099999999997</v>
      </c>
      <c r="K37" s="238">
        <v>133.625</v>
      </c>
      <c r="L37" s="238">
        <v>635.31600000000003</v>
      </c>
      <c r="M37" s="238">
        <v>140.93799999999999</v>
      </c>
      <c r="N37" s="238">
        <v>0</v>
      </c>
      <c r="O37" s="238">
        <v>494.37799999999999</v>
      </c>
      <c r="P37" s="247">
        <v>478.82299999999998</v>
      </c>
      <c r="Q37" s="416"/>
      <c r="R37" s="417"/>
    </row>
    <row r="38" spans="1:18" x14ac:dyDescent="0.25">
      <c r="A38" s="8"/>
      <c r="B38" s="248" t="s">
        <v>31</v>
      </c>
      <c r="C38" s="238">
        <v>324.51900000000001</v>
      </c>
      <c r="D38" s="238">
        <v>95.206000000000003</v>
      </c>
      <c r="E38" s="238">
        <v>88.251999999999995</v>
      </c>
      <c r="F38" s="238">
        <v>13.179</v>
      </c>
      <c r="G38" s="238">
        <v>-0.83</v>
      </c>
      <c r="H38" s="238">
        <v>507.14699999999999</v>
      </c>
      <c r="I38" s="238">
        <v>0.90500000000000003</v>
      </c>
      <c r="J38" s="238">
        <v>508.05200000000002</v>
      </c>
      <c r="K38" s="238">
        <v>140.57499999999999</v>
      </c>
      <c r="L38" s="238">
        <v>648.62699999999995</v>
      </c>
      <c r="M38" s="238">
        <v>146.34299999999999</v>
      </c>
      <c r="N38" s="238">
        <v>0</v>
      </c>
      <c r="O38" s="238">
        <v>502.28399999999999</v>
      </c>
      <c r="P38" s="247">
        <v>487.49</v>
      </c>
      <c r="Q38" s="416"/>
      <c r="R38" s="417"/>
    </row>
    <row r="39" spans="1:18" x14ac:dyDescent="0.25">
      <c r="A39" s="8"/>
      <c r="B39" s="248" t="s">
        <v>32</v>
      </c>
      <c r="C39" s="238">
        <v>329.88600000000002</v>
      </c>
      <c r="D39" s="238">
        <v>95.766000000000005</v>
      </c>
      <c r="E39" s="238">
        <v>90.471000000000004</v>
      </c>
      <c r="F39" s="238">
        <v>13.404999999999999</v>
      </c>
      <c r="G39" s="238">
        <v>2.819</v>
      </c>
      <c r="H39" s="238">
        <v>518.94200000000001</v>
      </c>
      <c r="I39" s="238">
        <v>1.137</v>
      </c>
      <c r="J39" s="238">
        <v>520.07899999999995</v>
      </c>
      <c r="K39" s="238">
        <v>142.34299999999999</v>
      </c>
      <c r="L39" s="238">
        <v>662.42200000000003</v>
      </c>
      <c r="M39" s="238">
        <v>155.86699999999999</v>
      </c>
      <c r="N39" s="238">
        <v>0</v>
      </c>
      <c r="O39" s="238">
        <v>506.55500000000001</v>
      </c>
      <c r="P39" s="247">
        <v>495.33100000000002</v>
      </c>
      <c r="Q39" s="416"/>
      <c r="R39" s="417"/>
    </row>
    <row r="40" spans="1:18" x14ac:dyDescent="0.25">
      <c r="A40" s="8"/>
      <c r="B40" s="248" t="s">
        <v>33</v>
      </c>
      <c r="C40" s="238">
        <v>332.25700000000001</v>
      </c>
      <c r="D40" s="238">
        <v>96.554000000000002</v>
      </c>
      <c r="E40" s="238">
        <v>90.167000000000002</v>
      </c>
      <c r="F40" s="238">
        <v>13.263</v>
      </c>
      <c r="G40" s="238">
        <v>-1.349</v>
      </c>
      <c r="H40" s="238">
        <v>517.62900000000002</v>
      </c>
      <c r="I40" s="238">
        <v>2.214</v>
      </c>
      <c r="J40" s="238">
        <v>519.84299999999996</v>
      </c>
      <c r="K40" s="238">
        <v>152.56800000000001</v>
      </c>
      <c r="L40" s="238">
        <v>672.41099999999994</v>
      </c>
      <c r="M40" s="238">
        <v>158.99</v>
      </c>
      <c r="N40" s="238">
        <v>0</v>
      </c>
      <c r="O40" s="238">
        <v>513.42100000000005</v>
      </c>
      <c r="P40" s="247">
        <v>504.45600000000002</v>
      </c>
      <c r="Q40" s="416"/>
      <c r="R40" s="417"/>
    </row>
    <row r="41" spans="1:18" x14ac:dyDescent="0.25">
      <c r="A41" s="8"/>
      <c r="B41" s="248" t="s">
        <v>34</v>
      </c>
      <c r="C41" s="238">
        <v>335.00200000000001</v>
      </c>
      <c r="D41" s="238">
        <v>96.984999999999999</v>
      </c>
      <c r="E41" s="238">
        <v>92.164000000000001</v>
      </c>
      <c r="F41" s="238">
        <v>13.41</v>
      </c>
      <c r="G41" s="238">
        <v>-0.81399999999999995</v>
      </c>
      <c r="H41" s="238">
        <v>523.33699999999999</v>
      </c>
      <c r="I41" s="238">
        <v>1.5920000000000001</v>
      </c>
      <c r="J41" s="238">
        <v>524.92899999999997</v>
      </c>
      <c r="K41" s="238">
        <v>155.16900000000001</v>
      </c>
      <c r="L41" s="238">
        <v>680.09799999999996</v>
      </c>
      <c r="M41" s="238">
        <v>161.70500000000001</v>
      </c>
      <c r="N41" s="238">
        <v>0</v>
      </c>
      <c r="O41" s="238">
        <v>518.39300000000003</v>
      </c>
      <c r="P41" s="247">
        <v>513.14800000000002</v>
      </c>
      <c r="Q41" s="416"/>
      <c r="R41" s="417"/>
    </row>
    <row r="42" spans="1:18" x14ac:dyDescent="0.25">
      <c r="A42" s="8"/>
      <c r="B42" s="248" t="s">
        <v>38</v>
      </c>
      <c r="C42" s="238">
        <v>337.274</v>
      </c>
      <c r="D42" s="238">
        <v>95.956000000000003</v>
      </c>
      <c r="E42" s="238">
        <v>94.61</v>
      </c>
      <c r="F42" s="238">
        <v>14.135999999999999</v>
      </c>
      <c r="G42" s="238">
        <v>0.34899999999999998</v>
      </c>
      <c r="H42" s="238">
        <v>528.18899999999996</v>
      </c>
      <c r="I42" s="238">
        <v>0.04</v>
      </c>
      <c r="J42" s="238">
        <v>528.22900000000004</v>
      </c>
      <c r="K42" s="238">
        <v>157.91</v>
      </c>
      <c r="L42" s="238">
        <v>686.13900000000001</v>
      </c>
      <c r="M42" s="238">
        <v>165.065</v>
      </c>
      <c r="N42" s="238">
        <v>0</v>
      </c>
      <c r="O42" s="238">
        <v>521.07399999999996</v>
      </c>
      <c r="P42" s="247">
        <v>511.35</v>
      </c>
      <c r="Q42" s="416"/>
      <c r="R42" s="417"/>
    </row>
    <row r="43" spans="1:18" x14ac:dyDescent="0.25">
      <c r="A43" s="8"/>
      <c r="B43" s="248" t="s">
        <v>39</v>
      </c>
      <c r="C43" s="238">
        <v>338.53300000000002</v>
      </c>
      <c r="D43" s="238">
        <v>97.040999999999997</v>
      </c>
      <c r="E43" s="238">
        <v>94.784000000000006</v>
      </c>
      <c r="F43" s="238">
        <v>13.776999999999999</v>
      </c>
      <c r="G43" s="238">
        <v>-0.21099999999999999</v>
      </c>
      <c r="H43" s="238">
        <v>530.14700000000005</v>
      </c>
      <c r="I43" s="238">
        <v>2.02</v>
      </c>
      <c r="J43" s="238">
        <v>532.16700000000003</v>
      </c>
      <c r="K43" s="238">
        <v>158.602</v>
      </c>
      <c r="L43" s="238">
        <v>690.76900000000001</v>
      </c>
      <c r="M43" s="238">
        <v>165.75</v>
      </c>
      <c r="N43" s="238">
        <v>0</v>
      </c>
      <c r="O43" s="238">
        <v>525.01900000000001</v>
      </c>
      <c r="P43" s="247">
        <v>519.04899999999998</v>
      </c>
      <c r="Q43" s="416"/>
      <c r="R43" s="417"/>
    </row>
    <row r="44" spans="1:18" x14ac:dyDescent="0.25">
      <c r="A44" s="8"/>
      <c r="B44" s="248" t="s">
        <v>40</v>
      </c>
      <c r="C44" s="238">
        <v>341.94799999999998</v>
      </c>
      <c r="D44" s="238">
        <v>98.611000000000004</v>
      </c>
      <c r="E44" s="238">
        <v>96.325000000000003</v>
      </c>
      <c r="F44" s="238">
        <v>13.917999999999999</v>
      </c>
      <c r="G44" s="238">
        <v>1.518</v>
      </c>
      <c r="H44" s="238">
        <v>538.40200000000004</v>
      </c>
      <c r="I44" s="238">
        <v>-8.8999999999999996E-2</v>
      </c>
      <c r="J44" s="238">
        <v>538.31299999999999</v>
      </c>
      <c r="K44" s="238">
        <v>158.41999999999999</v>
      </c>
      <c r="L44" s="238">
        <v>696.73299999999995</v>
      </c>
      <c r="M44" s="238">
        <v>164.07599999999999</v>
      </c>
      <c r="N44" s="238">
        <v>0</v>
      </c>
      <c r="O44" s="238">
        <v>532.65700000000004</v>
      </c>
      <c r="P44" s="247">
        <v>526.399</v>
      </c>
      <c r="Q44" s="416"/>
      <c r="R44" s="417"/>
    </row>
    <row r="45" spans="1:18" x14ac:dyDescent="0.25">
      <c r="A45" s="8"/>
      <c r="B45" s="248" t="s">
        <v>41</v>
      </c>
      <c r="C45" s="238">
        <v>348.43200000000002</v>
      </c>
      <c r="D45" s="238">
        <v>99.025000000000006</v>
      </c>
      <c r="E45" s="238">
        <v>95.614999999999995</v>
      </c>
      <c r="F45" s="238">
        <v>13.928000000000001</v>
      </c>
      <c r="G45" s="238">
        <v>-0.03</v>
      </c>
      <c r="H45" s="238">
        <v>543.04200000000003</v>
      </c>
      <c r="I45" s="238">
        <v>-0.87</v>
      </c>
      <c r="J45" s="238">
        <v>542.17200000000003</v>
      </c>
      <c r="K45" s="238">
        <v>161.67699999999999</v>
      </c>
      <c r="L45" s="238">
        <v>703.84900000000005</v>
      </c>
      <c r="M45" s="238">
        <v>167.965</v>
      </c>
      <c r="N45" s="238">
        <v>0</v>
      </c>
      <c r="O45" s="238">
        <v>535.88400000000001</v>
      </c>
      <c r="P45" s="247">
        <v>526.76199999999994</v>
      </c>
      <c r="Q45" s="416"/>
      <c r="R45" s="417"/>
    </row>
    <row r="46" spans="1:18" x14ac:dyDescent="0.25">
      <c r="A46" s="8"/>
      <c r="B46" s="248" t="s">
        <v>43</v>
      </c>
      <c r="C46" s="238">
        <v>350.43200000000002</v>
      </c>
      <c r="D46" s="238">
        <v>98.096999999999994</v>
      </c>
      <c r="E46" s="238">
        <v>96.15</v>
      </c>
      <c r="F46" s="238">
        <v>13.999000000000001</v>
      </c>
      <c r="G46" s="238">
        <v>1.4550000000000001</v>
      </c>
      <c r="H46" s="238">
        <v>546.13400000000001</v>
      </c>
      <c r="I46" s="238">
        <v>2.2639999999999998</v>
      </c>
      <c r="J46" s="238">
        <v>548.39800000000002</v>
      </c>
      <c r="K46" s="238">
        <v>163.988</v>
      </c>
      <c r="L46" s="238">
        <v>712.38599999999997</v>
      </c>
      <c r="M46" s="238">
        <v>171.482</v>
      </c>
      <c r="N46" s="238">
        <v>0</v>
      </c>
      <c r="O46" s="238">
        <v>540.904</v>
      </c>
      <c r="P46" s="247">
        <v>534.20899999999995</v>
      </c>
      <c r="Q46" s="416"/>
      <c r="R46" s="417"/>
    </row>
    <row r="47" spans="1:18" x14ac:dyDescent="0.25">
      <c r="A47" s="8"/>
      <c r="B47" s="248" t="s">
        <v>44</v>
      </c>
      <c r="C47" s="238">
        <v>354.39600000000002</v>
      </c>
      <c r="D47" s="238">
        <v>100.038</v>
      </c>
      <c r="E47" s="238">
        <v>97.242999999999995</v>
      </c>
      <c r="F47" s="238">
        <v>14.726000000000001</v>
      </c>
      <c r="G47" s="238">
        <v>0.68300000000000005</v>
      </c>
      <c r="H47" s="238">
        <v>552.36</v>
      </c>
      <c r="I47" s="238">
        <v>-0.16</v>
      </c>
      <c r="J47" s="238">
        <v>552.20000000000005</v>
      </c>
      <c r="K47" s="238">
        <v>167.64699999999999</v>
      </c>
      <c r="L47" s="238">
        <v>719.84699999999998</v>
      </c>
      <c r="M47" s="238">
        <v>173.04499999999999</v>
      </c>
      <c r="N47" s="238">
        <v>0</v>
      </c>
      <c r="O47" s="238">
        <v>546.80200000000002</v>
      </c>
      <c r="P47" s="247">
        <v>539.28200000000004</v>
      </c>
      <c r="Q47" s="416"/>
      <c r="R47" s="417"/>
    </row>
    <row r="48" spans="1:18" x14ac:dyDescent="0.25">
      <c r="A48" s="8"/>
      <c r="B48" s="248" t="s">
        <v>45</v>
      </c>
      <c r="C48" s="238">
        <v>359.04899999999998</v>
      </c>
      <c r="D48" s="238">
        <v>101.884</v>
      </c>
      <c r="E48" s="238">
        <v>97.456000000000003</v>
      </c>
      <c r="F48" s="238">
        <v>14.531000000000001</v>
      </c>
      <c r="G48" s="238">
        <v>0.71799999999999997</v>
      </c>
      <c r="H48" s="238">
        <v>559.10699999999997</v>
      </c>
      <c r="I48" s="238">
        <v>0.80100000000000005</v>
      </c>
      <c r="J48" s="238">
        <v>559.90800000000002</v>
      </c>
      <c r="K48" s="238">
        <v>170.01300000000001</v>
      </c>
      <c r="L48" s="238">
        <v>729.92100000000005</v>
      </c>
      <c r="M48" s="238">
        <v>179.131</v>
      </c>
      <c r="N48" s="238">
        <v>0</v>
      </c>
      <c r="O48" s="238">
        <v>550.79</v>
      </c>
      <c r="P48" s="247">
        <v>543.59699999999998</v>
      </c>
      <c r="Q48" s="416"/>
      <c r="R48" s="417"/>
    </row>
    <row r="49" spans="1:18" x14ac:dyDescent="0.25">
      <c r="A49" s="8"/>
      <c r="B49" s="248" t="s">
        <v>46</v>
      </c>
      <c r="C49" s="238">
        <v>359.54</v>
      </c>
      <c r="D49" s="238">
        <v>103.663</v>
      </c>
      <c r="E49" s="238">
        <v>99.813000000000002</v>
      </c>
      <c r="F49" s="238">
        <v>16.024000000000001</v>
      </c>
      <c r="G49" s="238">
        <v>10.952</v>
      </c>
      <c r="H49" s="238">
        <v>573.96799999999996</v>
      </c>
      <c r="I49" s="238">
        <v>6.4329999999999998</v>
      </c>
      <c r="J49" s="238">
        <v>580.40099999999995</v>
      </c>
      <c r="K49" s="238">
        <v>168.55199999999999</v>
      </c>
      <c r="L49" s="238">
        <v>748.95299999999997</v>
      </c>
      <c r="M49" s="238">
        <v>191.70400000000001</v>
      </c>
      <c r="N49" s="238">
        <v>0</v>
      </c>
      <c r="O49" s="238">
        <v>557.24900000000002</v>
      </c>
      <c r="P49" s="247">
        <v>554.96199999999999</v>
      </c>
      <c r="Q49" s="416"/>
      <c r="R49" s="417"/>
    </row>
    <row r="50" spans="1:18" x14ac:dyDescent="0.25">
      <c r="A50" s="8"/>
      <c r="B50" s="248" t="s">
        <v>58</v>
      </c>
      <c r="C50" s="238">
        <v>363.72800000000001</v>
      </c>
      <c r="D50" s="238">
        <v>103.41</v>
      </c>
      <c r="E50" s="238">
        <v>99.301000000000002</v>
      </c>
      <c r="F50" s="238">
        <v>15.069000000000001</v>
      </c>
      <c r="G50" s="238">
        <v>0.56699999999999995</v>
      </c>
      <c r="H50" s="238">
        <v>567.00599999999997</v>
      </c>
      <c r="I50" s="238">
        <v>2.871</v>
      </c>
      <c r="J50" s="238">
        <v>569.87699999999995</v>
      </c>
      <c r="K50" s="238">
        <v>167.33600000000001</v>
      </c>
      <c r="L50" s="238">
        <v>737.21299999999997</v>
      </c>
      <c r="M50" s="238">
        <v>175.73699999999999</v>
      </c>
      <c r="N50" s="238">
        <v>0</v>
      </c>
      <c r="O50" s="238">
        <v>561.476</v>
      </c>
      <c r="P50" s="247">
        <v>560.16499999999996</v>
      </c>
      <c r="Q50" s="416"/>
      <c r="R50" s="417"/>
    </row>
    <row r="51" spans="1:18" x14ac:dyDescent="0.25">
      <c r="A51" s="8"/>
      <c r="B51" s="248" t="s">
        <v>59</v>
      </c>
      <c r="C51" s="238">
        <v>363.97699999999998</v>
      </c>
      <c r="D51" s="238">
        <v>107.36499999999999</v>
      </c>
      <c r="E51" s="238">
        <v>100.917</v>
      </c>
      <c r="F51" s="238">
        <v>15.561999999999999</v>
      </c>
      <c r="G51" s="238">
        <v>-7.9000000000000001E-2</v>
      </c>
      <c r="H51" s="238">
        <v>572.17999999999995</v>
      </c>
      <c r="I51" s="238">
        <v>-1.9890000000000001</v>
      </c>
      <c r="J51" s="238">
        <v>570.19100000000003</v>
      </c>
      <c r="K51" s="238">
        <v>177.029</v>
      </c>
      <c r="L51" s="238">
        <v>747.22</v>
      </c>
      <c r="M51" s="238">
        <v>178.78100000000001</v>
      </c>
      <c r="N51" s="238">
        <v>0</v>
      </c>
      <c r="O51" s="238">
        <v>568.43899999999996</v>
      </c>
      <c r="P51" s="247">
        <v>562.61599999999999</v>
      </c>
      <c r="Q51" s="416"/>
      <c r="R51" s="417"/>
    </row>
    <row r="52" spans="1:18" x14ac:dyDescent="0.25">
      <c r="A52" s="8"/>
      <c r="B52" s="248" t="s">
        <v>60</v>
      </c>
      <c r="C52" s="238">
        <v>361.83199999999999</v>
      </c>
      <c r="D52" s="238">
        <v>109.568</v>
      </c>
      <c r="E52" s="238">
        <v>99.578000000000003</v>
      </c>
      <c r="F52" s="238">
        <v>15.452999999999999</v>
      </c>
      <c r="G52" s="238">
        <v>-14.67</v>
      </c>
      <c r="H52" s="238">
        <v>556.30799999999999</v>
      </c>
      <c r="I52" s="238">
        <v>-0.80600000000000005</v>
      </c>
      <c r="J52" s="238">
        <v>555.50199999999995</v>
      </c>
      <c r="K52" s="238">
        <v>186.333</v>
      </c>
      <c r="L52" s="238">
        <v>741.83500000000004</v>
      </c>
      <c r="M52" s="238">
        <v>173.71600000000001</v>
      </c>
      <c r="N52" s="238">
        <v>0</v>
      </c>
      <c r="O52" s="238">
        <v>568.11900000000003</v>
      </c>
      <c r="P52" s="247">
        <v>564.48199999999997</v>
      </c>
      <c r="Q52" s="416"/>
      <c r="R52" s="417"/>
    </row>
    <row r="53" spans="1:18" x14ac:dyDescent="0.25">
      <c r="A53" s="8"/>
      <c r="B53" s="248" t="s">
        <v>61</v>
      </c>
      <c r="C53" s="238">
        <v>355.37900000000002</v>
      </c>
      <c r="D53" s="238">
        <v>108.23099999999999</v>
      </c>
      <c r="E53" s="238">
        <v>98.036000000000001</v>
      </c>
      <c r="F53" s="238">
        <v>15.596</v>
      </c>
      <c r="G53" s="238">
        <v>0.80800000000000005</v>
      </c>
      <c r="H53" s="238">
        <v>562.45399999999995</v>
      </c>
      <c r="I53" s="238">
        <v>-2.1859999999999999</v>
      </c>
      <c r="J53" s="238">
        <v>560.26800000000003</v>
      </c>
      <c r="K53" s="238">
        <v>163.32499999999999</v>
      </c>
      <c r="L53" s="238">
        <v>723.59299999999996</v>
      </c>
      <c r="M53" s="238">
        <v>162.19399999999999</v>
      </c>
      <c r="N53" s="238">
        <v>0.81899999999999995</v>
      </c>
      <c r="O53" s="238">
        <v>562.21799999999996</v>
      </c>
      <c r="P53" s="247">
        <v>552.63800000000003</v>
      </c>
      <c r="Q53" s="416"/>
      <c r="R53" s="417"/>
    </row>
    <row r="54" spans="1:18" x14ac:dyDescent="0.25">
      <c r="A54" s="8"/>
      <c r="B54" s="248" t="s">
        <v>63</v>
      </c>
      <c r="C54" s="238">
        <v>285.233</v>
      </c>
      <c r="D54" s="238">
        <v>123.43899999999999</v>
      </c>
      <c r="E54" s="238">
        <v>79.872</v>
      </c>
      <c r="F54" s="238">
        <v>16.282</v>
      </c>
      <c r="G54" s="238">
        <v>-8.2970000000000006</v>
      </c>
      <c r="H54" s="238">
        <v>480.24700000000001</v>
      </c>
      <c r="I54" s="238">
        <v>-4.5179999999999998</v>
      </c>
      <c r="J54" s="238">
        <v>475.72899999999998</v>
      </c>
      <c r="K54" s="238">
        <v>142.19399999999999</v>
      </c>
      <c r="L54" s="238">
        <v>617.923</v>
      </c>
      <c r="M54" s="238">
        <v>125.887</v>
      </c>
      <c r="N54" s="238">
        <v>-3.4540000000000002</v>
      </c>
      <c r="O54" s="238">
        <v>488.58199999999999</v>
      </c>
      <c r="P54" s="247">
        <v>473.40300000000002</v>
      </c>
      <c r="Q54" s="416"/>
      <c r="R54" s="417"/>
    </row>
    <row r="55" spans="1:18" x14ac:dyDescent="0.25">
      <c r="A55" s="8"/>
      <c r="B55" s="248" t="s">
        <v>64</v>
      </c>
      <c r="C55" s="238">
        <v>338.928</v>
      </c>
      <c r="D55" s="238">
        <v>123.715</v>
      </c>
      <c r="E55" s="238">
        <v>93.325999999999993</v>
      </c>
      <c r="F55" s="238">
        <v>16.45</v>
      </c>
      <c r="G55" s="238">
        <v>-0.54200000000000004</v>
      </c>
      <c r="H55" s="238">
        <v>555.42700000000002</v>
      </c>
      <c r="I55" s="238">
        <v>-6.6139999999999999</v>
      </c>
      <c r="J55" s="238">
        <v>548.81299999999999</v>
      </c>
      <c r="K55" s="238">
        <v>144.39400000000001</v>
      </c>
      <c r="L55" s="238">
        <v>693.20699999999999</v>
      </c>
      <c r="M55" s="238">
        <v>145.69200000000001</v>
      </c>
      <c r="N55" s="238">
        <v>-1.012</v>
      </c>
      <c r="O55" s="238">
        <v>546.50300000000004</v>
      </c>
      <c r="P55" s="247">
        <v>544.51400000000001</v>
      </c>
      <c r="Q55" s="416"/>
      <c r="R55" s="417"/>
    </row>
    <row r="56" spans="1:18" x14ac:dyDescent="0.25">
      <c r="A56" s="8"/>
      <c r="B56" s="248" t="s">
        <v>65</v>
      </c>
      <c r="C56" s="238">
        <v>333.42500000000001</v>
      </c>
      <c r="D56" s="238">
        <v>125.67100000000001</v>
      </c>
      <c r="E56" s="238">
        <v>97.001999999999995</v>
      </c>
      <c r="F56" s="238">
        <v>16.923999999999999</v>
      </c>
      <c r="G56" s="238">
        <v>8.7309999999999999</v>
      </c>
      <c r="H56" s="238">
        <v>564.82899999999995</v>
      </c>
      <c r="I56" s="238">
        <v>3.8570000000000002</v>
      </c>
      <c r="J56" s="238">
        <v>568.68600000000004</v>
      </c>
      <c r="K56" s="238">
        <v>155.429</v>
      </c>
      <c r="L56" s="238">
        <v>724.11500000000001</v>
      </c>
      <c r="M56" s="238">
        <v>168.71</v>
      </c>
      <c r="N56" s="238">
        <v>-6.2E-2</v>
      </c>
      <c r="O56" s="238">
        <v>555.34299999999996</v>
      </c>
      <c r="P56" s="247">
        <v>550.62599999999998</v>
      </c>
      <c r="Q56" s="416"/>
      <c r="R56" s="417"/>
    </row>
    <row r="57" spans="1:18" x14ac:dyDescent="0.25">
      <c r="A57" s="8"/>
      <c r="B57" s="248" t="s">
        <v>66</v>
      </c>
      <c r="C57" s="238">
        <v>325.09899999999999</v>
      </c>
      <c r="D57" s="238">
        <v>131.24799999999999</v>
      </c>
      <c r="E57" s="238">
        <v>96.629000000000005</v>
      </c>
      <c r="F57" s="238">
        <v>20.545000000000002</v>
      </c>
      <c r="G57" s="238">
        <v>8.4039999999999999</v>
      </c>
      <c r="H57" s="238">
        <v>561.38</v>
      </c>
      <c r="I57" s="238">
        <v>0.82799999999999996</v>
      </c>
      <c r="J57" s="238">
        <v>562.20799999999997</v>
      </c>
      <c r="K57" s="238">
        <v>146.006</v>
      </c>
      <c r="L57" s="238">
        <v>708.21400000000006</v>
      </c>
      <c r="M57" s="238">
        <v>151.756</v>
      </c>
      <c r="N57" s="238">
        <v>-0.14199999999999999</v>
      </c>
      <c r="O57" s="238">
        <v>556.31600000000003</v>
      </c>
      <c r="P57" s="247">
        <v>557.77499999999998</v>
      </c>
      <c r="Q57" s="416"/>
      <c r="R57" s="417"/>
    </row>
    <row r="58" spans="1:18" x14ac:dyDescent="0.25">
      <c r="A58" s="8"/>
      <c r="B58" s="248" t="s">
        <v>67</v>
      </c>
      <c r="C58" s="238">
        <v>355.64800000000002</v>
      </c>
      <c r="D58" s="238">
        <v>127.26600000000001</v>
      </c>
      <c r="E58" s="238">
        <v>98.162999999999997</v>
      </c>
      <c r="F58" s="238">
        <v>17.343</v>
      </c>
      <c r="G58" s="238">
        <v>-0.61899999999999999</v>
      </c>
      <c r="H58" s="238">
        <v>580.45799999999997</v>
      </c>
      <c r="I58" s="238">
        <v>-1.4610000000000001</v>
      </c>
      <c r="J58" s="238">
        <v>578.99699999999996</v>
      </c>
      <c r="K58" s="238">
        <v>158.01499999999999</v>
      </c>
      <c r="L58" s="238">
        <v>737.01199999999994</v>
      </c>
      <c r="M58" s="238">
        <v>158.70099999999999</v>
      </c>
      <c r="N58" s="238">
        <v>0.26900000000000002</v>
      </c>
      <c r="O58" s="238">
        <v>578.58000000000004</v>
      </c>
      <c r="P58" s="247">
        <v>572.54700000000003</v>
      </c>
      <c r="Q58" s="416"/>
      <c r="R58" s="417"/>
    </row>
    <row r="59" spans="1:18" x14ac:dyDescent="0.25">
      <c r="A59" s="8"/>
      <c r="B59" s="248" t="s">
        <v>68</v>
      </c>
      <c r="C59" s="238">
        <v>369.197</v>
      </c>
      <c r="D59" s="238">
        <v>129.09299999999999</v>
      </c>
      <c r="E59" s="238">
        <v>98.77</v>
      </c>
      <c r="F59" s="238">
        <v>17.568999999999999</v>
      </c>
      <c r="G59" s="238">
        <v>3.6349999999999998</v>
      </c>
      <c r="H59" s="238">
        <v>600.69500000000005</v>
      </c>
      <c r="I59" s="238">
        <v>1.73</v>
      </c>
      <c r="J59" s="238">
        <v>602.42499999999995</v>
      </c>
      <c r="K59" s="238">
        <v>151.29900000000001</v>
      </c>
      <c r="L59" s="238">
        <v>753.72400000000005</v>
      </c>
      <c r="M59" s="238">
        <v>167.08799999999999</v>
      </c>
      <c r="N59" s="238">
        <v>0.26</v>
      </c>
      <c r="O59" s="238">
        <v>586.89599999999996</v>
      </c>
      <c r="P59" s="247">
        <v>580.08000000000004</v>
      </c>
      <c r="Q59" s="416"/>
      <c r="R59" s="417"/>
    </row>
    <row r="60" spans="1:18" x14ac:dyDescent="0.25">
      <c r="A60" s="8"/>
      <c r="B60" s="248" t="s">
        <v>69</v>
      </c>
      <c r="C60" s="238">
        <v>374.67700000000002</v>
      </c>
      <c r="D60" s="238">
        <v>133.46100000000001</v>
      </c>
      <c r="E60" s="238">
        <v>100.97799999999999</v>
      </c>
      <c r="F60" s="238">
        <v>18.631</v>
      </c>
      <c r="G60" s="238">
        <v>-5.81</v>
      </c>
      <c r="H60" s="238">
        <v>603.30600000000004</v>
      </c>
      <c r="I60" s="238">
        <v>-1.157</v>
      </c>
      <c r="J60" s="238">
        <v>602.149</v>
      </c>
      <c r="K60" s="238">
        <v>163.64699999999999</v>
      </c>
      <c r="L60" s="238">
        <v>765.79600000000005</v>
      </c>
      <c r="M60" s="238">
        <v>170.18299999999999</v>
      </c>
      <c r="N60" s="238">
        <v>0.26200000000000001</v>
      </c>
      <c r="O60" s="238">
        <v>595.875</v>
      </c>
      <c r="P60" s="247">
        <v>587.77204299999994</v>
      </c>
      <c r="Q60" s="416"/>
      <c r="R60" s="417"/>
    </row>
    <row r="61" spans="1:18" x14ac:dyDescent="0.25">
      <c r="A61" s="8"/>
      <c r="B61" s="248" t="s">
        <v>70</v>
      </c>
      <c r="C61" s="238">
        <v>381.765446</v>
      </c>
      <c r="D61" s="238">
        <v>131.05897999999999</v>
      </c>
      <c r="E61" s="238">
        <v>102.873915</v>
      </c>
      <c r="F61" s="238">
        <v>17.6621661</v>
      </c>
      <c r="G61" s="238">
        <v>-0.84911969700000001</v>
      </c>
      <c r="H61" s="238">
        <v>614.84922130300004</v>
      </c>
      <c r="I61" s="238">
        <v>-1.18306187</v>
      </c>
      <c r="J61" s="238">
        <v>613.66615943300008</v>
      </c>
      <c r="K61" s="238">
        <v>168.89099900000002</v>
      </c>
      <c r="L61" s="238">
        <v>782.55715800000007</v>
      </c>
      <c r="M61" s="238">
        <v>181.16326199999997</v>
      </c>
      <c r="N61" s="238">
        <v>0.26373891999999999</v>
      </c>
      <c r="O61" s="238">
        <v>601.65763500000003</v>
      </c>
      <c r="P61" s="247">
        <v>592.308988</v>
      </c>
      <c r="Q61" s="416"/>
      <c r="R61" s="417"/>
    </row>
    <row r="62" spans="1:18" x14ac:dyDescent="0.25">
      <c r="A62" s="8"/>
      <c r="B62" s="248" t="s">
        <v>71</v>
      </c>
      <c r="C62" s="238">
        <v>394.63301200000001</v>
      </c>
      <c r="D62" s="238">
        <v>131.13003</v>
      </c>
      <c r="E62" s="238">
        <v>105.798447</v>
      </c>
      <c r="F62" s="238">
        <v>18.1401553</v>
      </c>
      <c r="G62" s="238">
        <v>-0.85743469400000005</v>
      </c>
      <c r="H62" s="238">
        <v>630.70405430599999</v>
      </c>
      <c r="I62" s="238">
        <v>-0.82916254100000009</v>
      </c>
      <c r="J62" s="238">
        <v>629.87489176499992</v>
      </c>
      <c r="K62" s="238">
        <v>176.95027400000001</v>
      </c>
      <c r="L62" s="238">
        <v>806.82516500000008</v>
      </c>
      <c r="M62" s="238">
        <v>190.30614199999999</v>
      </c>
      <c r="N62" s="238">
        <v>0.26868363299999998</v>
      </c>
      <c r="O62" s="238">
        <v>616.78770700000007</v>
      </c>
      <c r="P62" s="247">
        <v>607.92937199999994</v>
      </c>
      <c r="Q62" s="416"/>
      <c r="R62" s="417"/>
    </row>
    <row r="63" spans="1:18" x14ac:dyDescent="0.25">
      <c r="A63" s="8"/>
      <c r="B63" s="248" t="s">
        <v>72</v>
      </c>
      <c r="C63" s="238">
        <v>398.789447</v>
      </c>
      <c r="D63" s="238">
        <v>131.33716000000001</v>
      </c>
      <c r="E63" s="238">
        <v>108.965189</v>
      </c>
      <c r="F63" s="238">
        <v>18.713795399999999</v>
      </c>
      <c r="G63" s="238">
        <v>-0.86155917199999998</v>
      </c>
      <c r="H63" s="238">
        <v>638.23023682799999</v>
      </c>
      <c r="I63" s="238">
        <v>-1.46490568</v>
      </c>
      <c r="J63" s="238">
        <v>636.76533114799997</v>
      </c>
      <c r="K63" s="238">
        <v>178.48959299999999</v>
      </c>
      <c r="L63" s="238">
        <v>815.25492399999996</v>
      </c>
      <c r="M63" s="238">
        <v>193.33784499999999</v>
      </c>
      <c r="N63" s="238">
        <v>0.27010451299999999</v>
      </c>
      <c r="O63" s="238">
        <v>622.187184</v>
      </c>
      <c r="P63" s="247">
        <v>613.56013600000006</v>
      </c>
      <c r="Q63" s="416"/>
      <c r="R63" s="417"/>
    </row>
    <row r="64" spans="1:18" x14ac:dyDescent="0.25">
      <c r="A64" s="8"/>
      <c r="B64" s="248" t="s">
        <v>73</v>
      </c>
      <c r="C64" s="238">
        <v>408.31189699999999</v>
      </c>
      <c r="D64" s="238">
        <v>132.16416000000001</v>
      </c>
      <c r="E64" s="238">
        <v>112.22595800000001</v>
      </c>
      <c r="F64" s="238">
        <v>19.364114000000001</v>
      </c>
      <c r="G64" s="238">
        <v>-0.86812328599999999</v>
      </c>
      <c r="H64" s="238">
        <v>651.83389171400006</v>
      </c>
      <c r="I64" s="238">
        <v>-1.23802119</v>
      </c>
      <c r="J64" s="238">
        <v>650.59587052400002</v>
      </c>
      <c r="K64" s="238">
        <v>180.03295699999998</v>
      </c>
      <c r="L64" s="238">
        <v>830.628827</v>
      </c>
      <c r="M64" s="238">
        <v>197.557928</v>
      </c>
      <c r="N64" s="238">
        <v>0.274362628</v>
      </c>
      <c r="O64" s="238">
        <v>633.34526100000005</v>
      </c>
      <c r="P64" s="247">
        <v>624.88921300000004</v>
      </c>
      <c r="Q64" s="416"/>
      <c r="R64" s="417"/>
    </row>
    <row r="65" spans="1:18" x14ac:dyDescent="0.25">
      <c r="A65" s="8"/>
      <c r="B65" s="73" t="s">
        <v>74</v>
      </c>
      <c r="C65" s="238">
        <v>412.05529999999999</v>
      </c>
      <c r="D65" s="238">
        <v>133.09466</v>
      </c>
      <c r="E65" s="238">
        <v>114.51378699999999</v>
      </c>
      <c r="F65" s="238">
        <v>20.071934399999996</v>
      </c>
      <c r="G65" s="238">
        <v>-0.87245346800000001</v>
      </c>
      <c r="H65" s="238">
        <v>658.79129353199994</v>
      </c>
      <c r="I65" s="238">
        <v>-1.68066201</v>
      </c>
      <c r="J65" s="238">
        <v>657.11063152199995</v>
      </c>
      <c r="K65" s="238">
        <v>181.48647800000001</v>
      </c>
      <c r="L65" s="238">
        <v>838.59710900000005</v>
      </c>
      <c r="M65" s="238">
        <v>198.61048499999998</v>
      </c>
      <c r="N65" s="238">
        <v>0.27621940499999997</v>
      </c>
      <c r="O65" s="238">
        <v>640.26284299999998</v>
      </c>
      <c r="P65" s="247">
        <v>631.95963500000005</v>
      </c>
      <c r="Q65" s="416"/>
      <c r="R65" s="417"/>
    </row>
    <row r="66" spans="1:18" x14ac:dyDescent="0.25">
      <c r="A66" s="8"/>
      <c r="B66" s="73" t="s">
        <v>76</v>
      </c>
      <c r="C66" s="238">
        <v>412.80942700000003</v>
      </c>
      <c r="D66" s="238">
        <v>133.6121</v>
      </c>
      <c r="E66" s="238">
        <v>115.110806</v>
      </c>
      <c r="F66" s="238">
        <v>20.317880799999998</v>
      </c>
      <c r="G66" s="238">
        <v>-0.87583288700000006</v>
      </c>
      <c r="H66" s="238">
        <v>660.65650011299988</v>
      </c>
      <c r="I66" s="238">
        <v>-0.95564896199999994</v>
      </c>
      <c r="J66" s="238">
        <v>659.70085115099994</v>
      </c>
      <c r="K66" s="238">
        <v>182.55726199999998</v>
      </c>
      <c r="L66" s="238">
        <v>842.25811299999998</v>
      </c>
      <c r="M66" s="238">
        <v>197.842883</v>
      </c>
      <c r="N66" s="238">
        <v>0.27652852300000003</v>
      </c>
      <c r="O66" s="238">
        <v>644.69175899999993</v>
      </c>
      <c r="P66" s="247">
        <v>636.23120200000005</v>
      </c>
      <c r="Q66" s="416"/>
      <c r="R66" s="417"/>
    </row>
    <row r="67" spans="1:18" x14ac:dyDescent="0.25">
      <c r="A67" s="8"/>
      <c r="B67" s="73" t="s">
        <v>77</v>
      </c>
      <c r="C67" s="238">
        <v>416.79335399999997</v>
      </c>
      <c r="D67" s="238">
        <v>134.27086</v>
      </c>
      <c r="E67" s="238">
        <v>115.78233999999999</v>
      </c>
      <c r="F67" s="238">
        <v>20.470148300000002</v>
      </c>
      <c r="G67" s="238">
        <v>-0.88009969899999996</v>
      </c>
      <c r="H67" s="238">
        <v>665.96645430099989</v>
      </c>
      <c r="I67" s="238">
        <v>-0.78551395200000007</v>
      </c>
      <c r="J67" s="238">
        <v>665.18094034899991</v>
      </c>
      <c r="K67" s="238">
        <v>183.001936</v>
      </c>
      <c r="L67" s="238">
        <v>848.18287699999996</v>
      </c>
      <c r="M67" s="238">
        <v>196.158805</v>
      </c>
      <c r="N67" s="238">
        <v>0.27826024900000002</v>
      </c>
      <c r="O67" s="238">
        <v>652.30233200000009</v>
      </c>
      <c r="P67" s="247">
        <v>643.76182200000005</v>
      </c>
      <c r="Q67" s="416"/>
      <c r="R67" s="417"/>
    </row>
    <row r="68" spans="1:18" x14ac:dyDescent="0.25">
      <c r="A68" s="8"/>
      <c r="B68" s="73" t="s">
        <v>78</v>
      </c>
      <c r="C68" s="238">
        <v>420.19988799999999</v>
      </c>
      <c r="D68" s="238">
        <v>135.07748000000001</v>
      </c>
      <c r="E68" s="238">
        <v>116.902213</v>
      </c>
      <c r="F68" s="238">
        <v>20.524862400000007</v>
      </c>
      <c r="G68" s="238">
        <v>-0.88421039900000009</v>
      </c>
      <c r="H68" s="238">
        <v>671.29537060100006</v>
      </c>
      <c r="I68" s="238">
        <v>-0.96117427799999999</v>
      </c>
      <c r="J68" s="238">
        <v>670.33419632300001</v>
      </c>
      <c r="K68" s="238">
        <v>183.76209700000001</v>
      </c>
      <c r="L68" s="238">
        <v>854.09629399999994</v>
      </c>
      <c r="M68" s="238">
        <v>195.02438599999999</v>
      </c>
      <c r="N68" s="238">
        <v>0.279732908</v>
      </c>
      <c r="O68" s="238">
        <v>659.35164099999997</v>
      </c>
      <c r="P68" s="247">
        <v>650.69830300000001</v>
      </c>
      <c r="Q68" s="416"/>
      <c r="R68" s="417"/>
    </row>
    <row r="69" spans="1:18" x14ac:dyDescent="0.25">
      <c r="A69" s="8"/>
      <c r="B69" s="73" t="s">
        <v>79</v>
      </c>
      <c r="C69" s="238">
        <v>423.890647</v>
      </c>
      <c r="D69" s="238">
        <v>136.03855999999999</v>
      </c>
      <c r="E69" s="238">
        <v>117.83770799999999</v>
      </c>
      <c r="F69" s="238">
        <v>20.478108499999998</v>
      </c>
      <c r="G69" s="238">
        <v>-0.88802413499999999</v>
      </c>
      <c r="H69" s="238">
        <v>676.87889086500002</v>
      </c>
      <c r="I69" s="238">
        <v>-0.91591206800000002</v>
      </c>
      <c r="J69" s="238">
        <v>675.96297879700001</v>
      </c>
      <c r="K69" s="238">
        <v>184.50337999999999</v>
      </c>
      <c r="L69" s="238">
        <v>860.46635900000001</v>
      </c>
      <c r="M69" s="238">
        <v>194.75858300000002</v>
      </c>
      <c r="N69" s="238">
        <v>0.28110473800000002</v>
      </c>
      <c r="O69" s="238">
        <v>665.98887999999999</v>
      </c>
      <c r="P69" s="247">
        <v>657.18385599999999</v>
      </c>
      <c r="Q69" s="416"/>
      <c r="R69" s="417"/>
    </row>
    <row r="70" spans="1:18" x14ac:dyDescent="0.25">
      <c r="A70" s="8"/>
      <c r="B70" s="73" t="s">
        <v>354</v>
      </c>
      <c r="C70" s="238">
        <v>426.84785199999999</v>
      </c>
      <c r="D70" s="238">
        <v>137.16075000000001</v>
      </c>
      <c r="E70" s="238">
        <v>118.91074</v>
      </c>
      <c r="F70" s="238">
        <v>20.325933899999999</v>
      </c>
      <c r="G70" s="238">
        <v>-0.89133885299999993</v>
      </c>
      <c r="H70" s="238">
        <v>682.02800314699994</v>
      </c>
      <c r="I70" s="238">
        <v>-0.82381579599999999</v>
      </c>
      <c r="J70" s="238">
        <v>681.20418735099997</v>
      </c>
      <c r="K70" s="238">
        <v>185.258836</v>
      </c>
      <c r="L70" s="238">
        <v>866.46302400000002</v>
      </c>
      <c r="M70" s="238">
        <v>194.82394200000002</v>
      </c>
      <c r="N70" s="238">
        <v>0.282120062</v>
      </c>
      <c r="O70" s="238">
        <v>671.92120199999999</v>
      </c>
      <c r="P70" s="247">
        <v>663.02167399999996</v>
      </c>
      <c r="Q70" s="416"/>
      <c r="R70" s="417"/>
    </row>
    <row r="71" spans="1:18" x14ac:dyDescent="0.25">
      <c r="A71" s="8"/>
      <c r="B71" s="73" t="s">
        <v>355</v>
      </c>
      <c r="C71" s="238">
        <v>430.03190999999998</v>
      </c>
      <c r="D71" s="238">
        <v>138.29911999999999</v>
      </c>
      <c r="E71" s="238">
        <v>120.276905</v>
      </c>
      <c r="F71" s="238">
        <v>20.2910346</v>
      </c>
      <c r="G71" s="238">
        <v>-0.894837667</v>
      </c>
      <c r="H71" s="238">
        <v>687.71309733300006</v>
      </c>
      <c r="I71" s="238">
        <v>-0.94373999200000003</v>
      </c>
      <c r="J71" s="238">
        <v>686.76935734100005</v>
      </c>
      <c r="K71" s="238">
        <v>185.462964</v>
      </c>
      <c r="L71" s="238">
        <v>872.23232099999996</v>
      </c>
      <c r="M71" s="238">
        <v>194.101157</v>
      </c>
      <c r="N71" s="238">
        <v>0.28346700499999999</v>
      </c>
      <c r="O71" s="238">
        <v>678.4146310000001</v>
      </c>
      <c r="P71" s="247">
        <v>669.36799399999995</v>
      </c>
      <c r="Q71" s="416"/>
      <c r="R71" s="417"/>
    </row>
    <row r="72" spans="1:18" x14ac:dyDescent="0.25">
      <c r="A72" s="8"/>
      <c r="B72" s="73" t="s">
        <v>356</v>
      </c>
      <c r="C72" s="238">
        <v>433.13856099999998</v>
      </c>
      <c r="D72" s="238">
        <v>139.45447000000001</v>
      </c>
      <c r="E72" s="238">
        <v>121.823429</v>
      </c>
      <c r="F72" s="238">
        <v>20.378313600000002</v>
      </c>
      <c r="G72" s="238">
        <v>-0.898482475</v>
      </c>
      <c r="H72" s="238">
        <v>693.51797752499999</v>
      </c>
      <c r="I72" s="238">
        <v>-0.70932995700000001</v>
      </c>
      <c r="J72" s="238">
        <v>692.80864756799997</v>
      </c>
      <c r="K72" s="238">
        <v>185.78550000000001</v>
      </c>
      <c r="L72" s="238">
        <v>878.59414700000002</v>
      </c>
      <c r="M72" s="238">
        <v>194.30082300000001</v>
      </c>
      <c r="N72" s="238">
        <v>0.28470321300000001</v>
      </c>
      <c r="O72" s="238">
        <v>684.57802800000002</v>
      </c>
      <c r="P72" s="247">
        <v>675.44028099999991</v>
      </c>
      <c r="Q72" s="416"/>
      <c r="R72" s="417"/>
    </row>
    <row r="73" spans="1:18" x14ac:dyDescent="0.25">
      <c r="A73" s="8"/>
      <c r="B73" s="73" t="s">
        <v>357</v>
      </c>
      <c r="C73" s="238">
        <v>436.477643</v>
      </c>
      <c r="D73" s="238">
        <v>140.62765999999999</v>
      </c>
      <c r="E73" s="238">
        <v>123.457033</v>
      </c>
      <c r="F73" s="238">
        <v>20.592718000000001</v>
      </c>
      <c r="G73" s="238">
        <v>-0.90228584599999995</v>
      </c>
      <c r="H73" s="238">
        <v>699.66005015399992</v>
      </c>
      <c r="I73" s="238">
        <v>-0.48550802700000001</v>
      </c>
      <c r="J73" s="238">
        <v>699.17454212699988</v>
      </c>
      <c r="K73" s="238">
        <v>186.279876</v>
      </c>
      <c r="L73" s="238">
        <v>885.45441799999992</v>
      </c>
      <c r="M73" s="238">
        <v>194.94534400000001</v>
      </c>
      <c r="N73" s="238">
        <v>0.28602350100000001</v>
      </c>
      <c r="O73" s="238">
        <v>690.79509800000005</v>
      </c>
      <c r="P73" s="247">
        <v>681.51388800000007</v>
      </c>
      <c r="Q73" s="416"/>
      <c r="R73" s="417"/>
    </row>
    <row r="74" spans="1:18" x14ac:dyDescent="0.25">
      <c r="A74" s="8"/>
      <c r="B74" s="73" t="s">
        <v>361</v>
      </c>
      <c r="C74" s="238">
        <v>440.15246100000002</v>
      </c>
      <c r="D74" s="238">
        <v>141.81950000000001</v>
      </c>
      <c r="E74" s="238">
        <v>125.294273</v>
      </c>
      <c r="F74" s="238">
        <v>20.939245900000007</v>
      </c>
      <c r="G74" s="238">
        <v>-0.90630129699999995</v>
      </c>
      <c r="H74" s="238">
        <v>706.35993270300003</v>
      </c>
      <c r="I74" s="238">
        <v>-0.58491556600000005</v>
      </c>
      <c r="J74" s="238">
        <v>705.77501713699996</v>
      </c>
      <c r="K74" s="238">
        <v>186.873649</v>
      </c>
      <c r="L74" s="238">
        <v>892.64866700000005</v>
      </c>
      <c r="M74" s="238">
        <v>195.86649299999999</v>
      </c>
      <c r="N74" s="238">
        <v>0.28749239899999995</v>
      </c>
      <c r="O74" s="238">
        <v>697.06966599999998</v>
      </c>
      <c r="P74" s="247">
        <v>687.73009100000002</v>
      </c>
      <c r="Q74" s="416"/>
      <c r="R74" s="417"/>
    </row>
    <row r="75" spans="1:18" x14ac:dyDescent="0.25">
      <c r="A75" s="8"/>
      <c r="B75" s="73" t="s">
        <v>362</v>
      </c>
      <c r="C75" s="238">
        <v>443.34101600000002</v>
      </c>
      <c r="D75" s="238">
        <v>143.09931</v>
      </c>
      <c r="E75" s="238">
        <v>127.04667500000001</v>
      </c>
      <c r="F75" s="238">
        <v>21.2362523</v>
      </c>
      <c r="G75" s="238">
        <v>-0.91020406399999998</v>
      </c>
      <c r="H75" s="238">
        <v>712.57679693600005</v>
      </c>
      <c r="I75" s="238">
        <v>-0.66303168700000004</v>
      </c>
      <c r="J75" s="238">
        <v>711.91376524899999</v>
      </c>
      <c r="K75" s="238">
        <v>187.051964</v>
      </c>
      <c r="L75" s="238">
        <v>898.96572900000001</v>
      </c>
      <c r="M75" s="238">
        <v>195.799509</v>
      </c>
      <c r="N75" s="238">
        <v>0.28896271800000001</v>
      </c>
      <c r="O75" s="238">
        <v>703.45518299999992</v>
      </c>
      <c r="P75" s="247">
        <v>693.98222799999996</v>
      </c>
      <c r="Q75" s="416"/>
      <c r="R75" s="417"/>
    </row>
    <row r="76" spans="1:18" x14ac:dyDescent="0.25">
      <c r="A76" s="8"/>
      <c r="B76" s="73" t="s">
        <v>363</v>
      </c>
      <c r="C76" s="238">
        <v>446.84063700000002</v>
      </c>
      <c r="D76" s="238">
        <v>144.47053</v>
      </c>
      <c r="E76" s="238">
        <v>128.66830999999999</v>
      </c>
      <c r="F76" s="238">
        <v>21.481754000000002</v>
      </c>
      <c r="G76" s="238">
        <v>-0.91428320499999993</v>
      </c>
      <c r="H76" s="238">
        <v>719.06519379499991</v>
      </c>
      <c r="I76" s="238">
        <v>-0.66966313099999997</v>
      </c>
      <c r="J76" s="238">
        <v>718.39553066399992</v>
      </c>
      <c r="K76" s="238">
        <v>187.55514600000001</v>
      </c>
      <c r="L76" s="238">
        <v>905.95067700000004</v>
      </c>
      <c r="M76" s="238">
        <v>196.595136</v>
      </c>
      <c r="N76" s="238">
        <v>0.290324635</v>
      </c>
      <c r="O76" s="238">
        <v>709.64586499999996</v>
      </c>
      <c r="P76" s="247">
        <v>700.09500600000001</v>
      </c>
      <c r="Q76" s="416"/>
      <c r="R76" s="417"/>
    </row>
    <row r="77" spans="1:18" x14ac:dyDescent="0.25">
      <c r="A77" s="8"/>
      <c r="B77" s="73" t="s">
        <v>364</v>
      </c>
      <c r="C77" s="238">
        <v>450.33708000000001</v>
      </c>
      <c r="D77" s="238">
        <v>145.93664999999999</v>
      </c>
      <c r="E77" s="238">
        <v>130.23268400000001</v>
      </c>
      <c r="F77" s="238">
        <v>21.673746899999994</v>
      </c>
      <c r="G77" s="238">
        <v>-0.91847352000000004</v>
      </c>
      <c r="H77" s="238">
        <v>725.58794048000004</v>
      </c>
      <c r="I77" s="238">
        <v>-0.65520057700000001</v>
      </c>
      <c r="J77" s="238">
        <v>724.93273990299997</v>
      </c>
      <c r="K77" s="238">
        <v>188.12654599999999</v>
      </c>
      <c r="L77" s="238">
        <v>913.05928500000005</v>
      </c>
      <c r="M77" s="238">
        <v>197.42535100000001</v>
      </c>
      <c r="N77" s="238">
        <v>0.29172714399999999</v>
      </c>
      <c r="O77" s="238">
        <v>715.92566099999999</v>
      </c>
      <c r="P77" s="247">
        <v>706.22781399999997</v>
      </c>
      <c r="Q77" s="416"/>
      <c r="R77" s="417"/>
    </row>
    <row r="78" spans="1:18" x14ac:dyDescent="0.25">
      <c r="A78" s="8"/>
      <c r="B78" s="73" t="s">
        <v>388</v>
      </c>
      <c r="C78" s="238">
        <v>454.06903899999998</v>
      </c>
      <c r="D78" s="238">
        <v>147.50118000000001</v>
      </c>
      <c r="E78" s="238">
        <v>131.73296100000002</v>
      </c>
      <c r="F78" s="238">
        <v>21.8102087</v>
      </c>
      <c r="G78" s="238">
        <v>-0.92277022899999994</v>
      </c>
      <c r="H78" s="238">
        <v>732.38040977100002</v>
      </c>
      <c r="I78" s="238">
        <v>-0.51401200800000002</v>
      </c>
      <c r="J78" s="238">
        <v>731.86639776300001</v>
      </c>
      <c r="K78" s="238">
        <v>188.78269899999998</v>
      </c>
      <c r="L78" s="238">
        <v>920.64909699999998</v>
      </c>
      <c r="M78" s="238">
        <v>198.50336999999999</v>
      </c>
      <c r="N78" s="238">
        <v>0.29314689499999996</v>
      </c>
      <c r="O78" s="238">
        <v>722.43887399999994</v>
      </c>
      <c r="P78" s="247">
        <v>712.57951200000002</v>
      </c>
      <c r="Q78" s="416"/>
      <c r="R78" s="417"/>
    </row>
    <row r="79" spans="1:18" x14ac:dyDescent="0.25">
      <c r="A79" s="8"/>
      <c r="B79" s="73" t="s">
        <v>389</v>
      </c>
      <c r="C79" s="238">
        <v>457.87244599999997</v>
      </c>
      <c r="D79" s="238">
        <v>149.05744000000001</v>
      </c>
      <c r="E79" s="238">
        <v>133.29610300000002</v>
      </c>
      <c r="F79" s="238">
        <v>21.960829099999998</v>
      </c>
      <c r="G79" s="238">
        <v>-0.92712156200000007</v>
      </c>
      <c r="H79" s="238">
        <v>739.29886743799989</v>
      </c>
      <c r="I79" s="238">
        <v>-0.390881478</v>
      </c>
      <c r="J79" s="238">
        <v>738.90798595999991</v>
      </c>
      <c r="K79" s="238">
        <v>189.00219899999999</v>
      </c>
      <c r="L79" s="238">
        <v>927.91018500000007</v>
      </c>
      <c r="M79" s="238">
        <v>198.52530199999998</v>
      </c>
      <c r="N79" s="238">
        <v>0.29483035600000002</v>
      </c>
      <c r="O79" s="238">
        <v>729.67971299999999</v>
      </c>
      <c r="P79" s="247">
        <v>719.62857099999997</v>
      </c>
      <c r="Q79" s="416"/>
      <c r="R79" s="417"/>
    </row>
    <row r="80" spans="1:18" x14ac:dyDescent="0.25">
      <c r="A80" s="8"/>
      <c r="B80" s="73" t="s">
        <v>390</v>
      </c>
      <c r="C80" s="238">
        <v>461.50975300000005</v>
      </c>
      <c r="D80" s="238">
        <v>150.60498999999999</v>
      </c>
      <c r="E80" s="238">
        <v>134.88511199999999</v>
      </c>
      <c r="F80" s="238">
        <v>22.126168799999999</v>
      </c>
      <c r="G80" s="238">
        <v>-0.93136509599999995</v>
      </c>
      <c r="H80" s="238">
        <v>746.06848990399999</v>
      </c>
      <c r="I80" s="238">
        <v>-0.18265517399999998</v>
      </c>
      <c r="J80" s="238">
        <v>745.88583473000006</v>
      </c>
      <c r="K80" s="238">
        <v>189.528133</v>
      </c>
      <c r="L80" s="238">
        <v>935.41396699999996</v>
      </c>
      <c r="M80" s="238">
        <v>199.48669000000001</v>
      </c>
      <c r="N80" s="238">
        <v>0.29615906400000003</v>
      </c>
      <c r="O80" s="238">
        <v>736.22343599999999</v>
      </c>
      <c r="P80" s="247">
        <v>726.07488000000001</v>
      </c>
      <c r="Q80" s="416"/>
      <c r="R80" s="417"/>
    </row>
    <row r="81" spans="1:18" x14ac:dyDescent="0.25">
      <c r="A81" s="8"/>
      <c r="B81" s="250" t="s">
        <v>391</v>
      </c>
      <c r="C81" s="302">
        <v>465.173879</v>
      </c>
      <c r="D81" s="302">
        <v>152.14338000000001</v>
      </c>
      <c r="E81" s="302">
        <v>136.53506200000001</v>
      </c>
      <c r="F81" s="302">
        <v>22.306793300000002</v>
      </c>
      <c r="G81" s="302">
        <v>-0.93565963200000002</v>
      </c>
      <c r="H81" s="302">
        <v>752.91666136800006</v>
      </c>
      <c r="I81" s="302">
        <v>2.4274373099999996E-2</v>
      </c>
      <c r="J81" s="302">
        <v>752.94093574110013</v>
      </c>
      <c r="K81" s="302">
        <v>190.10444799999999</v>
      </c>
      <c r="L81" s="302">
        <v>943.04538300000002</v>
      </c>
      <c r="M81" s="302">
        <v>200.35118900000001</v>
      </c>
      <c r="N81" s="302">
        <v>0.29754704400000004</v>
      </c>
      <c r="O81" s="302">
        <v>742.99174100000005</v>
      </c>
      <c r="P81" s="237">
        <v>732.77839199999994</v>
      </c>
      <c r="Q81" s="416"/>
      <c r="R81" s="417"/>
    </row>
    <row r="82" spans="1:18" x14ac:dyDescent="0.25">
      <c r="A82" s="8"/>
      <c r="B82" s="73">
        <v>2008</v>
      </c>
      <c r="C82" s="238">
        <v>1027.057</v>
      </c>
      <c r="D82" s="238">
        <v>325.892</v>
      </c>
      <c r="E82" s="238">
        <v>279.72500000000002</v>
      </c>
      <c r="F82" s="238">
        <f ca="1">SUM(OFFSET(F$5,(ROW(F82)-ROW(F$82))*4,0):OFFSET(F$8,(ROW(F82)-ROW(F$82))*4,0))</f>
        <v>46.855000000000004</v>
      </c>
      <c r="G82" s="238">
        <v>-0.189</v>
      </c>
      <c r="H82" s="238">
        <v>1632.4849999999999</v>
      </c>
      <c r="I82" s="238">
        <v>-0.76600000000000001</v>
      </c>
      <c r="J82" s="238">
        <v>1631.7190000000001</v>
      </c>
      <c r="K82" s="238">
        <v>432.93599999999998</v>
      </c>
      <c r="L82" s="238">
        <v>2064.6550000000002</v>
      </c>
      <c r="M82" s="238">
        <v>465.90300000000002</v>
      </c>
      <c r="N82" s="238">
        <v>0</v>
      </c>
      <c r="O82" s="238">
        <v>1598.752</v>
      </c>
      <c r="P82" s="20">
        <v>1583.444</v>
      </c>
      <c r="Q82" s="416"/>
      <c r="R82" s="417"/>
    </row>
    <row r="83" spans="1:18" x14ac:dyDescent="0.25">
      <c r="A83" s="8"/>
      <c r="B83" s="73">
        <v>2009</v>
      </c>
      <c r="C83" s="238">
        <v>1005.813</v>
      </c>
      <c r="D83" s="238">
        <v>341.85199999999998</v>
      </c>
      <c r="E83" s="238">
        <v>248.517</v>
      </c>
      <c r="F83" s="238">
        <f ca="1">SUM(OFFSET(F$5,(ROW(F83)-ROW(F$82))*4,0):OFFSET(F$8,(ROW(F83)-ROW(F$82))*4,0))</f>
        <v>50.731999999999999</v>
      </c>
      <c r="G83" s="238">
        <v>2.3540000000000001</v>
      </c>
      <c r="H83" s="238">
        <v>1598.5360000000001</v>
      </c>
      <c r="I83" s="238">
        <v>-18.463000000000001</v>
      </c>
      <c r="J83" s="238">
        <v>1580.0730000000001</v>
      </c>
      <c r="K83" s="238">
        <v>410.30500000000001</v>
      </c>
      <c r="L83" s="238">
        <v>1990.3779999999999</v>
      </c>
      <c r="M83" s="238">
        <v>433.25799999999998</v>
      </c>
      <c r="N83" s="238">
        <v>0</v>
      </c>
      <c r="O83" s="238">
        <v>1557.12</v>
      </c>
      <c r="P83" s="20">
        <v>1545.0050000000001</v>
      </c>
      <c r="Q83" s="416"/>
      <c r="R83" s="417"/>
    </row>
    <row r="84" spans="1:18" x14ac:dyDescent="0.25">
      <c r="A84" s="8"/>
      <c r="B84" s="73">
        <v>2010</v>
      </c>
      <c r="C84" s="238">
        <v>1035.5530000000001</v>
      </c>
      <c r="D84" s="238">
        <v>347.77800000000002</v>
      </c>
      <c r="E84" s="238">
        <v>255.21100000000001</v>
      </c>
      <c r="F84" s="238">
        <f ca="1">SUM(OFFSET(F$5,(ROW(F84)-ROW(F$82))*4,0):OFFSET(F$8,(ROW(F84)-ROW(F$82))*4,0))</f>
        <v>50.534000000000006</v>
      </c>
      <c r="G84" s="238">
        <v>0.438</v>
      </c>
      <c r="H84" s="238">
        <v>1638.98</v>
      </c>
      <c r="I84" s="238">
        <v>3.4319999999999999</v>
      </c>
      <c r="J84" s="238">
        <v>1642.412</v>
      </c>
      <c r="K84" s="238">
        <v>454.47699999999998</v>
      </c>
      <c r="L84" s="238">
        <v>2096.8890000000001</v>
      </c>
      <c r="M84" s="238">
        <v>484.69400000000002</v>
      </c>
      <c r="N84" s="238">
        <v>0</v>
      </c>
      <c r="O84" s="238">
        <v>1612.1949999999999</v>
      </c>
      <c r="P84" s="20">
        <v>1612.86</v>
      </c>
      <c r="Q84" s="416"/>
      <c r="R84" s="417"/>
    </row>
    <row r="85" spans="1:18" x14ac:dyDescent="0.25">
      <c r="A85" s="8"/>
      <c r="B85" s="73">
        <v>2011</v>
      </c>
      <c r="C85" s="238">
        <v>1072.692</v>
      </c>
      <c r="D85" s="238">
        <v>349.25</v>
      </c>
      <c r="E85" s="238">
        <v>260.22399999999999</v>
      </c>
      <c r="F85" s="238">
        <f ca="1">SUM(OFFSET(F$5,(ROW(F85)-ROW(F$82))*4,0):OFFSET(F$8,(ROW(F85)-ROW(F$82))*4,0))</f>
        <v>48.288000000000004</v>
      </c>
      <c r="G85" s="238">
        <v>0.67600000000000005</v>
      </c>
      <c r="H85" s="238">
        <v>1682.8420000000001</v>
      </c>
      <c r="I85" s="238">
        <v>3.4350000000000001</v>
      </c>
      <c r="J85" s="238">
        <v>1686.277</v>
      </c>
      <c r="K85" s="238">
        <v>512.77</v>
      </c>
      <c r="L85" s="238">
        <v>2199.047</v>
      </c>
      <c r="M85" s="238">
        <v>529.53800000000001</v>
      </c>
      <c r="N85" s="238">
        <v>0</v>
      </c>
      <c r="O85" s="238">
        <v>1669.509</v>
      </c>
      <c r="P85" s="20">
        <v>1675.3019999999999</v>
      </c>
      <c r="Q85" s="416"/>
      <c r="R85" s="417"/>
    </row>
    <row r="86" spans="1:18" x14ac:dyDescent="0.25">
      <c r="A86" s="8"/>
      <c r="B86" s="73">
        <v>2012</v>
      </c>
      <c r="C86" s="238">
        <v>1111.558</v>
      </c>
      <c r="D86" s="238">
        <v>356.93799999999999</v>
      </c>
      <c r="E86" s="238">
        <v>269.70699999999999</v>
      </c>
      <c r="F86" s="238">
        <f ca="1">SUM(OFFSET(F$5,(ROW(F86)-ROW(F$82))*4,0):OFFSET(F$8,(ROW(F86)-ROW(F$82))*4,0))</f>
        <v>46.154000000000003</v>
      </c>
      <c r="G86" s="238">
        <v>0.35199999999999998</v>
      </c>
      <c r="H86" s="238">
        <v>1738.5550000000001</v>
      </c>
      <c r="I86" s="238">
        <v>4.0039999999999996</v>
      </c>
      <c r="J86" s="238">
        <v>1742.559</v>
      </c>
      <c r="K86" s="238">
        <v>515.32000000000005</v>
      </c>
      <c r="L86" s="238">
        <v>2257.8789999999999</v>
      </c>
      <c r="M86" s="238">
        <v>536.524</v>
      </c>
      <c r="N86" s="238">
        <v>0</v>
      </c>
      <c r="O86" s="238">
        <v>1721.355</v>
      </c>
      <c r="P86" s="20">
        <v>1703.6020000000001</v>
      </c>
      <c r="Q86" s="416"/>
      <c r="R86" s="417"/>
    </row>
    <row r="87" spans="1:18" x14ac:dyDescent="0.25">
      <c r="A87" s="8"/>
      <c r="B87" s="73">
        <v>2013</v>
      </c>
      <c r="C87" s="238">
        <v>1161.991</v>
      </c>
      <c r="D87" s="238">
        <v>359.65899999999999</v>
      </c>
      <c r="E87" s="238">
        <v>284.20499999999998</v>
      </c>
      <c r="F87" s="238">
        <f ca="1">SUM(OFFSET(F$5,(ROW(F87)-ROW(F$82))*4,0):OFFSET(F$8,(ROW(F87)-ROW(F$82))*4,0))</f>
        <v>45.658999999999999</v>
      </c>
      <c r="G87" s="238">
        <v>7.2149999999999999</v>
      </c>
      <c r="H87" s="238">
        <v>1813.07</v>
      </c>
      <c r="I87" s="238">
        <v>3.52</v>
      </c>
      <c r="J87" s="238">
        <v>1816.59</v>
      </c>
      <c r="K87" s="238">
        <v>533.89200000000005</v>
      </c>
      <c r="L87" s="238">
        <v>2350.482</v>
      </c>
      <c r="M87" s="238">
        <v>557.327</v>
      </c>
      <c r="N87" s="238">
        <v>0</v>
      </c>
      <c r="O87" s="238">
        <v>1793.155</v>
      </c>
      <c r="P87" s="20">
        <v>1756.8009999999999</v>
      </c>
    </row>
    <row r="88" spans="1:18" x14ac:dyDescent="0.25">
      <c r="A88" s="8"/>
      <c r="B88" s="256">
        <v>2014</v>
      </c>
      <c r="C88" s="238">
        <v>1208.912</v>
      </c>
      <c r="D88" s="238">
        <v>370.83300000000003</v>
      </c>
      <c r="E88" s="238">
        <v>309.23399999999998</v>
      </c>
      <c r="F88" s="238">
        <f ca="1">SUM(OFFSET(F$5,(ROW(F88)-ROW(F$82))*4,0):OFFSET(F$8,(ROW(F88)-ROW(F$82))*4,0))</f>
        <v>50.905000000000001</v>
      </c>
      <c r="G88" s="238">
        <v>6.1029999999999998</v>
      </c>
      <c r="H88" s="238">
        <v>1895.0820000000001</v>
      </c>
      <c r="I88" s="238">
        <v>14.179</v>
      </c>
      <c r="J88" s="238">
        <v>1909.261</v>
      </c>
      <c r="K88" s="238">
        <v>527.38599999999997</v>
      </c>
      <c r="L88" s="238">
        <v>2436.6469999999999</v>
      </c>
      <c r="M88" s="238">
        <v>560.48500000000001</v>
      </c>
      <c r="N88" s="238">
        <v>0</v>
      </c>
      <c r="O88" s="238">
        <v>1876.162</v>
      </c>
      <c r="P88" s="20">
        <v>1837.31</v>
      </c>
    </row>
    <row r="89" spans="1:18" x14ac:dyDescent="0.25">
      <c r="A89" s="8"/>
      <c r="B89" s="256">
        <v>2015</v>
      </c>
      <c r="C89" s="238">
        <v>1247.425</v>
      </c>
      <c r="D89" s="238">
        <v>375.35700000000003</v>
      </c>
      <c r="E89" s="238">
        <v>333.226</v>
      </c>
      <c r="F89" s="238">
        <f ca="1">SUM(OFFSET(F$5,(ROW(F89)-ROW(F$82))*4,0):OFFSET(F$8,(ROW(F89)-ROW(F$82))*4,0))</f>
        <v>51.158000000000001</v>
      </c>
      <c r="G89" s="238">
        <v>0.879</v>
      </c>
      <c r="H89" s="238">
        <v>1956.8869999999999</v>
      </c>
      <c r="I89" s="238">
        <v>8.2569999999999997</v>
      </c>
      <c r="J89" s="238">
        <v>1965.144</v>
      </c>
      <c r="K89" s="238">
        <v>526.08299999999997</v>
      </c>
      <c r="L89" s="238">
        <v>2491.2269999999999</v>
      </c>
      <c r="M89" s="238">
        <v>556.01499999999999</v>
      </c>
      <c r="N89" s="238">
        <v>0</v>
      </c>
      <c r="O89" s="238">
        <v>1935.212</v>
      </c>
      <c r="P89" s="20">
        <v>1889.0650000000001</v>
      </c>
    </row>
    <row r="90" spans="1:18" x14ac:dyDescent="0.25">
      <c r="A90" s="8"/>
      <c r="B90" s="256">
        <v>2016</v>
      </c>
      <c r="C90" s="238">
        <v>1307.857</v>
      </c>
      <c r="D90" s="238">
        <v>382.637</v>
      </c>
      <c r="E90" s="238">
        <v>355.185</v>
      </c>
      <c r="F90" s="238">
        <f ca="1">SUM(OFFSET(F$5,(ROW(F90)-ROW(F$82))*4,0):OFFSET(F$8,(ROW(F90)-ROW(F$82))*4,0))</f>
        <v>52.350999999999999</v>
      </c>
      <c r="G90" s="238">
        <v>1.502</v>
      </c>
      <c r="H90" s="238">
        <v>2047.181</v>
      </c>
      <c r="I90" s="238">
        <v>2.484</v>
      </c>
      <c r="J90" s="238">
        <v>2049.665</v>
      </c>
      <c r="K90" s="238">
        <v>569.11099999999999</v>
      </c>
      <c r="L90" s="238">
        <v>2618.7759999999998</v>
      </c>
      <c r="M90" s="238">
        <v>602.13800000000003</v>
      </c>
      <c r="N90" s="238">
        <v>0</v>
      </c>
      <c r="O90" s="238">
        <v>2016.6379999999999</v>
      </c>
      <c r="P90" s="20">
        <v>1966.1</v>
      </c>
    </row>
    <row r="91" spans="1:18" x14ac:dyDescent="0.25">
      <c r="A91" s="8"/>
      <c r="B91" s="256">
        <v>2017</v>
      </c>
      <c r="C91" s="238">
        <v>1352.7570000000001</v>
      </c>
      <c r="D91" s="238">
        <v>388.59300000000002</v>
      </c>
      <c r="E91" s="238">
        <v>377.88299999999998</v>
      </c>
      <c r="F91" s="238">
        <f ca="1">SUM(OFFSET(F$5,(ROW(F91)-ROW(F$82))*4,0):OFFSET(F$8,(ROW(F91)-ROW(F$82))*4,0))</f>
        <v>55.241</v>
      </c>
      <c r="G91" s="238">
        <v>0.84199999999999997</v>
      </c>
      <c r="H91" s="238">
        <v>2120.0749999999998</v>
      </c>
      <c r="I91" s="238">
        <v>3.5630000000000002</v>
      </c>
      <c r="J91" s="238">
        <v>2123.6379999999999</v>
      </c>
      <c r="K91" s="238">
        <v>630.101</v>
      </c>
      <c r="L91" s="238">
        <v>2753.739</v>
      </c>
      <c r="M91" s="238">
        <v>656.596</v>
      </c>
      <c r="N91" s="238">
        <v>0</v>
      </c>
      <c r="O91" s="238">
        <v>2097.143</v>
      </c>
      <c r="P91" s="20">
        <v>2069.9459999999999</v>
      </c>
    </row>
    <row r="92" spans="1:18" x14ac:dyDescent="0.25">
      <c r="A92" s="8"/>
      <c r="B92" s="256">
        <v>2018</v>
      </c>
      <c r="C92" s="238">
        <v>1412.309</v>
      </c>
      <c r="D92" s="238">
        <v>399.04399999999998</v>
      </c>
      <c r="E92" s="238">
        <v>386.464</v>
      </c>
      <c r="F92" s="238">
        <f ca="1">SUM(OFFSET(F$5,(ROW(F92)-ROW(F$82))*4,0):OFFSET(F$8,(ROW(F92)-ROW(F$82))*4,0))</f>
        <v>57.183999999999997</v>
      </c>
      <c r="G92" s="238">
        <v>2.8260000000000001</v>
      </c>
      <c r="H92" s="238">
        <v>2200.643</v>
      </c>
      <c r="I92" s="238">
        <v>2.0350000000000001</v>
      </c>
      <c r="J92" s="238">
        <v>2202.6779999999999</v>
      </c>
      <c r="K92" s="238">
        <v>663.32500000000005</v>
      </c>
      <c r="L92" s="238">
        <v>2866.0030000000002</v>
      </c>
      <c r="M92" s="238">
        <v>691.62300000000005</v>
      </c>
      <c r="N92" s="238">
        <v>0</v>
      </c>
      <c r="O92" s="238">
        <v>2174.38</v>
      </c>
      <c r="P92" s="20">
        <v>2143.85</v>
      </c>
    </row>
    <row r="93" spans="1:18" x14ac:dyDescent="0.25">
      <c r="A93" s="8"/>
      <c r="B93" s="256">
        <v>2019</v>
      </c>
      <c r="C93" s="238">
        <v>1449.077</v>
      </c>
      <c r="D93" s="238">
        <v>424.00599999999997</v>
      </c>
      <c r="E93" s="238">
        <v>399.60899999999998</v>
      </c>
      <c r="F93" s="238">
        <f ca="1">SUM(OFFSET(F$5,(ROW(F93)-ROW(F$82))*4,0):OFFSET(F$8,(ROW(F93)-ROW(F$82))*4,0))</f>
        <v>62.108000000000004</v>
      </c>
      <c r="G93" s="238">
        <v>-3.23</v>
      </c>
      <c r="H93" s="238">
        <v>2269.462</v>
      </c>
      <c r="I93" s="238">
        <v>6.5090000000000003</v>
      </c>
      <c r="J93" s="238">
        <v>2275.971</v>
      </c>
      <c r="K93" s="238">
        <v>699.25</v>
      </c>
      <c r="L93" s="238">
        <v>2975.221</v>
      </c>
      <c r="M93" s="238">
        <v>719.93799999999999</v>
      </c>
      <c r="N93" s="238">
        <v>0</v>
      </c>
      <c r="O93" s="238">
        <v>2255.2829999999999</v>
      </c>
      <c r="P93" s="20">
        <v>2242.2249999999999</v>
      </c>
    </row>
    <row r="94" spans="1:18" x14ac:dyDescent="0.25">
      <c r="A94" s="8"/>
      <c r="B94" s="256">
        <v>2020</v>
      </c>
      <c r="C94" s="238">
        <v>1312.9649999999999</v>
      </c>
      <c r="D94" s="238">
        <v>481.05599999999998</v>
      </c>
      <c r="E94" s="238">
        <v>368.23599999999999</v>
      </c>
      <c r="F94" s="238">
        <f ca="1">SUM(OFFSET(F$5,(ROW(F94)-ROW(F$82))*4,0):OFFSET(F$8,(ROW(F94)-ROW(F$82))*4,0))</f>
        <v>65.25200000000001</v>
      </c>
      <c r="G94" s="238">
        <v>0.7</v>
      </c>
      <c r="H94" s="238">
        <v>2162.9569999999999</v>
      </c>
      <c r="I94" s="238">
        <v>-9.4610000000000003</v>
      </c>
      <c r="J94" s="238">
        <v>2153.4960000000001</v>
      </c>
      <c r="K94" s="238">
        <v>605.34199999999998</v>
      </c>
      <c r="L94" s="238">
        <v>2758.8380000000002</v>
      </c>
      <c r="M94" s="238">
        <v>602.48299999999995</v>
      </c>
      <c r="N94" s="238">
        <v>-3.7090000000000001</v>
      </c>
      <c r="O94" s="238">
        <v>2152.6460000000002</v>
      </c>
      <c r="P94" s="20">
        <v>2121.181</v>
      </c>
    </row>
    <row r="95" spans="1:18" x14ac:dyDescent="0.25">
      <c r="A95" s="8"/>
      <c r="B95" s="256">
        <v>2021</v>
      </c>
      <c r="C95" s="238">
        <v>1424.6210000000001</v>
      </c>
      <c r="D95" s="238">
        <v>521.06799999999998</v>
      </c>
      <c r="E95" s="238">
        <v>394.54</v>
      </c>
      <c r="F95" s="238">
        <f ca="1">SUM(OFFSET(F$5,(ROW(F95)-ROW(F$82))*4,0):OFFSET(F$8,(ROW(F95)-ROW(F$82))*4,0))</f>
        <v>74.088000000000008</v>
      </c>
      <c r="G95" s="238">
        <v>5.61</v>
      </c>
      <c r="H95" s="238">
        <v>2345.8389999999999</v>
      </c>
      <c r="I95" s="238">
        <v>-0.06</v>
      </c>
      <c r="J95" s="238">
        <v>2345.779</v>
      </c>
      <c r="K95" s="238">
        <v>618.96699999999998</v>
      </c>
      <c r="L95" s="238">
        <v>2964.7460000000001</v>
      </c>
      <c r="M95" s="238">
        <v>647.72799999999995</v>
      </c>
      <c r="N95" s="238">
        <v>0.64900000000000002</v>
      </c>
      <c r="O95" s="238">
        <v>2317.6669999999999</v>
      </c>
      <c r="P95" s="20">
        <v>2298.174043</v>
      </c>
    </row>
    <row r="96" spans="1:18" x14ac:dyDescent="0.25">
      <c r="A96" s="8"/>
      <c r="B96" s="73">
        <v>2022</v>
      </c>
      <c r="C96" s="238">
        <v>1583.499802</v>
      </c>
      <c r="D96" s="238">
        <v>525.69033000000013</v>
      </c>
      <c r="E96" s="238">
        <v>429.86350899999996</v>
      </c>
      <c r="F96" s="238">
        <f ca="1">SUM(OFFSET(F$5,(ROW(F96)-ROW(F$82))*4,0):OFFSET(F$8,(ROW(F96)-ROW(F$82))*4,0))</f>
        <v>73.880230799999993</v>
      </c>
      <c r="G96" s="238">
        <v>-3.4362368489999997</v>
      </c>
      <c r="H96" s="238">
        <v>2535.6174041510003</v>
      </c>
      <c r="I96" s="238">
        <v>-4.7151512810000007</v>
      </c>
      <c r="J96" s="238">
        <v>2530.9022528699998</v>
      </c>
      <c r="K96" s="238">
        <v>704.36382300000014</v>
      </c>
      <c r="L96" s="238">
        <v>3235.2660740000001</v>
      </c>
      <c r="M96" s="238">
        <v>762.3651769999999</v>
      </c>
      <c r="N96" s="238">
        <v>1.0768896939999999</v>
      </c>
      <c r="O96" s="238">
        <v>2473.9777869999998</v>
      </c>
      <c r="P96" s="20">
        <v>2438.6877089999998</v>
      </c>
    </row>
    <row r="97" spans="1:16" x14ac:dyDescent="0.25">
      <c r="A97" s="8"/>
      <c r="B97" s="256">
        <v>2023</v>
      </c>
      <c r="C97" s="238">
        <v>1661.8579690000001</v>
      </c>
      <c r="D97" s="238">
        <v>536.05509999999992</v>
      </c>
      <c r="E97" s="238">
        <v>462.30914599999994</v>
      </c>
      <c r="F97" s="238">
        <f ca="1">SUM(OFFSET(F$5,(ROW(F97)-ROW(F$82))*4,0):OFFSET(F$8,(ROW(F97)-ROW(F$82))*4,0))</f>
        <v>81.384825899999996</v>
      </c>
      <c r="G97" s="238">
        <v>-3.512596453</v>
      </c>
      <c r="H97" s="238">
        <v>2656.709618547</v>
      </c>
      <c r="I97" s="238">
        <v>-4.3829992020000006</v>
      </c>
      <c r="J97" s="238">
        <v>2652.3266193449995</v>
      </c>
      <c r="K97" s="238">
        <v>730.807773</v>
      </c>
      <c r="L97" s="238">
        <v>3383.1343930000003</v>
      </c>
      <c r="M97" s="238">
        <v>787.63655899999992</v>
      </c>
      <c r="N97" s="238">
        <v>1.1107410849999999</v>
      </c>
      <c r="O97" s="238">
        <v>2596.6085749999997</v>
      </c>
      <c r="P97" s="20">
        <v>2562.6509619999997</v>
      </c>
    </row>
    <row r="98" spans="1:16" x14ac:dyDescent="0.25">
      <c r="A98" s="8"/>
      <c r="B98" s="73">
        <v>2024</v>
      </c>
      <c r="C98" s="238">
        <v>1713.90897</v>
      </c>
      <c r="D98" s="238">
        <v>550.9529</v>
      </c>
      <c r="E98" s="238">
        <v>478.84878200000003</v>
      </c>
      <c r="F98" s="238">
        <f ca="1">SUM(OFFSET(F$5,(ROW(F98)-ROW(F$82))*4,0):OFFSET(F$8,(ROW(F98)-ROW(F$82))*4,0))</f>
        <v>81.473390600000002</v>
      </c>
      <c r="G98" s="238">
        <v>-3.5726831299999993</v>
      </c>
      <c r="H98" s="238">
        <v>2740.1379688699999</v>
      </c>
      <c r="I98" s="238">
        <v>-3.3927978130000001</v>
      </c>
      <c r="J98" s="238">
        <v>2736.7451710569999</v>
      </c>
      <c r="K98" s="238">
        <v>741.01068000000009</v>
      </c>
      <c r="L98" s="238">
        <v>3477.7558509999999</v>
      </c>
      <c r="M98" s="238">
        <v>777.98450500000001</v>
      </c>
      <c r="N98" s="238">
        <v>1.1313950179999999</v>
      </c>
      <c r="O98" s="238">
        <v>2700.9027409999999</v>
      </c>
      <c r="P98" s="20">
        <v>2665.0138049999996</v>
      </c>
    </row>
    <row r="99" spans="1:16" x14ac:dyDescent="0.25">
      <c r="A99" s="8"/>
      <c r="B99" s="73">
        <v>2025</v>
      </c>
      <c r="C99" s="238">
        <v>1766.8117570000002</v>
      </c>
      <c r="D99" s="238">
        <v>570.01700000000005</v>
      </c>
      <c r="E99" s="238">
        <v>504.46629099999996</v>
      </c>
      <c r="F99" s="238">
        <f ca="1">SUM(OFFSET(F$5,(ROW(F99)-ROW(F$82))*4,0):OFFSET(F$8,(ROW(F99)-ROW(F$82))*4,0))</f>
        <v>84.249970200000007</v>
      </c>
      <c r="G99" s="238">
        <v>-3.633074412</v>
      </c>
      <c r="H99" s="238">
        <v>2837.6619735879999</v>
      </c>
      <c r="I99" s="238">
        <v>-2.4031184110000003</v>
      </c>
      <c r="J99" s="238">
        <v>2835.258855177</v>
      </c>
      <c r="K99" s="238">
        <v>747.76063499999998</v>
      </c>
      <c r="L99" s="238">
        <v>3583.0194910000005</v>
      </c>
      <c r="M99" s="238">
        <v>783.20648200000005</v>
      </c>
      <c r="N99" s="238">
        <v>1.1528032530000001</v>
      </c>
      <c r="O99" s="238">
        <v>2800.9658119999999</v>
      </c>
      <c r="P99" s="20">
        <v>2763.3212130000002</v>
      </c>
    </row>
    <row r="100" spans="1:16" x14ac:dyDescent="0.25">
      <c r="A100" s="8"/>
      <c r="B100" s="250">
        <v>2026</v>
      </c>
      <c r="C100" s="302">
        <v>1823.7883179999999</v>
      </c>
      <c r="D100" s="302">
        <v>593.10026000000005</v>
      </c>
      <c r="E100" s="302">
        <v>530.14685999999995</v>
      </c>
      <c r="F100" s="302">
        <f ca="1">SUM(OFFSET(F$5,(ROW(F100)-ROW(F$82))*4,0):OFFSET(F$8,(ROW(F100)-ROW(F$82))*4,0))</f>
        <v>87.570953499999987</v>
      </c>
      <c r="G100" s="302">
        <v>-3.6997304070000001</v>
      </c>
      <c r="H100" s="302">
        <v>2943.3357075929998</v>
      </c>
      <c r="I100" s="302">
        <v>-1.742749237</v>
      </c>
      <c r="J100" s="302">
        <v>2941.5929583560005</v>
      </c>
      <c r="K100" s="302">
        <v>755.4395770000001</v>
      </c>
      <c r="L100" s="302">
        <v>3697.0325339999999</v>
      </c>
      <c r="M100" s="302">
        <v>793.94071299999996</v>
      </c>
      <c r="N100" s="302">
        <v>1.1758634589999999</v>
      </c>
      <c r="O100" s="302">
        <v>2904.2676839999995</v>
      </c>
      <c r="P100" s="237">
        <v>2864.510777</v>
      </c>
    </row>
    <row r="101" spans="1:16" x14ac:dyDescent="0.25">
      <c r="A101" s="8"/>
      <c r="B101" s="418" t="s">
        <v>333</v>
      </c>
      <c r="C101" s="238">
        <v>1020.7619999999999</v>
      </c>
      <c r="D101" s="238">
        <v>330.245</v>
      </c>
      <c r="E101" s="238">
        <v>273.37799999999999</v>
      </c>
      <c r="F101" s="238">
        <f ca="1">SUM(OFFSET(F$6,(ROW(F101)-ROW(F$101))*4,0):OFFSET(F$9,(ROW(F101)-ROW(F$101))*4,0))</f>
        <v>48.402999999999999</v>
      </c>
      <c r="G101" s="238">
        <v>0.95699999999999996</v>
      </c>
      <c r="H101" s="238">
        <v>1625.3420000000001</v>
      </c>
      <c r="I101" s="238">
        <v>-13.968999999999999</v>
      </c>
      <c r="J101" s="238">
        <v>1611.373</v>
      </c>
      <c r="K101" s="238">
        <v>432.40199999999999</v>
      </c>
      <c r="L101" s="238">
        <v>2043.7750000000001</v>
      </c>
      <c r="M101" s="238">
        <v>459.767</v>
      </c>
      <c r="N101" s="238">
        <v>0</v>
      </c>
      <c r="O101" s="238">
        <v>1584.008</v>
      </c>
      <c r="P101" s="247">
        <v>1561.482</v>
      </c>
    </row>
    <row r="102" spans="1:16" x14ac:dyDescent="0.25">
      <c r="A102" s="8"/>
      <c r="B102" s="256" t="s">
        <v>334</v>
      </c>
      <c r="C102" s="238">
        <v>1006.9930000000001</v>
      </c>
      <c r="D102" s="238">
        <v>344.43799999999999</v>
      </c>
      <c r="E102" s="238">
        <v>246.50399999999999</v>
      </c>
      <c r="F102" s="238">
        <f ca="1">SUM(OFFSET(F$6,(ROW(F102)-ROW(F$101))*4,0):OFFSET(F$9,(ROW(F102)-ROW(F$101))*4,0))</f>
        <v>50.902999999999999</v>
      </c>
      <c r="G102" s="238">
        <v>1.07</v>
      </c>
      <c r="H102" s="238">
        <v>1599.0050000000001</v>
      </c>
      <c r="I102" s="238">
        <v>-8.5069999999999997</v>
      </c>
      <c r="J102" s="238">
        <v>1590.498</v>
      </c>
      <c r="K102" s="238">
        <v>415.31400000000002</v>
      </c>
      <c r="L102" s="238">
        <v>2005.8119999999999</v>
      </c>
      <c r="M102" s="238">
        <v>439.68599999999998</v>
      </c>
      <c r="N102" s="238">
        <v>0</v>
      </c>
      <c r="O102" s="238">
        <v>1566.126</v>
      </c>
      <c r="P102" s="247">
        <v>1560.7059999999999</v>
      </c>
    </row>
    <row r="103" spans="1:16" x14ac:dyDescent="0.25">
      <c r="A103" s="8"/>
      <c r="B103" s="256" t="s">
        <v>335</v>
      </c>
      <c r="C103" s="238">
        <v>1048.8889999999999</v>
      </c>
      <c r="D103" s="238">
        <v>350.18599999999998</v>
      </c>
      <c r="E103" s="238">
        <v>256.221</v>
      </c>
      <c r="F103" s="238">
        <f ca="1">SUM(OFFSET(F$6,(ROW(F103)-ROW(F$101))*4,0):OFFSET(F$9,(ROW(F103)-ROW(F$101))*4,0))</f>
        <v>50.692</v>
      </c>
      <c r="G103" s="238">
        <v>-0.76800000000000002</v>
      </c>
      <c r="H103" s="238">
        <v>1654.528</v>
      </c>
      <c r="I103" s="238">
        <v>3.5830000000000002</v>
      </c>
      <c r="J103" s="238">
        <v>1658.1110000000001</v>
      </c>
      <c r="K103" s="238">
        <v>471.82100000000003</v>
      </c>
      <c r="L103" s="238">
        <v>2129.9319999999998</v>
      </c>
      <c r="M103" s="238">
        <v>497.02499999999998</v>
      </c>
      <c r="N103" s="238">
        <v>0</v>
      </c>
      <c r="O103" s="238">
        <v>1632.9069999999999</v>
      </c>
      <c r="P103" s="247">
        <v>1634.9770000000001</v>
      </c>
    </row>
    <row r="104" spans="1:16" x14ac:dyDescent="0.25">
      <c r="A104" s="8"/>
      <c r="B104" s="256" t="s">
        <v>82</v>
      </c>
      <c r="C104" s="238">
        <v>1080.4580000000001</v>
      </c>
      <c r="D104" s="238">
        <v>350.47800000000001</v>
      </c>
      <c r="E104" s="238">
        <v>264.863</v>
      </c>
      <c r="F104" s="238">
        <f ca="1">SUM(OFFSET(F$6,(ROW(F104)-ROW(F$101))*4,0):OFFSET(F$9,(ROW(F104)-ROW(F$101))*4,0))</f>
        <v>47.305000000000007</v>
      </c>
      <c r="G104" s="238">
        <v>1.546</v>
      </c>
      <c r="H104" s="238">
        <v>1697.345</v>
      </c>
      <c r="I104" s="238">
        <v>-2.6080000000000001</v>
      </c>
      <c r="J104" s="238">
        <v>1694.7370000000001</v>
      </c>
      <c r="K104" s="238">
        <v>519.74599999999998</v>
      </c>
      <c r="L104" s="238">
        <v>2214.4830000000002</v>
      </c>
      <c r="M104" s="238">
        <v>537.70500000000004</v>
      </c>
      <c r="N104" s="238">
        <v>0</v>
      </c>
      <c r="O104" s="238">
        <v>1676.778</v>
      </c>
      <c r="P104" s="247">
        <v>1678.077</v>
      </c>
    </row>
    <row r="105" spans="1:16" x14ac:dyDescent="0.25">
      <c r="A105" s="8"/>
      <c r="B105" s="256" t="s">
        <v>83</v>
      </c>
      <c r="C105" s="238">
        <v>1123.579</v>
      </c>
      <c r="D105" s="238">
        <v>355.39499999999998</v>
      </c>
      <c r="E105" s="238">
        <v>268.84699999999998</v>
      </c>
      <c r="F105" s="238">
        <f ca="1">SUM(OFFSET(F$6,(ROW(F105)-ROW(F$101))*4,0):OFFSET(F$9,(ROW(F105)-ROW(F$101))*4,0))</f>
        <v>44.716999999999999</v>
      </c>
      <c r="G105" s="238">
        <v>2.641</v>
      </c>
      <c r="H105" s="238">
        <v>1750.462</v>
      </c>
      <c r="I105" s="238">
        <v>5.9420000000000002</v>
      </c>
      <c r="J105" s="238">
        <v>1756.404</v>
      </c>
      <c r="K105" s="238">
        <v>516.30100000000004</v>
      </c>
      <c r="L105" s="238">
        <v>2272.7049999999999</v>
      </c>
      <c r="M105" s="238">
        <v>536.32799999999997</v>
      </c>
      <c r="N105" s="238">
        <v>0</v>
      </c>
      <c r="O105" s="238">
        <v>1736.377</v>
      </c>
      <c r="P105" s="247">
        <v>1708.85</v>
      </c>
    </row>
    <row r="106" spans="1:16" x14ac:dyDescent="0.25">
      <c r="B106" s="256" t="s">
        <v>84</v>
      </c>
      <c r="C106" s="238">
        <v>1173.2829999999999</v>
      </c>
      <c r="D106" s="238">
        <v>363.29199999999997</v>
      </c>
      <c r="E106" s="238">
        <v>292.88200000000001</v>
      </c>
      <c r="F106" s="238">
        <f ca="1">SUM(OFFSET(F$6,(ROW(F106)-ROW(F$101))*4,0):OFFSET(F$9,(ROW(F106)-ROW(F$101))*4,0))</f>
        <v>48.787999999999997</v>
      </c>
      <c r="G106" s="238">
        <v>7.6680000000000001</v>
      </c>
      <c r="H106" s="238">
        <v>1837.125</v>
      </c>
      <c r="I106" s="238">
        <v>8.8949999999999996</v>
      </c>
      <c r="J106" s="238">
        <v>1846.02</v>
      </c>
      <c r="K106" s="238">
        <v>530.197</v>
      </c>
      <c r="L106" s="238">
        <v>2376.2170000000001</v>
      </c>
      <c r="M106" s="238">
        <v>559.62699999999995</v>
      </c>
      <c r="N106" s="238">
        <v>0</v>
      </c>
      <c r="O106" s="238">
        <v>1816.59</v>
      </c>
      <c r="P106" s="247">
        <v>1785.192</v>
      </c>
    </row>
    <row r="107" spans="1:16" x14ac:dyDescent="0.25">
      <c r="B107" s="256" t="s">
        <v>85</v>
      </c>
      <c r="C107" s="238">
        <v>1219.6690000000001</v>
      </c>
      <c r="D107" s="238">
        <v>371.673</v>
      </c>
      <c r="E107" s="238">
        <v>315.447</v>
      </c>
      <c r="F107" s="238">
        <f ca="1">SUM(OFFSET(F$6,(ROW(F107)-ROW(F$101))*4,0):OFFSET(F$9,(ROW(F107)-ROW(F$101))*4,0))</f>
        <v>50.732999999999997</v>
      </c>
      <c r="G107" s="238">
        <v>6.8390000000000004</v>
      </c>
      <c r="H107" s="238">
        <v>1913.6279999999999</v>
      </c>
      <c r="I107" s="238">
        <v>15.548</v>
      </c>
      <c r="J107" s="238">
        <v>1929.1759999999999</v>
      </c>
      <c r="K107" s="238">
        <v>528.35299999999995</v>
      </c>
      <c r="L107" s="238">
        <v>2457.529</v>
      </c>
      <c r="M107" s="238">
        <v>566.06700000000001</v>
      </c>
      <c r="N107" s="238">
        <v>0</v>
      </c>
      <c r="O107" s="238">
        <v>1891.462</v>
      </c>
      <c r="P107" s="247">
        <v>1849.42</v>
      </c>
    </row>
    <row r="108" spans="1:16" x14ac:dyDescent="0.25">
      <c r="B108" s="256" t="s">
        <v>86</v>
      </c>
      <c r="C108" s="238">
        <v>1260.732</v>
      </c>
      <c r="D108" s="238">
        <v>377.29899999999998</v>
      </c>
      <c r="E108" s="238">
        <v>337.50700000000001</v>
      </c>
      <c r="F108" s="238">
        <f ca="1">SUM(OFFSET(F$6,(ROW(F108)-ROW(F$101))*4,0):OFFSET(F$9,(ROW(F108)-ROW(F$101))*4,0))</f>
        <v>50.136999999999993</v>
      </c>
      <c r="G108" s="238">
        <v>-1.3460000000000001</v>
      </c>
      <c r="H108" s="238">
        <v>1974.192</v>
      </c>
      <c r="I108" s="238">
        <v>2.6230000000000002</v>
      </c>
      <c r="J108" s="238">
        <v>1976.8150000000001</v>
      </c>
      <c r="K108" s="238">
        <v>529.30700000000002</v>
      </c>
      <c r="L108" s="238">
        <v>2506.1219999999998</v>
      </c>
      <c r="M108" s="238">
        <v>554.43700000000001</v>
      </c>
      <c r="N108" s="238">
        <v>0</v>
      </c>
      <c r="O108" s="238">
        <v>1951.6849999999999</v>
      </c>
      <c r="P108" s="247">
        <v>1900.7909999999999</v>
      </c>
    </row>
    <row r="109" spans="1:16" x14ac:dyDescent="0.25">
      <c r="B109" s="256" t="s">
        <v>87</v>
      </c>
      <c r="C109" s="238">
        <v>1321.664</v>
      </c>
      <c r="D109" s="238">
        <v>384.51100000000002</v>
      </c>
      <c r="E109" s="238">
        <v>361.05399999999997</v>
      </c>
      <c r="F109" s="238">
        <f ca="1">SUM(OFFSET(F$6,(ROW(F109)-ROW(F$101))*4,0):OFFSET(F$9,(ROW(F109)-ROW(F$101))*4,0))</f>
        <v>53.257000000000005</v>
      </c>
      <c r="G109" s="238">
        <v>-0.17399999999999999</v>
      </c>
      <c r="H109" s="238">
        <v>2067.0549999999998</v>
      </c>
      <c r="I109" s="238">
        <v>5.8479999999999999</v>
      </c>
      <c r="J109" s="238">
        <v>2072.9029999999998</v>
      </c>
      <c r="K109" s="238">
        <v>590.65499999999997</v>
      </c>
      <c r="L109" s="238">
        <v>2663.558</v>
      </c>
      <c r="M109" s="238">
        <v>622.90499999999997</v>
      </c>
      <c r="N109" s="238">
        <v>0</v>
      </c>
      <c r="O109" s="238">
        <v>2040.653</v>
      </c>
      <c r="P109" s="247">
        <v>2000.425</v>
      </c>
    </row>
    <row r="110" spans="1:16" x14ac:dyDescent="0.25">
      <c r="B110" s="256" t="s">
        <v>88</v>
      </c>
      <c r="C110" s="238">
        <v>1366.1869999999999</v>
      </c>
      <c r="D110" s="238">
        <v>390.63299999999998</v>
      </c>
      <c r="E110" s="238">
        <v>381.334</v>
      </c>
      <c r="F110" s="238">
        <f ca="1">SUM(OFFSET(F$6,(ROW(F110)-ROW(F$101))*4,0):OFFSET(F$9,(ROW(F110)-ROW(F$101))*4,0))</f>
        <v>55.759</v>
      </c>
      <c r="G110" s="238">
        <v>1.6259999999999999</v>
      </c>
      <c r="H110" s="238">
        <v>2139.7800000000002</v>
      </c>
      <c r="I110" s="238">
        <v>1.101</v>
      </c>
      <c r="J110" s="238">
        <v>2140.8809999999999</v>
      </c>
      <c r="K110" s="238">
        <v>636.60900000000004</v>
      </c>
      <c r="L110" s="238">
        <v>2777.49</v>
      </c>
      <c r="M110" s="238">
        <v>662.85599999999999</v>
      </c>
      <c r="N110" s="238">
        <v>0</v>
      </c>
      <c r="O110" s="238">
        <v>2114.634</v>
      </c>
      <c r="P110" s="247">
        <v>2083.56</v>
      </c>
    </row>
    <row r="111" spans="1:16" x14ac:dyDescent="0.25">
      <c r="B111" s="256" t="s">
        <v>89</v>
      </c>
      <c r="C111" s="238">
        <v>1423.4169999999999</v>
      </c>
      <c r="D111" s="238">
        <v>403.68200000000002</v>
      </c>
      <c r="E111" s="238">
        <v>390.66199999999998</v>
      </c>
      <c r="F111" s="238">
        <f ca="1">SUM(OFFSET(F$6,(ROW(F111)-ROW(F$101))*4,0):OFFSET(F$9,(ROW(F111)-ROW(F$101))*4,0))</f>
        <v>59.28</v>
      </c>
      <c r="G111" s="238">
        <v>13.808</v>
      </c>
      <c r="H111" s="238">
        <v>2231.569</v>
      </c>
      <c r="I111" s="238">
        <v>9.3379999999999992</v>
      </c>
      <c r="J111" s="238">
        <v>2240.9070000000002</v>
      </c>
      <c r="K111" s="238">
        <v>670.2</v>
      </c>
      <c r="L111" s="238">
        <v>2911.107</v>
      </c>
      <c r="M111" s="238">
        <v>715.36199999999997</v>
      </c>
      <c r="N111" s="238">
        <v>0</v>
      </c>
      <c r="O111" s="238">
        <v>2195.7449999999999</v>
      </c>
      <c r="P111" s="247">
        <v>2172.0500000000002</v>
      </c>
    </row>
    <row r="112" spans="1:16" x14ac:dyDescent="0.25">
      <c r="B112" s="256" t="s">
        <v>90</v>
      </c>
      <c r="C112" s="238">
        <v>1444.9159999999999</v>
      </c>
      <c r="D112" s="238">
        <v>428.57400000000001</v>
      </c>
      <c r="E112" s="238">
        <v>397.83199999999999</v>
      </c>
      <c r="F112" s="238">
        <f ca="1">SUM(OFFSET(F$6,(ROW(F112)-ROW(F$101))*4,0):OFFSET(F$9,(ROW(F112)-ROW(F$101))*4,0))</f>
        <v>61.680000000000007</v>
      </c>
      <c r="G112" s="238">
        <v>-13.374000000000001</v>
      </c>
      <c r="H112" s="238">
        <v>2257.9479999999999</v>
      </c>
      <c r="I112" s="238">
        <v>-2.11</v>
      </c>
      <c r="J112" s="238">
        <v>2255.8380000000002</v>
      </c>
      <c r="K112" s="238">
        <v>694.02300000000002</v>
      </c>
      <c r="L112" s="238">
        <v>2949.8609999999999</v>
      </c>
      <c r="M112" s="238">
        <v>690.428</v>
      </c>
      <c r="N112" s="238">
        <v>0.81899999999999995</v>
      </c>
      <c r="O112" s="238">
        <v>2260.252</v>
      </c>
      <c r="P112" s="247">
        <v>2239.9009999999998</v>
      </c>
    </row>
    <row r="113" spans="2:16" x14ac:dyDescent="0.25">
      <c r="B113" s="256" t="s">
        <v>91</v>
      </c>
      <c r="C113" s="238">
        <v>1282.6849999999999</v>
      </c>
      <c r="D113" s="238">
        <v>504.07299999999998</v>
      </c>
      <c r="E113" s="238">
        <v>366.82900000000001</v>
      </c>
      <c r="F113" s="238">
        <f ca="1">SUM(OFFSET(F$6,(ROW(F113)-ROW(F$101))*4,0):OFFSET(F$9,(ROW(F113)-ROW(F$101))*4,0))</f>
        <v>70.200999999999993</v>
      </c>
      <c r="G113" s="238">
        <v>8.2959999999999994</v>
      </c>
      <c r="H113" s="238">
        <v>2161.8829999999998</v>
      </c>
      <c r="I113" s="238">
        <v>-6.4470000000000001</v>
      </c>
      <c r="J113" s="238">
        <v>2155.4360000000001</v>
      </c>
      <c r="K113" s="238">
        <v>588.02300000000002</v>
      </c>
      <c r="L113" s="238">
        <v>2743.4589999999998</v>
      </c>
      <c r="M113" s="238">
        <v>592.04499999999996</v>
      </c>
      <c r="N113" s="238">
        <v>-4.67</v>
      </c>
      <c r="O113" s="238">
        <v>2146.7440000000001</v>
      </c>
      <c r="P113" s="247">
        <v>2126.3180000000002</v>
      </c>
    </row>
    <row r="114" spans="2:16" x14ac:dyDescent="0.25">
      <c r="B114" s="256" t="s">
        <v>92</v>
      </c>
      <c r="C114" s="238">
        <v>1481.287446</v>
      </c>
      <c r="D114" s="238">
        <v>520.87897999999996</v>
      </c>
      <c r="E114" s="238">
        <v>400.78491499999996</v>
      </c>
      <c r="F114" s="238">
        <f ca="1">SUM(OFFSET(F$6,(ROW(F114)-ROW(F$101))*4,0):OFFSET(F$9,(ROW(F114)-ROW(F$101))*4,0))</f>
        <v>71.2051661</v>
      </c>
      <c r="G114" s="238">
        <v>-3.6431196969999999</v>
      </c>
      <c r="H114" s="238">
        <v>2399.3082213030002</v>
      </c>
      <c r="I114" s="238">
        <v>-2.0710618699999999</v>
      </c>
      <c r="J114" s="238">
        <v>2397.2371594329998</v>
      </c>
      <c r="K114" s="238">
        <v>641.85199900000009</v>
      </c>
      <c r="L114" s="238">
        <v>3039.0891579999998</v>
      </c>
      <c r="M114" s="238">
        <v>677.13526200000001</v>
      </c>
      <c r="N114" s="238">
        <v>1.0547389199999999</v>
      </c>
      <c r="O114" s="238">
        <v>2363.0086349999997</v>
      </c>
      <c r="P114" s="247">
        <v>2332.7080310000001</v>
      </c>
    </row>
    <row r="115" spans="2:16" x14ac:dyDescent="0.25">
      <c r="B115" s="256" t="s">
        <v>93</v>
      </c>
      <c r="C115" s="238">
        <v>1613.7896560000002</v>
      </c>
      <c r="D115" s="238">
        <v>527.72600999999997</v>
      </c>
      <c r="E115" s="238">
        <v>441.50338099999999</v>
      </c>
      <c r="F115" s="238">
        <f ca="1">SUM(OFFSET(F$6,(ROW(F115)-ROW(F$101))*4,0):OFFSET(F$9,(ROW(F115)-ROW(F$101))*4,0))</f>
        <v>76.289999099999989</v>
      </c>
      <c r="G115" s="238">
        <v>-3.45957062</v>
      </c>
      <c r="H115" s="238">
        <v>2579.55947638</v>
      </c>
      <c r="I115" s="238">
        <v>-5.2127514210000001</v>
      </c>
      <c r="J115" s="238">
        <v>2574.3467249589994</v>
      </c>
      <c r="K115" s="238">
        <v>716.95930199999998</v>
      </c>
      <c r="L115" s="238">
        <v>3291.3060250000003</v>
      </c>
      <c r="M115" s="238">
        <v>779.81240000000003</v>
      </c>
      <c r="N115" s="238">
        <v>1.0893701790000001</v>
      </c>
      <c r="O115" s="238">
        <v>2512.5829950000002</v>
      </c>
      <c r="P115" s="247">
        <v>2478.3383559999997</v>
      </c>
    </row>
    <row r="116" spans="2:16" x14ac:dyDescent="0.25">
      <c r="B116" s="256" t="s">
        <v>94</v>
      </c>
      <c r="C116" s="238">
        <v>1673.6933160000001</v>
      </c>
      <c r="D116" s="238">
        <v>538.99900000000002</v>
      </c>
      <c r="E116" s="238">
        <v>465.63306699999998</v>
      </c>
      <c r="F116" s="238">
        <f ca="1">SUM(OFFSET(F$6,(ROW(F116)-ROW(F$101))*4,0):OFFSET(F$9,(ROW(F116)-ROW(F$101))*4,0))</f>
        <v>81.790999999999997</v>
      </c>
      <c r="G116" s="238">
        <v>-3.52816712</v>
      </c>
      <c r="H116" s="238">
        <v>2674.7972158799998</v>
      </c>
      <c r="I116" s="238">
        <v>-3.6182492600000002</v>
      </c>
      <c r="J116" s="238">
        <v>2671.1789666199998</v>
      </c>
      <c r="K116" s="238">
        <v>733.82467499999996</v>
      </c>
      <c r="L116" s="238">
        <v>3405.003643</v>
      </c>
      <c r="M116" s="238">
        <v>783.78465700000004</v>
      </c>
      <c r="N116" s="238">
        <v>1.115626418</v>
      </c>
      <c r="O116" s="238">
        <v>2622.3346119999997</v>
      </c>
      <c r="P116" s="247">
        <v>2587.8751830000001</v>
      </c>
    </row>
    <row r="117" spans="2:16" x14ac:dyDescent="0.25">
      <c r="B117" s="256" t="s">
        <v>358</v>
      </c>
      <c r="C117" s="238">
        <v>1726.4959659999997</v>
      </c>
      <c r="D117" s="238">
        <v>555.54200000000003</v>
      </c>
      <c r="E117" s="238">
        <v>484.46810700000003</v>
      </c>
      <c r="F117" s="238">
        <f ca="1">SUM(OFFSET(F$6,(ROW(F117)-ROW(F$101))*4,0):OFFSET(F$9,(ROW(F117)-ROW(F$101))*4,0))</f>
        <v>81.588000100000002</v>
      </c>
      <c r="G117" s="238">
        <v>-3.5869448409999993</v>
      </c>
      <c r="H117" s="238">
        <v>2762.9191281590001</v>
      </c>
      <c r="I117" s="238">
        <v>-2.962393772</v>
      </c>
      <c r="J117" s="238">
        <v>2759.9567343869999</v>
      </c>
      <c r="K117" s="238">
        <v>742.78717599999993</v>
      </c>
      <c r="L117" s="238">
        <v>3502.7439100000001</v>
      </c>
      <c r="M117" s="238">
        <v>778.17126600000006</v>
      </c>
      <c r="N117" s="238">
        <v>1.1363137809999999</v>
      </c>
      <c r="O117" s="238">
        <v>2725.7089589999996</v>
      </c>
      <c r="P117" s="247">
        <v>2689.3438370000003</v>
      </c>
    </row>
    <row r="118" spans="2:16" x14ac:dyDescent="0.25">
      <c r="B118" s="256" t="s">
        <v>365</v>
      </c>
      <c r="C118" s="238">
        <v>1780.6711940000002</v>
      </c>
      <c r="D118" s="238">
        <v>575.32599000000005</v>
      </c>
      <c r="E118" s="238">
        <v>511.24194200000005</v>
      </c>
      <c r="F118" s="238">
        <f ca="1">SUM(OFFSET(F$6,(ROW(F118)-ROW(F$101))*4,0):OFFSET(F$9,(ROW(F118)-ROW(F$101))*4,0))</f>
        <v>85.3309991</v>
      </c>
      <c r="G118" s="238">
        <v>-3.6492620860000002</v>
      </c>
      <c r="H118" s="238">
        <v>2863.589863914</v>
      </c>
      <c r="I118" s="238">
        <v>-2.5728109610000001</v>
      </c>
      <c r="J118" s="238">
        <v>2861.0170529530001</v>
      </c>
      <c r="K118" s="238">
        <v>749.607305</v>
      </c>
      <c r="L118" s="238">
        <v>3610.6243580000005</v>
      </c>
      <c r="M118" s="238">
        <v>785.68648900000005</v>
      </c>
      <c r="N118" s="238">
        <v>1.1585068959999998</v>
      </c>
      <c r="O118" s="238">
        <v>2826.0963749999996</v>
      </c>
      <c r="P118" s="247">
        <v>2788.0351390000005</v>
      </c>
    </row>
    <row r="119" spans="2:16" x14ac:dyDescent="0.25">
      <c r="B119" s="419" t="s">
        <v>392</v>
      </c>
      <c r="C119" s="238">
        <v>1838.6251169999998</v>
      </c>
      <c r="D119" s="238">
        <v>599.30699000000004</v>
      </c>
      <c r="E119" s="238">
        <v>536.44923800000004</v>
      </c>
      <c r="F119" s="238">
        <f ca="1">SUM(OFFSET(F$6,(ROW(F119)-ROW(F$101))*4,0):OFFSET(F$9,(ROW(F119)-ROW(F$101))*4,0))</f>
        <v>88.203999900000014</v>
      </c>
      <c r="G119" s="238">
        <v>-3.7169165189999998</v>
      </c>
      <c r="H119" s="238">
        <v>2970.6644284810004</v>
      </c>
      <c r="I119" s="238">
        <v>-1.0632742868999998</v>
      </c>
      <c r="J119" s="238">
        <v>2969.6011541941002</v>
      </c>
      <c r="K119" s="238">
        <v>757.41747899999996</v>
      </c>
      <c r="L119" s="238">
        <v>3727.0186319999998</v>
      </c>
      <c r="M119" s="238">
        <v>796.86655099999996</v>
      </c>
      <c r="N119" s="238">
        <v>1.1816833590000002</v>
      </c>
      <c r="O119" s="238">
        <v>2931.333764</v>
      </c>
      <c r="P119" s="247">
        <v>2891.0613549999998</v>
      </c>
    </row>
    <row r="120" spans="2:16" x14ac:dyDescent="0.25">
      <c r="B120" s="512" t="s">
        <v>29</v>
      </c>
      <c r="C120" s="513"/>
      <c r="D120" s="513"/>
      <c r="E120" s="513"/>
      <c r="F120" s="513"/>
      <c r="G120" s="513"/>
      <c r="H120" s="513"/>
      <c r="I120" s="513"/>
      <c r="J120" s="513"/>
      <c r="K120" s="513"/>
      <c r="L120" s="513"/>
      <c r="M120" s="513"/>
      <c r="N120" s="513"/>
      <c r="O120" s="513"/>
      <c r="P120" s="529"/>
    </row>
    <row r="121" spans="2:16" x14ac:dyDescent="0.25">
      <c r="B121" s="499" t="s">
        <v>426</v>
      </c>
      <c r="C121" s="500"/>
      <c r="D121" s="500"/>
      <c r="E121" s="500"/>
      <c r="F121" s="500"/>
      <c r="G121" s="500"/>
      <c r="H121" s="500"/>
      <c r="I121" s="500"/>
      <c r="J121" s="500"/>
      <c r="K121" s="500"/>
      <c r="L121" s="500"/>
      <c r="M121" s="500"/>
      <c r="N121" s="500"/>
      <c r="O121" s="500"/>
      <c r="P121" s="520"/>
    </row>
    <row r="122" spans="2:16" x14ac:dyDescent="0.25">
      <c r="B122" s="499" t="s">
        <v>568</v>
      </c>
      <c r="C122" s="500"/>
      <c r="D122" s="500"/>
      <c r="E122" s="500"/>
      <c r="F122" s="500"/>
      <c r="G122" s="500"/>
      <c r="H122" s="500"/>
      <c r="I122" s="500"/>
      <c r="J122" s="500"/>
      <c r="K122" s="500"/>
      <c r="L122" s="500"/>
      <c r="M122" s="500"/>
      <c r="N122" s="500"/>
      <c r="O122" s="500"/>
      <c r="P122" s="520"/>
    </row>
    <row r="123" spans="2:16" x14ac:dyDescent="0.25">
      <c r="B123" s="499" t="s">
        <v>569</v>
      </c>
      <c r="C123" s="500"/>
      <c r="D123" s="500"/>
      <c r="E123" s="500"/>
      <c r="F123" s="500"/>
      <c r="G123" s="500"/>
      <c r="H123" s="500"/>
      <c r="I123" s="500"/>
      <c r="J123" s="500"/>
      <c r="K123" s="500"/>
      <c r="L123" s="500"/>
      <c r="M123" s="500"/>
      <c r="N123" s="500"/>
      <c r="O123" s="500"/>
      <c r="P123" s="520"/>
    </row>
    <row r="124" spans="2:16" x14ac:dyDescent="0.25">
      <c r="B124" s="459" t="s">
        <v>570</v>
      </c>
      <c r="C124" s="460"/>
      <c r="D124" s="460"/>
      <c r="E124" s="460"/>
      <c r="F124" s="460"/>
      <c r="G124" s="460"/>
      <c r="H124" s="460"/>
      <c r="I124" s="460"/>
      <c r="J124" s="460"/>
      <c r="K124" s="460"/>
      <c r="L124" s="460"/>
      <c r="M124" s="460"/>
      <c r="N124" s="460"/>
      <c r="O124" s="460"/>
      <c r="P124" s="466"/>
    </row>
    <row r="125" spans="2:16" x14ac:dyDescent="0.25">
      <c r="B125" s="499" t="s">
        <v>571</v>
      </c>
      <c r="C125" s="500"/>
      <c r="D125" s="500"/>
      <c r="E125" s="500"/>
      <c r="F125" s="500"/>
      <c r="G125" s="500"/>
      <c r="H125" s="500"/>
      <c r="I125" s="500"/>
      <c r="J125" s="500"/>
      <c r="K125" s="500"/>
      <c r="L125" s="500"/>
      <c r="M125" s="500"/>
      <c r="N125" s="500"/>
      <c r="O125" s="500"/>
      <c r="P125" s="520"/>
    </row>
    <row r="126" spans="2:16" x14ac:dyDescent="0.25">
      <c r="B126" s="505" t="s">
        <v>552</v>
      </c>
      <c r="C126" s="506"/>
      <c r="D126" s="506"/>
      <c r="E126" s="506"/>
      <c r="F126" s="506"/>
      <c r="G126" s="506"/>
      <c r="H126" s="506"/>
      <c r="I126" s="506"/>
      <c r="J126" s="506"/>
      <c r="K126" s="506"/>
      <c r="L126" s="506"/>
      <c r="M126" s="506"/>
      <c r="N126" s="506"/>
      <c r="O126" s="506"/>
      <c r="P126" s="521"/>
    </row>
    <row r="127" spans="2:16" x14ac:dyDescent="0.25">
      <c r="B127" s="499" t="s">
        <v>572</v>
      </c>
      <c r="C127" s="500"/>
      <c r="D127" s="500"/>
      <c r="E127" s="500"/>
      <c r="F127" s="500"/>
      <c r="G127" s="500"/>
      <c r="H127" s="500"/>
      <c r="I127" s="500"/>
      <c r="J127" s="500"/>
      <c r="K127" s="500"/>
      <c r="L127" s="500"/>
      <c r="M127" s="500"/>
      <c r="N127" s="500"/>
      <c r="O127" s="500"/>
      <c r="P127" s="520"/>
    </row>
    <row r="128" spans="2:16" x14ac:dyDescent="0.25">
      <c r="B128" s="499" t="s">
        <v>554</v>
      </c>
      <c r="C128" s="500"/>
      <c r="D128" s="500"/>
      <c r="E128" s="500"/>
      <c r="F128" s="500"/>
      <c r="G128" s="500"/>
      <c r="H128" s="500"/>
      <c r="I128" s="500"/>
      <c r="J128" s="500"/>
      <c r="K128" s="500"/>
      <c r="L128" s="500"/>
      <c r="M128" s="500"/>
      <c r="N128" s="500"/>
      <c r="O128" s="500"/>
      <c r="P128" s="520"/>
    </row>
    <row r="129" spans="2:16" x14ac:dyDescent="0.25">
      <c r="B129" s="499" t="s">
        <v>573</v>
      </c>
      <c r="C129" s="500"/>
      <c r="D129" s="500"/>
      <c r="E129" s="500"/>
      <c r="F129" s="500"/>
      <c r="G129" s="500"/>
      <c r="H129" s="500"/>
      <c r="I129" s="500"/>
      <c r="J129" s="500"/>
      <c r="K129" s="500"/>
      <c r="L129" s="500"/>
      <c r="M129" s="500"/>
      <c r="N129" s="500"/>
      <c r="O129" s="500"/>
      <c r="P129" s="520"/>
    </row>
    <row r="130" spans="2:16" x14ac:dyDescent="0.25">
      <c r="B130" s="499" t="s">
        <v>574</v>
      </c>
      <c r="C130" s="500"/>
      <c r="D130" s="500"/>
      <c r="E130" s="500"/>
      <c r="F130" s="500"/>
      <c r="G130" s="500"/>
      <c r="H130" s="500"/>
      <c r="I130" s="500"/>
      <c r="J130" s="500"/>
      <c r="K130" s="500"/>
      <c r="L130" s="500"/>
      <c r="M130" s="500"/>
      <c r="N130" s="500"/>
      <c r="O130" s="500"/>
      <c r="P130" s="520"/>
    </row>
    <row r="131" spans="2:16" x14ac:dyDescent="0.25">
      <c r="B131" s="499" t="s">
        <v>575</v>
      </c>
      <c r="C131" s="500"/>
      <c r="D131" s="500"/>
      <c r="E131" s="500"/>
      <c r="F131" s="500"/>
      <c r="G131" s="500"/>
      <c r="H131" s="500"/>
      <c r="I131" s="500"/>
      <c r="J131" s="500"/>
      <c r="K131" s="500"/>
      <c r="L131" s="500"/>
      <c r="M131" s="500"/>
      <c r="N131" s="500"/>
      <c r="O131" s="500"/>
      <c r="P131" s="520"/>
    </row>
    <row r="132" spans="2:16" x14ac:dyDescent="0.25">
      <c r="B132" s="499" t="s">
        <v>576</v>
      </c>
      <c r="C132" s="500"/>
      <c r="D132" s="500"/>
      <c r="E132" s="500"/>
      <c r="F132" s="500"/>
      <c r="G132" s="500"/>
      <c r="H132" s="500"/>
      <c r="I132" s="500"/>
      <c r="J132" s="500"/>
      <c r="K132" s="500"/>
      <c r="L132" s="500"/>
      <c r="M132" s="500"/>
      <c r="N132" s="500"/>
      <c r="O132" s="500"/>
      <c r="P132" s="520"/>
    </row>
    <row r="133" spans="2:16" x14ac:dyDescent="0.25">
      <c r="B133" s="499" t="s">
        <v>577</v>
      </c>
      <c r="C133" s="500"/>
      <c r="D133" s="500"/>
      <c r="E133" s="500"/>
      <c r="F133" s="500"/>
      <c r="G133" s="500"/>
      <c r="H133" s="500"/>
      <c r="I133" s="500"/>
      <c r="J133" s="500"/>
      <c r="K133" s="500"/>
      <c r="L133" s="500"/>
      <c r="M133" s="500"/>
      <c r="N133" s="500"/>
      <c r="O133" s="500"/>
      <c r="P133" s="520"/>
    </row>
    <row r="134" spans="2:16" ht="16.5" thickBot="1" x14ac:dyDescent="0.3">
      <c r="B134" s="502" t="s">
        <v>578</v>
      </c>
      <c r="C134" s="503"/>
      <c r="D134" s="503"/>
      <c r="E134" s="503"/>
      <c r="F134" s="503"/>
      <c r="G134" s="503"/>
      <c r="H134" s="503"/>
      <c r="I134" s="503"/>
      <c r="J134" s="503"/>
      <c r="K134" s="503"/>
      <c r="L134" s="503"/>
      <c r="M134" s="503"/>
      <c r="N134" s="503"/>
      <c r="O134" s="503"/>
      <c r="P134" s="519"/>
    </row>
    <row r="135" spans="2:16" x14ac:dyDescent="0.25">
      <c r="C135" s="420"/>
      <c r="D135" s="420"/>
      <c r="E135" s="420"/>
      <c r="F135" s="420"/>
      <c r="G135" s="420"/>
      <c r="H135" s="420"/>
      <c r="I135" s="420"/>
      <c r="J135" s="420"/>
      <c r="K135" s="420"/>
      <c r="L135" s="420"/>
      <c r="M135" s="420"/>
      <c r="N135" s="420"/>
      <c r="O135" s="420"/>
      <c r="P135" s="420"/>
    </row>
    <row r="136" spans="2:16" x14ac:dyDescent="0.25">
      <c r="C136" s="420"/>
      <c r="D136" s="420"/>
      <c r="E136" s="420"/>
      <c r="F136" s="420"/>
      <c r="G136" s="420"/>
      <c r="H136" s="420"/>
      <c r="I136" s="420"/>
      <c r="J136" s="420"/>
      <c r="K136" s="420"/>
      <c r="L136" s="420"/>
      <c r="M136" s="420"/>
      <c r="N136" s="420"/>
      <c r="O136" s="420"/>
      <c r="P136" s="420"/>
    </row>
    <row r="137" spans="2:16" x14ac:dyDescent="0.25">
      <c r="C137" s="420"/>
      <c r="D137" s="420"/>
      <c r="E137" s="420"/>
      <c r="F137" s="420"/>
      <c r="G137" s="420"/>
      <c r="H137" s="420"/>
      <c r="I137" s="420"/>
      <c r="J137" s="420"/>
      <c r="K137" s="420"/>
      <c r="L137" s="420"/>
      <c r="M137" s="420"/>
      <c r="N137" s="420"/>
      <c r="O137" s="420"/>
      <c r="P137" s="420"/>
    </row>
    <row r="138" spans="2:16" x14ac:dyDescent="0.25">
      <c r="C138" s="420"/>
      <c r="D138" s="420"/>
      <c r="E138" s="420"/>
      <c r="F138" s="420"/>
      <c r="G138" s="420"/>
      <c r="H138" s="420"/>
      <c r="I138" s="420"/>
      <c r="J138" s="420"/>
      <c r="K138" s="420"/>
      <c r="L138" s="420"/>
      <c r="M138" s="420"/>
      <c r="N138" s="420"/>
      <c r="O138" s="420"/>
      <c r="P138" s="420"/>
    </row>
    <row r="139" spans="2:16" x14ac:dyDescent="0.25">
      <c r="C139" s="420"/>
      <c r="D139" s="420"/>
      <c r="E139" s="420"/>
      <c r="F139" s="420"/>
      <c r="G139" s="420"/>
      <c r="H139" s="420"/>
      <c r="I139" s="420"/>
      <c r="J139" s="420"/>
      <c r="K139" s="420"/>
      <c r="L139" s="420"/>
      <c r="M139" s="420"/>
      <c r="N139" s="420"/>
      <c r="O139" s="420"/>
      <c r="P139" s="420"/>
    </row>
    <row r="140" spans="2:16" x14ac:dyDescent="0.25">
      <c r="C140" s="420"/>
      <c r="D140" s="420"/>
      <c r="E140" s="420"/>
      <c r="F140" s="420"/>
      <c r="G140" s="420"/>
      <c r="H140" s="420"/>
      <c r="I140" s="420"/>
      <c r="J140" s="420"/>
      <c r="K140" s="420"/>
      <c r="L140" s="420"/>
      <c r="M140" s="420"/>
      <c r="N140" s="420"/>
      <c r="O140" s="420"/>
      <c r="P140" s="420"/>
    </row>
    <row r="141" spans="2:16" x14ac:dyDescent="0.25">
      <c r="C141" s="420"/>
      <c r="D141" s="420"/>
      <c r="E141" s="420"/>
      <c r="F141" s="420"/>
      <c r="G141" s="420"/>
      <c r="H141" s="420"/>
      <c r="I141" s="420"/>
      <c r="J141" s="420"/>
      <c r="K141" s="420"/>
      <c r="L141" s="420"/>
      <c r="M141" s="420"/>
      <c r="N141" s="420"/>
      <c r="O141" s="420"/>
      <c r="P141" s="420"/>
    </row>
    <row r="142" spans="2:16" x14ac:dyDescent="0.25">
      <c r="C142" s="420"/>
      <c r="D142" s="420"/>
      <c r="E142" s="420"/>
      <c r="F142" s="420"/>
      <c r="G142" s="420"/>
      <c r="H142" s="420"/>
      <c r="I142" s="420"/>
      <c r="J142" s="420"/>
      <c r="K142" s="420"/>
      <c r="L142" s="420"/>
      <c r="M142" s="420"/>
      <c r="N142" s="420"/>
      <c r="O142" s="420"/>
      <c r="P142" s="420"/>
    </row>
    <row r="143" spans="2:16" x14ac:dyDescent="0.25">
      <c r="C143" s="420"/>
      <c r="D143" s="420"/>
      <c r="E143" s="420"/>
      <c r="F143" s="420"/>
      <c r="G143" s="420"/>
      <c r="H143" s="420"/>
      <c r="I143" s="420"/>
      <c r="J143" s="420"/>
      <c r="K143" s="420"/>
      <c r="L143" s="420"/>
      <c r="M143" s="420"/>
      <c r="N143" s="420"/>
      <c r="O143" s="420"/>
      <c r="P143" s="420"/>
    </row>
    <row r="144" spans="2:16" x14ac:dyDescent="0.25">
      <c r="C144" s="420"/>
      <c r="D144" s="420"/>
      <c r="E144" s="420"/>
      <c r="F144" s="420"/>
      <c r="G144" s="420"/>
      <c r="H144" s="420"/>
      <c r="I144" s="420"/>
      <c r="J144" s="420"/>
      <c r="K144" s="420"/>
      <c r="L144" s="420"/>
      <c r="M144" s="420"/>
      <c r="N144" s="420"/>
      <c r="O144" s="420"/>
      <c r="P144" s="420"/>
    </row>
    <row r="145" spans="3:16" x14ac:dyDescent="0.25">
      <c r="C145" s="420"/>
      <c r="D145" s="420"/>
      <c r="E145" s="420"/>
      <c r="F145" s="420"/>
      <c r="G145" s="420"/>
      <c r="H145" s="420"/>
      <c r="I145" s="420"/>
      <c r="J145" s="420"/>
      <c r="K145" s="420"/>
      <c r="L145" s="420"/>
      <c r="M145" s="420"/>
      <c r="N145" s="420"/>
      <c r="O145" s="420"/>
      <c r="P145" s="420"/>
    </row>
    <row r="146" spans="3:16" x14ac:dyDescent="0.25">
      <c r="C146" s="420"/>
      <c r="D146" s="420"/>
      <c r="E146" s="420"/>
      <c r="F146" s="420"/>
      <c r="G146" s="420"/>
      <c r="H146" s="420"/>
      <c r="I146" s="420"/>
      <c r="J146" s="420"/>
      <c r="K146" s="420"/>
      <c r="L146" s="420"/>
      <c r="M146" s="420"/>
      <c r="N146" s="420"/>
      <c r="O146" s="420"/>
      <c r="P146" s="420"/>
    </row>
    <row r="147" spans="3:16" x14ac:dyDescent="0.25">
      <c r="C147" s="420"/>
      <c r="D147" s="420"/>
      <c r="E147" s="420"/>
      <c r="F147" s="420"/>
      <c r="G147" s="420"/>
      <c r="H147" s="420"/>
      <c r="I147" s="420"/>
      <c r="J147" s="420"/>
      <c r="K147" s="420"/>
      <c r="L147" s="420"/>
      <c r="M147" s="420"/>
      <c r="N147" s="420"/>
      <c r="O147" s="420"/>
      <c r="P147" s="420"/>
    </row>
    <row r="148" spans="3:16" x14ac:dyDescent="0.25">
      <c r="C148" s="420"/>
      <c r="D148" s="420"/>
      <c r="E148" s="420"/>
      <c r="F148" s="420"/>
      <c r="G148" s="420"/>
      <c r="H148" s="420"/>
      <c r="I148" s="420"/>
      <c r="J148" s="420"/>
      <c r="K148" s="420"/>
      <c r="L148" s="420"/>
      <c r="M148" s="420"/>
      <c r="N148" s="420"/>
      <c r="O148" s="420"/>
      <c r="P148" s="420"/>
    </row>
    <row r="149" spans="3:16" x14ac:dyDescent="0.25">
      <c r="C149" s="420"/>
      <c r="D149" s="420"/>
      <c r="E149" s="420"/>
      <c r="F149" s="420"/>
      <c r="G149" s="420"/>
      <c r="H149" s="420"/>
      <c r="I149" s="420"/>
      <c r="J149" s="420"/>
      <c r="K149" s="420"/>
      <c r="L149" s="420"/>
      <c r="M149" s="420"/>
      <c r="N149" s="420"/>
      <c r="O149" s="420"/>
      <c r="P149" s="420"/>
    </row>
  </sheetData>
  <mergeCells count="28">
    <mergeCell ref="B121:P121"/>
    <mergeCell ref="B2:P2"/>
    <mergeCell ref="B3:B4"/>
    <mergeCell ref="C3:C4"/>
    <mergeCell ref="D3:D4"/>
    <mergeCell ref="G3:G4"/>
    <mergeCell ref="H3:H4"/>
    <mergeCell ref="I3:I4"/>
    <mergeCell ref="J3:J4"/>
    <mergeCell ref="K3:K4"/>
    <mergeCell ref="L3:L4"/>
    <mergeCell ref="M3:M4"/>
    <mergeCell ref="N3:N4"/>
    <mergeCell ref="O3:O4"/>
    <mergeCell ref="P3:P4"/>
    <mergeCell ref="B120:P120"/>
    <mergeCell ref="B134:P134"/>
    <mergeCell ref="B122:P122"/>
    <mergeCell ref="B123:P123"/>
    <mergeCell ref="B125:P125"/>
    <mergeCell ref="B126:P126"/>
    <mergeCell ref="B127:P127"/>
    <mergeCell ref="B128:P128"/>
    <mergeCell ref="B129:P129"/>
    <mergeCell ref="B130:P130"/>
    <mergeCell ref="B131:P131"/>
    <mergeCell ref="B132:P132"/>
    <mergeCell ref="B133:P133"/>
  </mergeCells>
  <hyperlinks>
    <hyperlink ref="A1" location="Contents!A1" display="Back to contents" xr:uid="{E20FAC1B-2CAE-4241-ABBA-1EF78B555CFA}"/>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F32A-C216-4177-9A2E-F6304042CF1F}">
  <sheetPr>
    <tabColor theme="6"/>
    <pageSetUpPr fitToPage="1"/>
  </sheetPr>
  <dimension ref="A1:U145"/>
  <sheetViews>
    <sheetView showGridLines="0" zoomScaleNormal="100" zoomScaleSheetLayoutView="25" workbookViewId="0"/>
  </sheetViews>
  <sheetFormatPr defaultColWidth="8.88671875" defaultRowHeight="15.75" x14ac:dyDescent="0.25"/>
  <cols>
    <col min="1" max="1" width="9.33203125" style="2" customWidth="1"/>
    <col min="2" max="2" width="10.33203125" style="2" customWidth="1"/>
    <col min="3" max="3" width="11.88671875" style="2" customWidth="1"/>
    <col min="4" max="4" width="16.6640625" style="2" customWidth="1"/>
    <col min="5" max="5" width="8.109375" style="2" customWidth="1"/>
    <col min="6" max="6" width="13.109375" style="2" customWidth="1"/>
    <col min="7" max="7" width="20.21875" style="2" customWidth="1"/>
    <col min="8" max="8" width="14.88671875" style="2" customWidth="1"/>
    <col min="9" max="9" width="14.21875" style="2" customWidth="1"/>
    <col min="10" max="10" width="17.21875" style="2" customWidth="1"/>
    <col min="11" max="16384" width="8.88671875" style="2"/>
  </cols>
  <sheetData>
    <row r="1" spans="1:21" ht="33.75" customHeight="1" thickBot="1" x14ac:dyDescent="0.3">
      <c r="A1" s="10" t="s">
        <v>42</v>
      </c>
      <c r="B1" s="29"/>
      <c r="C1" s="29"/>
      <c r="D1" s="29"/>
      <c r="E1" s="29"/>
      <c r="F1" s="29"/>
      <c r="G1" s="29"/>
      <c r="H1" s="29"/>
      <c r="I1" s="29"/>
      <c r="J1" s="29"/>
      <c r="K1" s="8"/>
      <c r="L1" s="8"/>
      <c r="M1" s="8"/>
      <c r="N1" s="8"/>
    </row>
    <row r="2" spans="1:21" s="241" customFormat="1" ht="19.5" thickBot="1" x14ac:dyDescent="0.35">
      <c r="A2" s="239"/>
      <c r="B2" s="522" t="s">
        <v>429</v>
      </c>
      <c r="C2" s="523"/>
      <c r="D2" s="523"/>
      <c r="E2" s="523"/>
      <c r="F2" s="523"/>
      <c r="G2" s="523"/>
      <c r="H2" s="523"/>
      <c r="I2" s="533"/>
      <c r="J2" s="240"/>
      <c r="K2" s="239"/>
      <c r="L2" s="239"/>
      <c r="M2" s="239"/>
      <c r="N2" s="239"/>
    </row>
    <row r="3" spans="1:21" s="244" customFormat="1" ht="52.5" customHeight="1" x14ac:dyDescent="0.25">
      <c r="A3" s="242"/>
      <c r="B3" s="243" t="s">
        <v>430</v>
      </c>
      <c r="C3" s="104" t="s">
        <v>431</v>
      </c>
      <c r="D3" s="104" t="s">
        <v>432</v>
      </c>
      <c r="E3" s="104" t="s">
        <v>433</v>
      </c>
      <c r="F3" s="104" t="s">
        <v>434</v>
      </c>
      <c r="G3" s="104" t="s">
        <v>435</v>
      </c>
      <c r="H3" s="208" t="s">
        <v>436</v>
      </c>
      <c r="I3" s="464" t="s">
        <v>437</v>
      </c>
      <c r="J3" s="242"/>
      <c r="K3" s="242"/>
      <c r="L3" s="242"/>
      <c r="M3" s="242"/>
      <c r="N3" s="242"/>
    </row>
    <row r="4" spans="1:21" x14ac:dyDescent="0.25">
      <c r="A4" s="8"/>
      <c r="B4" s="245" t="s">
        <v>55</v>
      </c>
      <c r="C4" s="238">
        <v>201.50899999999999</v>
      </c>
      <c r="D4" s="238">
        <v>85.471794099999997</v>
      </c>
      <c r="E4" s="246">
        <v>72.648205900000008</v>
      </c>
      <c r="F4" s="103">
        <v>359.62900000000002</v>
      </c>
      <c r="G4" s="238">
        <v>42.276000000000003</v>
      </c>
      <c r="H4" s="238">
        <v>0</v>
      </c>
      <c r="I4" s="247">
        <v>401.90499999999997</v>
      </c>
      <c r="J4" s="76"/>
      <c r="K4" s="8"/>
      <c r="L4" s="8"/>
      <c r="M4" s="8"/>
      <c r="N4" s="8"/>
      <c r="Q4" s="3"/>
      <c r="R4" s="3"/>
      <c r="S4" s="3"/>
      <c r="T4" s="3"/>
      <c r="U4" s="3"/>
    </row>
    <row r="5" spans="1:21" x14ac:dyDescent="0.25">
      <c r="A5" s="8"/>
      <c r="B5" s="245" t="s">
        <v>56</v>
      </c>
      <c r="C5" s="238">
        <v>199.27799999999999</v>
      </c>
      <c r="D5" s="238">
        <v>83.330996500000012</v>
      </c>
      <c r="E5" s="246">
        <v>73.7250035</v>
      </c>
      <c r="F5" s="103">
        <v>356.334</v>
      </c>
      <c r="G5" s="238">
        <v>44.887999999999998</v>
      </c>
      <c r="H5" s="238">
        <v>0</v>
      </c>
      <c r="I5" s="247">
        <v>401.22199999999998</v>
      </c>
      <c r="J5" s="76"/>
      <c r="K5" s="8"/>
      <c r="L5" s="8"/>
      <c r="M5" s="8"/>
      <c r="N5" s="8"/>
      <c r="Q5" s="3"/>
      <c r="R5" s="3"/>
      <c r="S5" s="3"/>
      <c r="T5" s="3"/>
      <c r="U5" s="3"/>
    </row>
    <row r="6" spans="1:21" x14ac:dyDescent="0.25">
      <c r="A6" s="8"/>
      <c r="B6" s="245" t="s">
        <v>57</v>
      </c>
      <c r="C6" s="238">
        <v>198.29400000000001</v>
      </c>
      <c r="D6" s="238">
        <v>85.584736100000015</v>
      </c>
      <c r="E6" s="246">
        <v>73.952263900000005</v>
      </c>
      <c r="F6" s="103">
        <v>357.83100000000002</v>
      </c>
      <c r="G6" s="238">
        <v>41.777000000000001</v>
      </c>
      <c r="H6" s="238">
        <v>0</v>
      </c>
      <c r="I6" s="247">
        <v>399.608</v>
      </c>
      <c r="J6" s="76"/>
      <c r="K6" s="8"/>
      <c r="L6" s="8"/>
      <c r="M6" s="8"/>
      <c r="N6" s="8"/>
      <c r="Q6" s="3"/>
      <c r="R6" s="3"/>
      <c r="S6" s="3"/>
      <c r="T6" s="3"/>
      <c r="U6" s="3"/>
    </row>
    <row r="7" spans="1:21" x14ac:dyDescent="0.25">
      <c r="A7" s="8"/>
      <c r="B7" s="245" t="s">
        <v>62</v>
      </c>
      <c r="C7" s="238">
        <v>197.00700000000001</v>
      </c>
      <c r="D7" s="238">
        <v>83.645877800000008</v>
      </c>
      <c r="E7" s="246">
        <v>75.586122199999991</v>
      </c>
      <c r="F7" s="103">
        <v>356.23899999999998</v>
      </c>
      <c r="G7" s="238">
        <v>39.777999999999999</v>
      </c>
      <c r="H7" s="238">
        <v>0</v>
      </c>
      <c r="I7" s="247">
        <v>396.017</v>
      </c>
      <c r="J7" s="76"/>
      <c r="K7" s="8"/>
      <c r="L7" s="8"/>
      <c r="M7" s="8"/>
      <c r="N7" s="8"/>
      <c r="Q7" s="3"/>
      <c r="R7" s="3"/>
      <c r="S7" s="3"/>
      <c r="T7" s="3"/>
      <c r="U7" s="3"/>
    </row>
    <row r="8" spans="1:21" x14ac:dyDescent="0.25">
      <c r="A8" s="8"/>
      <c r="B8" s="245" t="s">
        <v>0</v>
      </c>
      <c r="C8" s="238">
        <v>194.09200000000001</v>
      </c>
      <c r="D8" s="238">
        <v>83.532389699999996</v>
      </c>
      <c r="E8" s="246">
        <v>72.870610299999996</v>
      </c>
      <c r="F8" s="103">
        <v>350.495</v>
      </c>
      <c r="G8" s="238">
        <v>36.665999999999997</v>
      </c>
      <c r="H8" s="238">
        <v>0</v>
      </c>
      <c r="I8" s="247">
        <v>387.161</v>
      </c>
      <c r="J8" s="76"/>
      <c r="K8" s="8"/>
      <c r="L8" s="8"/>
      <c r="M8" s="8"/>
      <c r="N8" s="8"/>
      <c r="Q8" s="3"/>
      <c r="R8" s="3"/>
      <c r="S8" s="3"/>
      <c r="T8" s="3"/>
      <c r="U8" s="3"/>
    </row>
    <row r="9" spans="1:21" x14ac:dyDescent="0.25">
      <c r="A9" s="8"/>
      <c r="B9" s="245" t="s">
        <v>1</v>
      </c>
      <c r="C9" s="238">
        <v>197.001</v>
      </c>
      <c r="D9" s="238">
        <v>81.008342799999994</v>
      </c>
      <c r="E9" s="246">
        <v>71.260657199999997</v>
      </c>
      <c r="F9" s="103">
        <v>349.27</v>
      </c>
      <c r="G9" s="238">
        <v>39.237000000000002</v>
      </c>
      <c r="H9" s="238">
        <v>0</v>
      </c>
      <c r="I9" s="247">
        <v>388.50700000000001</v>
      </c>
      <c r="J9" s="76"/>
      <c r="K9" s="8"/>
      <c r="L9" s="8"/>
      <c r="M9" s="8"/>
      <c r="N9" s="8"/>
      <c r="Q9" s="3"/>
      <c r="R9" s="3"/>
      <c r="S9" s="3"/>
      <c r="T9" s="3"/>
      <c r="U9" s="3"/>
    </row>
    <row r="10" spans="1:21" x14ac:dyDescent="0.25">
      <c r="A10" s="8"/>
      <c r="B10" s="245" t="s">
        <v>2</v>
      </c>
      <c r="C10" s="238">
        <v>196.94300000000001</v>
      </c>
      <c r="D10" s="238">
        <v>84.295276400000006</v>
      </c>
      <c r="E10" s="246">
        <v>70.197723600000003</v>
      </c>
      <c r="F10" s="103">
        <v>351.43599999999998</v>
      </c>
      <c r="G10" s="238">
        <v>40.247</v>
      </c>
      <c r="H10" s="238">
        <v>0</v>
      </c>
      <c r="I10" s="247">
        <v>391.68299999999999</v>
      </c>
      <c r="J10" s="76"/>
      <c r="K10" s="8"/>
      <c r="L10" s="8"/>
      <c r="M10" s="8"/>
      <c r="N10" s="8"/>
      <c r="Q10" s="3"/>
      <c r="R10" s="3"/>
      <c r="S10" s="3"/>
      <c r="T10" s="3"/>
      <c r="U10" s="3"/>
    </row>
    <row r="11" spans="1:21" x14ac:dyDescent="0.25">
      <c r="A11" s="8"/>
      <c r="B11" s="245" t="s">
        <v>3</v>
      </c>
      <c r="C11" s="238">
        <v>200.154</v>
      </c>
      <c r="D11" s="238">
        <v>79.121803799999995</v>
      </c>
      <c r="E11" s="246">
        <v>69.666196200000002</v>
      </c>
      <c r="F11" s="103">
        <v>348.94200000000001</v>
      </c>
      <c r="G11" s="238">
        <v>40.826999999999998</v>
      </c>
      <c r="H11" s="238">
        <v>0</v>
      </c>
      <c r="I11" s="247">
        <v>389.76900000000001</v>
      </c>
      <c r="J11" s="76"/>
      <c r="K11" s="8"/>
      <c r="L11" s="8"/>
      <c r="M11" s="8"/>
      <c r="N11" s="8"/>
      <c r="Q11" s="3"/>
      <c r="R11" s="3"/>
      <c r="S11" s="3"/>
      <c r="T11" s="3"/>
      <c r="U11" s="3"/>
    </row>
    <row r="12" spans="1:21" x14ac:dyDescent="0.25">
      <c r="A12" s="8"/>
      <c r="B12" s="245" t="s">
        <v>4</v>
      </c>
      <c r="C12" s="238">
        <v>200.67</v>
      </c>
      <c r="D12" s="238">
        <v>82.469576999999987</v>
      </c>
      <c r="E12" s="246">
        <v>69.451422999999991</v>
      </c>
      <c r="F12" s="103">
        <v>352.59100000000001</v>
      </c>
      <c r="G12" s="238">
        <v>43.576000000000001</v>
      </c>
      <c r="H12" s="238">
        <v>0</v>
      </c>
      <c r="I12" s="247">
        <v>396.16699999999997</v>
      </c>
      <c r="J12" s="76"/>
      <c r="K12" s="8"/>
      <c r="L12" s="8"/>
      <c r="M12" s="8"/>
      <c r="N12" s="8"/>
      <c r="Q12" s="3"/>
      <c r="R12" s="3"/>
      <c r="S12" s="3"/>
      <c r="T12" s="3"/>
      <c r="U12" s="3"/>
    </row>
    <row r="13" spans="1:21" x14ac:dyDescent="0.25">
      <c r="A13" s="8"/>
      <c r="B13" s="245" t="s">
        <v>5</v>
      </c>
      <c r="C13" s="238">
        <v>201.79499999999999</v>
      </c>
      <c r="D13" s="238">
        <v>81.058287100000001</v>
      </c>
      <c r="E13" s="246">
        <v>70.604712899999996</v>
      </c>
      <c r="F13" s="103">
        <v>353.45800000000003</v>
      </c>
      <c r="G13" s="238">
        <v>49.402000000000001</v>
      </c>
      <c r="H13" s="238">
        <v>0</v>
      </c>
      <c r="I13" s="247">
        <v>402.86</v>
      </c>
      <c r="J13" s="76"/>
      <c r="K13" s="8"/>
      <c r="L13" s="8"/>
      <c r="M13" s="8"/>
      <c r="N13" s="8"/>
      <c r="Q13" s="3"/>
      <c r="R13" s="3"/>
      <c r="S13" s="3"/>
      <c r="T13" s="3"/>
      <c r="U13" s="3"/>
    </row>
    <row r="14" spans="1:21" x14ac:dyDescent="0.25">
      <c r="A14" s="8"/>
      <c r="B14" s="245" t="s">
        <v>6</v>
      </c>
      <c r="C14" s="238">
        <v>202.94900000000001</v>
      </c>
      <c r="D14" s="238">
        <v>86.365074500000006</v>
      </c>
      <c r="E14" s="246">
        <v>70.879925499999999</v>
      </c>
      <c r="F14" s="103">
        <v>360.19400000000002</v>
      </c>
      <c r="G14" s="238">
        <v>45.085000000000001</v>
      </c>
      <c r="H14" s="238">
        <v>0</v>
      </c>
      <c r="I14" s="247">
        <v>405.279</v>
      </c>
      <c r="J14" s="76"/>
      <c r="K14" s="8"/>
      <c r="L14" s="8"/>
      <c r="M14" s="8"/>
      <c r="N14" s="8"/>
      <c r="Q14" s="3"/>
      <c r="R14" s="3"/>
      <c r="S14" s="3"/>
      <c r="T14" s="3"/>
      <c r="U14" s="3"/>
    </row>
    <row r="15" spans="1:21" x14ac:dyDescent="0.25">
      <c r="A15" s="8"/>
      <c r="B15" s="245" t="s">
        <v>7</v>
      </c>
      <c r="C15" s="238">
        <v>203.78700000000001</v>
      </c>
      <c r="D15" s="238">
        <v>87.003106500000001</v>
      </c>
      <c r="E15" s="246">
        <v>71.736893500000008</v>
      </c>
      <c r="F15" s="103">
        <v>362.52699999999999</v>
      </c>
      <c r="G15" s="238">
        <v>45.362000000000002</v>
      </c>
      <c r="H15" s="238">
        <v>0</v>
      </c>
      <c r="I15" s="247">
        <v>407.88900000000001</v>
      </c>
      <c r="J15" s="76"/>
      <c r="K15" s="8"/>
      <c r="L15" s="8"/>
      <c r="M15" s="8"/>
      <c r="N15" s="8"/>
      <c r="Q15" s="3"/>
      <c r="R15" s="3"/>
      <c r="S15" s="3"/>
      <c r="T15" s="3"/>
      <c r="U15" s="3"/>
    </row>
    <row r="16" spans="1:21" x14ac:dyDescent="0.25">
      <c r="A16" s="8"/>
      <c r="B16" s="245" t="s">
        <v>8</v>
      </c>
      <c r="C16" s="238">
        <v>206.52099999999999</v>
      </c>
      <c r="D16" s="238">
        <v>89.412531900000005</v>
      </c>
      <c r="E16" s="246">
        <v>71.887468099999992</v>
      </c>
      <c r="F16" s="103">
        <v>367.82100000000003</v>
      </c>
      <c r="G16" s="238">
        <v>49.058</v>
      </c>
      <c r="H16" s="238">
        <v>0</v>
      </c>
      <c r="I16" s="247">
        <v>416.87900000000002</v>
      </c>
      <c r="J16" s="76"/>
      <c r="K16" s="8"/>
      <c r="L16" s="8"/>
      <c r="M16" s="8"/>
      <c r="N16" s="8"/>
      <c r="Q16" s="3"/>
      <c r="R16" s="3"/>
      <c r="S16" s="3"/>
      <c r="T16" s="3"/>
      <c r="U16" s="3"/>
    </row>
    <row r="17" spans="1:21" x14ac:dyDescent="0.25">
      <c r="A17" s="8"/>
      <c r="B17" s="245" t="s">
        <v>9</v>
      </c>
      <c r="C17" s="238">
        <v>206.21700000000001</v>
      </c>
      <c r="D17" s="238">
        <v>85.072481200000013</v>
      </c>
      <c r="E17" s="246">
        <v>72.165518800000001</v>
      </c>
      <c r="F17" s="103">
        <v>363.45499999999998</v>
      </c>
      <c r="G17" s="238">
        <v>49.996000000000002</v>
      </c>
      <c r="H17" s="238">
        <v>0</v>
      </c>
      <c r="I17" s="247">
        <v>413.45100000000002</v>
      </c>
      <c r="J17" s="76"/>
      <c r="K17" s="8"/>
      <c r="L17" s="8"/>
      <c r="M17" s="8"/>
      <c r="N17" s="8"/>
      <c r="Q17" s="3"/>
      <c r="R17" s="3"/>
      <c r="S17" s="3"/>
      <c r="T17" s="3"/>
      <c r="U17" s="3"/>
    </row>
    <row r="18" spans="1:21" x14ac:dyDescent="0.25">
      <c r="A18" s="8"/>
      <c r="B18" s="245" t="s">
        <v>10</v>
      </c>
      <c r="C18" s="238">
        <v>205.14699999999999</v>
      </c>
      <c r="D18" s="238">
        <v>87.858661499999997</v>
      </c>
      <c r="E18" s="246">
        <v>73.418338500000004</v>
      </c>
      <c r="F18" s="103">
        <v>366.42399999999998</v>
      </c>
      <c r="G18" s="238">
        <v>51.036999999999999</v>
      </c>
      <c r="H18" s="238">
        <v>0</v>
      </c>
      <c r="I18" s="247">
        <v>417.46100000000001</v>
      </c>
      <c r="J18" s="76"/>
      <c r="K18" s="8"/>
      <c r="L18" s="8"/>
      <c r="M18" s="8"/>
      <c r="N18" s="8"/>
      <c r="Q18" s="3"/>
      <c r="R18" s="3"/>
      <c r="S18" s="3"/>
      <c r="T18" s="3"/>
      <c r="U18" s="3"/>
    </row>
    <row r="19" spans="1:21" x14ac:dyDescent="0.25">
      <c r="A19" s="8"/>
      <c r="B19" s="245" t="s">
        <v>11</v>
      </c>
      <c r="C19" s="238">
        <v>207.26900000000001</v>
      </c>
      <c r="D19" s="238">
        <v>90.385891399999991</v>
      </c>
      <c r="E19" s="246">
        <v>73.78410860000001</v>
      </c>
      <c r="F19" s="103">
        <v>371.43900000000002</v>
      </c>
      <c r="G19" s="238">
        <v>50.279000000000003</v>
      </c>
      <c r="H19" s="238">
        <v>0</v>
      </c>
      <c r="I19" s="247">
        <v>421.71800000000002</v>
      </c>
      <c r="J19" s="76"/>
      <c r="K19" s="8"/>
      <c r="L19" s="8"/>
      <c r="M19" s="8"/>
      <c r="N19" s="8"/>
      <c r="Q19" s="3"/>
      <c r="R19" s="3"/>
      <c r="S19" s="3"/>
      <c r="T19" s="3"/>
      <c r="U19" s="3"/>
    </row>
    <row r="20" spans="1:21" x14ac:dyDescent="0.25">
      <c r="A20" s="8"/>
      <c r="B20" s="245" t="s">
        <v>12</v>
      </c>
      <c r="C20" s="238">
        <v>208.94399999999999</v>
      </c>
      <c r="D20" s="238">
        <v>87.83696590000001</v>
      </c>
      <c r="E20" s="246">
        <v>76.445034100000001</v>
      </c>
      <c r="F20" s="103">
        <v>373.226</v>
      </c>
      <c r="G20" s="238">
        <v>50.921999999999997</v>
      </c>
      <c r="H20" s="238">
        <v>0</v>
      </c>
      <c r="I20" s="247">
        <v>424.14800000000002</v>
      </c>
      <c r="J20" s="76"/>
      <c r="K20" s="8"/>
      <c r="L20" s="8"/>
      <c r="M20" s="8"/>
      <c r="N20" s="8"/>
      <c r="Q20" s="3"/>
      <c r="R20" s="3"/>
      <c r="S20" s="3"/>
      <c r="T20" s="3"/>
      <c r="U20" s="3"/>
    </row>
    <row r="21" spans="1:21" x14ac:dyDescent="0.25">
      <c r="A21" s="8"/>
      <c r="B21" s="245" t="s">
        <v>13</v>
      </c>
      <c r="C21" s="238">
        <v>208.74</v>
      </c>
      <c r="D21" s="238">
        <v>88.649656000000007</v>
      </c>
      <c r="E21" s="246">
        <v>77.515343999999999</v>
      </c>
      <c r="F21" s="103">
        <v>374.90499999999997</v>
      </c>
      <c r="G21" s="238">
        <v>51.149000000000001</v>
      </c>
      <c r="H21" s="238">
        <v>0</v>
      </c>
      <c r="I21" s="247">
        <v>426.05399999999997</v>
      </c>
      <c r="J21" s="76"/>
      <c r="K21" s="8"/>
      <c r="L21" s="8"/>
      <c r="M21" s="8"/>
      <c r="N21" s="8"/>
      <c r="Q21" s="3"/>
      <c r="R21" s="3"/>
      <c r="S21" s="3"/>
      <c r="T21" s="3"/>
      <c r="U21" s="3"/>
    </row>
    <row r="22" spans="1:21" x14ac:dyDescent="0.25">
      <c r="A22" s="8"/>
      <c r="B22" s="245" t="s">
        <v>14</v>
      </c>
      <c r="C22" s="238">
        <v>211.71199999999999</v>
      </c>
      <c r="D22" s="238">
        <v>94.720107400000003</v>
      </c>
      <c r="E22" s="246">
        <v>77.075892600000003</v>
      </c>
      <c r="F22" s="103">
        <v>383.50799999999998</v>
      </c>
      <c r="G22" s="238">
        <v>51.267000000000003</v>
      </c>
      <c r="H22" s="238">
        <v>0</v>
      </c>
      <c r="I22" s="247">
        <v>434.77499999999998</v>
      </c>
      <c r="J22" s="76"/>
      <c r="K22" s="8"/>
      <c r="L22" s="8"/>
      <c r="M22" s="8"/>
      <c r="N22" s="8"/>
      <c r="Q22" s="3"/>
      <c r="R22" s="3"/>
      <c r="S22" s="3"/>
      <c r="T22" s="3"/>
      <c r="U22" s="3"/>
    </row>
    <row r="23" spans="1:21" x14ac:dyDescent="0.25">
      <c r="A23" s="8"/>
      <c r="B23" s="245" t="s">
        <v>15</v>
      </c>
      <c r="C23" s="238">
        <v>211.21100000000001</v>
      </c>
      <c r="D23" s="238">
        <v>95.728643300000002</v>
      </c>
      <c r="E23" s="246">
        <v>76.690356700000009</v>
      </c>
      <c r="F23" s="103">
        <v>383.63</v>
      </c>
      <c r="G23" s="238">
        <v>52.747999999999998</v>
      </c>
      <c r="H23" s="238">
        <v>0</v>
      </c>
      <c r="I23" s="247">
        <v>436.37799999999999</v>
      </c>
      <c r="J23" s="76"/>
      <c r="K23" s="8"/>
      <c r="L23" s="8"/>
      <c r="M23" s="8"/>
      <c r="N23" s="8"/>
      <c r="Q23" s="3"/>
      <c r="R23" s="3"/>
      <c r="S23" s="3"/>
      <c r="T23" s="3"/>
      <c r="U23" s="3"/>
    </row>
    <row r="24" spans="1:21" x14ac:dyDescent="0.25">
      <c r="A24" s="8"/>
      <c r="B24" s="245" t="s">
        <v>16</v>
      </c>
      <c r="C24" s="238">
        <v>213.321</v>
      </c>
      <c r="D24" s="238">
        <v>95.134593300000006</v>
      </c>
      <c r="E24" s="246">
        <v>78.081406700000002</v>
      </c>
      <c r="F24" s="103">
        <v>386.53699999999998</v>
      </c>
      <c r="G24" s="238">
        <v>52.633000000000003</v>
      </c>
      <c r="H24" s="238">
        <v>0</v>
      </c>
      <c r="I24" s="247">
        <v>439.17</v>
      </c>
      <c r="J24" s="76"/>
      <c r="K24" s="8"/>
      <c r="L24" s="8"/>
      <c r="M24" s="8"/>
      <c r="N24" s="8"/>
      <c r="Q24" s="3"/>
      <c r="R24" s="3"/>
      <c r="S24" s="3"/>
      <c r="T24" s="3"/>
      <c r="U24" s="3"/>
    </row>
    <row r="25" spans="1:21" x14ac:dyDescent="0.25">
      <c r="A25" s="8"/>
      <c r="B25" s="248" t="s">
        <v>17</v>
      </c>
      <c r="C25" s="238">
        <v>220.518</v>
      </c>
      <c r="D25" s="238">
        <v>90.204292500000008</v>
      </c>
      <c r="E25" s="246">
        <v>78.817707499999997</v>
      </c>
      <c r="F25" s="103">
        <v>389.54</v>
      </c>
      <c r="G25" s="238">
        <v>54.093000000000004</v>
      </c>
      <c r="H25" s="238">
        <v>0</v>
      </c>
      <c r="I25" s="247">
        <v>443.63299999999998</v>
      </c>
      <c r="J25" s="30"/>
      <c r="K25" s="8"/>
      <c r="L25" s="8"/>
      <c r="M25" s="8"/>
      <c r="N25" s="8"/>
      <c r="Q25" s="3"/>
      <c r="R25" s="3"/>
      <c r="S25" s="3"/>
      <c r="T25" s="3"/>
      <c r="U25" s="3"/>
    </row>
    <row r="26" spans="1:21" x14ac:dyDescent="0.25">
      <c r="A26" s="8"/>
      <c r="B26" s="248" t="s">
        <v>18</v>
      </c>
      <c r="C26" s="238">
        <v>221.09800000000001</v>
      </c>
      <c r="D26" s="238">
        <v>97.005442799999983</v>
      </c>
      <c r="E26" s="246">
        <v>79.764557199999999</v>
      </c>
      <c r="F26" s="103">
        <v>397.86799999999999</v>
      </c>
      <c r="G26" s="238">
        <v>55.085000000000001</v>
      </c>
      <c r="H26" s="238">
        <v>0</v>
      </c>
      <c r="I26" s="247">
        <v>452.95299999999997</v>
      </c>
      <c r="J26" s="30"/>
      <c r="K26" s="8"/>
      <c r="L26" s="8"/>
      <c r="M26" s="8"/>
      <c r="N26" s="8"/>
      <c r="Q26" s="3"/>
      <c r="R26" s="3"/>
      <c r="S26" s="3"/>
      <c r="T26" s="3"/>
      <c r="U26" s="3"/>
    </row>
    <row r="27" spans="1:21" x14ac:dyDescent="0.25">
      <c r="A27" s="8"/>
      <c r="B27" s="248" t="s">
        <v>19</v>
      </c>
      <c r="C27" s="238">
        <v>224.57300000000001</v>
      </c>
      <c r="D27" s="238">
        <v>96.485068900000002</v>
      </c>
      <c r="E27" s="246">
        <v>80.975931099999997</v>
      </c>
      <c r="F27" s="103">
        <v>402.03399999999999</v>
      </c>
      <c r="G27" s="238">
        <v>55.365000000000002</v>
      </c>
      <c r="H27" s="238">
        <v>0</v>
      </c>
      <c r="I27" s="247">
        <v>457.399</v>
      </c>
      <c r="J27" s="30"/>
      <c r="K27" s="8"/>
      <c r="L27" s="8"/>
      <c r="M27" s="8"/>
      <c r="N27" s="8"/>
      <c r="Q27" s="3"/>
      <c r="R27" s="3"/>
      <c r="S27" s="3"/>
      <c r="T27" s="3"/>
      <c r="U27" s="3"/>
    </row>
    <row r="28" spans="1:21" x14ac:dyDescent="0.25">
      <c r="A28" s="8"/>
      <c r="B28" s="248" t="s">
        <v>20</v>
      </c>
      <c r="C28" s="238">
        <v>225.303</v>
      </c>
      <c r="D28" s="238">
        <v>97.847195899999988</v>
      </c>
      <c r="E28" s="246">
        <v>83.069804099999999</v>
      </c>
      <c r="F28" s="103">
        <v>406.22</v>
      </c>
      <c r="G28" s="238">
        <v>56.384999999999998</v>
      </c>
      <c r="H28" s="238">
        <v>0</v>
      </c>
      <c r="I28" s="247">
        <v>462.60500000000002</v>
      </c>
      <c r="J28" s="30"/>
      <c r="K28" s="8"/>
      <c r="L28" s="8"/>
      <c r="M28" s="8"/>
      <c r="N28" s="8"/>
      <c r="Q28" s="3"/>
      <c r="R28" s="3"/>
      <c r="S28" s="3"/>
      <c r="T28" s="3"/>
      <c r="U28" s="3"/>
    </row>
    <row r="29" spans="1:21" x14ac:dyDescent="0.25">
      <c r="A29" s="8"/>
      <c r="B29" s="248" t="s">
        <v>21</v>
      </c>
      <c r="C29" s="238">
        <v>223.624</v>
      </c>
      <c r="D29" s="238">
        <v>100.6558493</v>
      </c>
      <c r="E29" s="246">
        <v>85.143150699999993</v>
      </c>
      <c r="F29" s="103">
        <v>409.423</v>
      </c>
      <c r="G29" s="238">
        <v>57.204999999999998</v>
      </c>
      <c r="H29" s="238">
        <v>0</v>
      </c>
      <c r="I29" s="247">
        <v>466.62799999999999</v>
      </c>
      <c r="J29" s="30"/>
      <c r="K29" s="8"/>
      <c r="L29" s="8"/>
      <c r="M29" s="8"/>
      <c r="N29" s="8"/>
      <c r="Q29" s="3"/>
      <c r="R29" s="3"/>
      <c r="S29" s="3"/>
      <c r="T29" s="3"/>
      <c r="U29" s="3"/>
    </row>
    <row r="30" spans="1:21" x14ac:dyDescent="0.25">
      <c r="A30" s="8"/>
      <c r="B30" s="248" t="s">
        <v>22</v>
      </c>
      <c r="C30" s="238">
        <v>224.80199999999999</v>
      </c>
      <c r="D30" s="238">
        <v>106.02863860000001</v>
      </c>
      <c r="E30" s="246">
        <v>85.442361399999996</v>
      </c>
      <c r="F30" s="103">
        <v>416.27300000000002</v>
      </c>
      <c r="G30" s="238">
        <v>56.652000000000001</v>
      </c>
      <c r="H30" s="238">
        <v>0</v>
      </c>
      <c r="I30" s="247">
        <v>472.92500000000001</v>
      </c>
      <c r="J30" s="30"/>
      <c r="K30" s="8"/>
      <c r="L30" s="8"/>
      <c r="M30" s="8"/>
      <c r="N30" s="8"/>
      <c r="Q30" s="3"/>
      <c r="R30" s="3"/>
      <c r="S30" s="3"/>
      <c r="T30" s="3"/>
      <c r="U30" s="3"/>
    </row>
    <row r="31" spans="1:21" x14ac:dyDescent="0.25">
      <c r="A31" s="8"/>
      <c r="B31" s="248" t="s">
        <v>23</v>
      </c>
      <c r="C31" s="238">
        <v>226.59800000000001</v>
      </c>
      <c r="D31" s="238">
        <v>103.8996283</v>
      </c>
      <c r="E31" s="246">
        <v>85.886371699999998</v>
      </c>
      <c r="F31" s="103">
        <v>416.38400000000001</v>
      </c>
      <c r="G31" s="238">
        <v>57.62</v>
      </c>
      <c r="H31" s="238">
        <v>0</v>
      </c>
      <c r="I31" s="247">
        <v>474.00400000000002</v>
      </c>
      <c r="J31" s="30"/>
      <c r="K31" s="8"/>
      <c r="L31" s="8"/>
      <c r="M31" s="8"/>
      <c r="N31" s="8"/>
      <c r="Q31" s="3"/>
      <c r="R31" s="3"/>
      <c r="S31" s="3"/>
      <c r="T31" s="3"/>
      <c r="U31" s="3"/>
    </row>
    <row r="32" spans="1:21" x14ac:dyDescent="0.25">
      <c r="A32" s="8"/>
      <c r="B32" s="248" t="s">
        <v>24</v>
      </c>
      <c r="C32" s="238">
        <v>228.845</v>
      </c>
      <c r="D32" s="238">
        <v>105.2538837</v>
      </c>
      <c r="E32" s="246">
        <v>86.667116299999989</v>
      </c>
      <c r="F32" s="103">
        <v>420.76600000000002</v>
      </c>
      <c r="G32" s="238">
        <v>57.139000000000003</v>
      </c>
      <c r="H32" s="238">
        <v>0</v>
      </c>
      <c r="I32" s="247">
        <v>477.90499999999997</v>
      </c>
      <c r="J32" s="30"/>
      <c r="K32" s="8"/>
      <c r="L32" s="8"/>
      <c r="M32" s="8"/>
      <c r="N32" s="8"/>
      <c r="Q32" s="3"/>
      <c r="R32" s="3"/>
      <c r="S32" s="3"/>
      <c r="T32" s="3"/>
      <c r="U32" s="3"/>
    </row>
    <row r="33" spans="1:21" x14ac:dyDescent="0.25">
      <c r="A33" s="8"/>
      <c r="B33" s="248" t="s">
        <v>25</v>
      </c>
      <c r="C33" s="238">
        <v>230.93600000000001</v>
      </c>
      <c r="D33" s="238">
        <v>105.9494713</v>
      </c>
      <c r="E33" s="246">
        <v>89.122528699999989</v>
      </c>
      <c r="F33" s="103">
        <v>426.00799999999998</v>
      </c>
      <c r="G33" s="238">
        <v>58.408999999999999</v>
      </c>
      <c r="H33" s="238">
        <v>0</v>
      </c>
      <c r="I33" s="247">
        <v>484.41699999999997</v>
      </c>
      <c r="J33" s="30"/>
      <c r="K33" s="8"/>
      <c r="L33" s="8"/>
      <c r="M33" s="8"/>
      <c r="N33" s="8"/>
      <c r="Q33" s="3"/>
      <c r="R33" s="3"/>
      <c r="S33" s="3"/>
      <c r="T33" s="3"/>
      <c r="U33" s="3"/>
    </row>
    <row r="34" spans="1:21" x14ac:dyDescent="0.25">
      <c r="A34" s="8"/>
      <c r="B34" s="248" t="s">
        <v>26</v>
      </c>
      <c r="C34" s="238">
        <v>233.155</v>
      </c>
      <c r="D34" s="238">
        <v>102.0198175</v>
      </c>
      <c r="E34" s="246">
        <v>91.235182499999993</v>
      </c>
      <c r="F34" s="103">
        <v>426.41</v>
      </c>
      <c r="G34" s="238">
        <v>59.015999999999998</v>
      </c>
      <c r="H34" s="238">
        <v>0</v>
      </c>
      <c r="I34" s="247">
        <v>485.42599999999999</v>
      </c>
      <c r="J34" s="30"/>
      <c r="K34" s="8"/>
      <c r="L34" s="8"/>
      <c r="M34" s="8"/>
      <c r="N34" s="8"/>
      <c r="Q34" s="3"/>
      <c r="R34" s="3"/>
      <c r="S34" s="3"/>
      <c r="T34" s="3"/>
      <c r="U34" s="3"/>
    </row>
    <row r="35" spans="1:21" x14ac:dyDescent="0.25">
      <c r="A35" s="8"/>
      <c r="B35" s="248" t="s">
        <v>27</v>
      </c>
      <c r="C35" s="238">
        <v>235.18700000000001</v>
      </c>
      <c r="D35" s="238">
        <v>101.5355241</v>
      </c>
      <c r="E35" s="246">
        <v>91.622475900000012</v>
      </c>
      <c r="F35" s="103">
        <v>428.34500000000003</v>
      </c>
      <c r="G35" s="238">
        <v>59.119</v>
      </c>
      <c r="H35" s="238">
        <v>0</v>
      </c>
      <c r="I35" s="247">
        <v>487.464</v>
      </c>
      <c r="J35" s="3"/>
      <c r="Q35" s="3"/>
      <c r="R35" s="3"/>
      <c r="S35" s="3"/>
      <c r="T35" s="3"/>
      <c r="U35" s="3"/>
    </row>
    <row r="36" spans="1:21" x14ac:dyDescent="0.25">
      <c r="A36" s="8"/>
      <c r="B36" s="248" t="s">
        <v>28</v>
      </c>
      <c r="C36" s="238">
        <v>236.93100000000001</v>
      </c>
      <c r="D36" s="238">
        <v>105.16318700000001</v>
      </c>
      <c r="E36" s="246">
        <v>92.302813</v>
      </c>
      <c r="F36" s="103">
        <v>434.39699999999999</v>
      </c>
      <c r="G36" s="238">
        <v>59.981000000000002</v>
      </c>
      <c r="H36" s="238">
        <v>0</v>
      </c>
      <c r="I36" s="247">
        <v>494.37799999999999</v>
      </c>
      <c r="J36" s="3"/>
      <c r="Q36" s="3"/>
      <c r="R36" s="3"/>
      <c r="S36" s="3"/>
      <c r="T36" s="3"/>
      <c r="U36" s="3"/>
    </row>
    <row r="37" spans="1:21" x14ac:dyDescent="0.25">
      <c r="A37" s="8"/>
      <c r="B37" s="248" t="s">
        <v>31</v>
      </c>
      <c r="C37" s="238">
        <v>241.40899999999999</v>
      </c>
      <c r="D37" s="238">
        <v>106.317396</v>
      </c>
      <c r="E37" s="246">
        <v>94.092604000000009</v>
      </c>
      <c r="F37" s="103">
        <v>441.81900000000002</v>
      </c>
      <c r="G37" s="238">
        <v>60.465000000000003</v>
      </c>
      <c r="H37" s="238">
        <v>0</v>
      </c>
      <c r="I37" s="247">
        <v>502.28399999999999</v>
      </c>
      <c r="J37" s="3"/>
      <c r="Q37" s="3"/>
      <c r="R37" s="3"/>
      <c r="S37" s="3"/>
      <c r="T37" s="3"/>
      <c r="U37" s="3"/>
    </row>
    <row r="38" spans="1:21" x14ac:dyDescent="0.25">
      <c r="A38" s="8"/>
      <c r="B38" s="248" t="s">
        <v>32</v>
      </c>
      <c r="C38" s="238">
        <v>243.59899999999999</v>
      </c>
      <c r="D38" s="238">
        <v>108.5479397</v>
      </c>
      <c r="E38" s="246">
        <v>94.0800603</v>
      </c>
      <c r="F38" s="103">
        <v>446.22699999999998</v>
      </c>
      <c r="G38" s="238">
        <v>60.328000000000003</v>
      </c>
      <c r="H38" s="238">
        <v>0</v>
      </c>
      <c r="I38" s="247">
        <v>506.55500000000001</v>
      </c>
      <c r="J38" s="3"/>
      <c r="Q38" s="3"/>
      <c r="R38" s="3"/>
      <c r="S38" s="3"/>
      <c r="T38" s="3"/>
      <c r="U38" s="3"/>
    </row>
    <row r="39" spans="1:21" x14ac:dyDescent="0.25">
      <c r="A39" s="8"/>
      <c r="B39" s="248" t="s">
        <v>33</v>
      </c>
      <c r="C39" s="238">
        <v>244.2</v>
      </c>
      <c r="D39" s="238">
        <v>112.53657319999999</v>
      </c>
      <c r="E39" s="246">
        <v>95.367426800000004</v>
      </c>
      <c r="F39" s="103">
        <v>452.10399999999998</v>
      </c>
      <c r="G39" s="238">
        <v>61.317</v>
      </c>
      <c r="H39" s="238">
        <v>0</v>
      </c>
      <c r="I39" s="247">
        <v>513.42100000000005</v>
      </c>
      <c r="J39" s="3"/>
      <c r="Q39" s="3"/>
      <c r="R39" s="3"/>
      <c r="S39" s="3"/>
      <c r="T39" s="3"/>
      <c r="U39" s="3"/>
    </row>
    <row r="40" spans="1:21" x14ac:dyDescent="0.25">
      <c r="A40" s="8"/>
      <c r="B40" s="248" t="s">
        <v>34</v>
      </c>
      <c r="C40" s="238">
        <v>248.19900000000001</v>
      </c>
      <c r="D40" s="238">
        <v>112.94609109999999</v>
      </c>
      <c r="E40" s="246">
        <v>95.666908899999996</v>
      </c>
      <c r="F40" s="103">
        <v>456.81200000000001</v>
      </c>
      <c r="G40" s="238">
        <v>61.581000000000003</v>
      </c>
      <c r="H40" s="238">
        <v>0</v>
      </c>
      <c r="I40" s="247">
        <v>518.39300000000003</v>
      </c>
      <c r="J40" s="3"/>
      <c r="Q40" s="3"/>
      <c r="R40" s="3"/>
      <c r="S40" s="3"/>
      <c r="T40" s="3"/>
      <c r="U40" s="3"/>
    </row>
    <row r="41" spans="1:21" x14ac:dyDescent="0.25">
      <c r="A41" s="8"/>
      <c r="B41" s="248" t="s">
        <v>38</v>
      </c>
      <c r="C41" s="238">
        <v>251.36500000000001</v>
      </c>
      <c r="D41" s="238">
        <v>109.74732779999999</v>
      </c>
      <c r="E41" s="246">
        <v>97.066672199999999</v>
      </c>
      <c r="F41" s="103">
        <v>458.17899999999997</v>
      </c>
      <c r="G41" s="238">
        <v>62.895000000000003</v>
      </c>
      <c r="H41" s="238">
        <v>0</v>
      </c>
      <c r="I41" s="247">
        <v>521.07399999999996</v>
      </c>
      <c r="J41" s="3"/>
      <c r="Q41" s="3"/>
      <c r="R41" s="3"/>
      <c r="S41" s="3"/>
      <c r="T41" s="3"/>
      <c r="U41" s="3"/>
    </row>
    <row r="42" spans="1:21" x14ac:dyDescent="0.25">
      <c r="A42" s="8"/>
      <c r="B42" s="248" t="s">
        <v>39</v>
      </c>
      <c r="C42" s="238">
        <v>253.08799999999999</v>
      </c>
      <c r="D42" s="238">
        <v>111.0604146</v>
      </c>
      <c r="E42" s="246">
        <v>97.281585399999997</v>
      </c>
      <c r="F42" s="103">
        <v>461.43</v>
      </c>
      <c r="G42" s="238">
        <v>63.588999999999999</v>
      </c>
      <c r="H42" s="238">
        <v>0</v>
      </c>
      <c r="I42" s="247">
        <v>525.01900000000001</v>
      </c>
      <c r="J42" s="3"/>
      <c r="Q42" s="3"/>
      <c r="R42" s="3"/>
      <c r="S42" s="3"/>
      <c r="T42" s="3"/>
      <c r="U42" s="3"/>
    </row>
    <row r="43" spans="1:21" x14ac:dyDescent="0.25">
      <c r="A43" s="8"/>
      <c r="B43" s="248" t="s">
        <v>40</v>
      </c>
      <c r="C43" s="238">
        <v>253.887</v>
      </c>
      <c r="D43" s="238">
        <v>117.58489809999999</v>
      </c>
      <c r="E43" s="246">
        <v>98.060101899999992</v>
      </c>
      <c r="F43" s="103">
        <v>469.53199999999998</v>
      </c>
      <c r="G43" s="238">
        <v>63.125</v>
      </c>
      <c r="H43" s="238">
        <v>0</v>
      </c>
      <c r="I43" s="247">
        <v>532.65700000000004</v>
      </c>
      <c r="J43" s="3"/>
      <c r="Q43" s="3"/>
      <c r="R43" s="3"/>
      <c r="S43" s="3"/>
      <c r="T43" s="3"/>
      <c r="U43" s="3"/>
    </row>
    <row r="44" spans="1:21" x14ac:dyDescent="0.25">
      <c r="A44" s="8"/>
      <c r="B44" s="248" t="s">
        <v>41</v>
      </c>
      <c r="C44" s="238">
        <v>257.06299999999999</v>
      </c>
      <c r="D44" s="238">
        <v>117.51335949999999</v>
      </c>
      <c r="E44" s="246">
        <v>98.983640499999993</v>
      </c>
      <c r="F44" s="103">
        <v>473.56</v>
      </c>
      <c r="G44" s="238">
        <v>62.323999999999998</v>
      </c>
      <c r="H44" s="238">
        <v>0</v>
      </c>
      <c r="I44" s="247">
        <v>535.88400000000001</v>
      </c>
      <c r="J44" s="3"/>
      <c r="Q44" s="3"/>
      <c r="R44" s="3"/>
      <c r="S44" s="3"/>
      <c r="T44" s="3"/>
      <c r="U44" s="3"/>
    </row>
    <row r="45" spans="1:21" x14ac:dyDescent="0.25">
      <c r="A45" s="8"/>
      <c r="B45" s="248" t="s">
        <v>43</v>
      </c>
      <c r="C45" s="238">
        <v>257.98399999999998</v>
      </c>
      <c r="D45" s="238">
        <v>116.02541479999999</v>
      </c>
      <c r="E45" s="246">
        <v>100.07858520000001</v>
      </c>
      <c r="F45" s="103">
        <v>474.08800000000002</v>
      </c>
      <c r="G45" s="238">
        <v>66.816000000000003</v>
      </c>
      <c r="H45" s="238">
        <v>0</v>
      </c>
      <c r="I45" s="247">
        <v>540.904</v>
      </c>
      <c r="J45" s="3"/>
      <c r="Q45" s="3"/>
      <c r="R45" s="3"/>
      <c r="S45" s="3"/>
      <c r="T45" s="3"/>
      <c r="U45" s="3"/>
    </row>
    <row r="46" spans="1:21" x14ac:dyDescent="0.25">
      <c r="A46" s="8"/>
      <c r="B46" s="248" t="s">
        <v>44</v>
      </c>
      <c r="C46" s="238">
        <v>263.64400000000001</v>
      </c>
      <c r="D46" s="238">
        <v>117.88301089999999</v>
      </c>
      <c r="E46" s="246">
        <v>100.5169891</v>
      </c>
      <c r="F46" s="103">
        <v>482.04399999999998</v>
      </c>
      <c r="G46" s="238">
        <v>64.757999999999996</v>
      </c>
      <c r="H46" s="238">
        <v>0</v>
      </c>
      <c r="I46" s="247">
        <v>546.80200000000002</v>
      </c>
      <c r="J46" s="3"/>
      <c r="Q46" s="3"/>
      <c r="R46" s="3"/>
      <c r="S46" s="3"/>
      <c r="T46" s="3"/>
      <c r="U46" s="3"/>
    </row>
    <row r="47" spans="1:21" x14ac:dyDescent="0.25">
      <c r="A47" s="8"/>
      <c r="B47" s="248" t="s">
        <v>45</v>
      </c>
      <c r="C47" s="238">
        <v>268.786</v>
      </c>
      <c r="D47" s="238">
        <v>115.29988680000001</v>
      </c>
      <c r="E47" s="246">
        <v>101.89711319999999</v>
      </c>
      <c r="F47" s="103">
        <v>485.983</v>
      </c>
      <c r="G47" s="238">
        <v>64.807000000000002</v>
      </c>
      <c r="H47" s="238">
        <v>0</v>
      </c>
      <c r="I47" s="247">
        <v>550.79</v>
      </c>
      <c r="J47" s="3"/>
      <c r="Q47" s="3"/>
      <c r="R47" s="3"/>
      <c r="S47" s="3"/>
      <c r="T47" s="3"/>
      <c r="U47" s="3"/>
    </row>
    <row r="48" spans="1:21" x14ac:dyDescent="0.25">
      <c r="A48" s="8"/>
      <c r="B48" s="248" t="s">
        <v>46</v>
      </c>
      <c r="C48" s="238">
        <v>268.99200000000002</v>
      </c>
      <c r="D48" s="238">
        <v>120.6136875</v>
      </c>
      <c r="E48" s="246">
        <v>102.6153125</v>
      </c>
      <c r="F48" s="103">
        <v>492.221</v>
      </c>
      <c r="G48" s="238">
        <v>65.028000000000006</v>
      </c>
      <c r="H48" s="238">
        <v>0</v>
      </c>
      <c r="I48" s="247">
        <v>557.24900000000002</v>
      </c>
      <c r="J48" s="3"/>
      <c r="Q48" s="3"/>
      <c r="R48" s="3"/>
      <c r="S48" s="3"/>
      <c r="T48" s="3"/>
      <c r="U48" s="3"/>
    </row>
    <row r="49" spans="1:21" x14ac:dyDescent="0.25">
      <c r="A49" s="8"/>
      <c r="B49" s="248" t="s">
        <v>58</v>
      </c>
      <c r="C49" s="238">
        <v>273.56099999999998</v>
      </c>
      <c r="D49" s="238">
        <v>117.03496439999999</v>
      </c>
      <c r="E49" s="246">
        <v>102.82203560000001</v>
      </c>
      <c r="F49" s="103">
        <v>493.41800000000001</v>
      </c>
      <c r="G49" s="238">
        <v>68.058000000000007</v>
      </c>
      <c r="H49" s="238">
        <v>0</v>
      </c>
      <c r="I49" s="247">
        <v>561.476</v>
      </c>
      <c r="J49" s="3"/>
      <c r="Q49" s="3"/>
      <c r="R49" s="3"/>
      <c r="S49" s="3"/>
      <c r="T49" s="3"/>
      <c r="U49" s="3"/>
    </row>
    <row r="50" spans="1:21" x14ac:dyDescent="0.25">
      <c r="A50" s="8"/>
      <c r="B50" s="248" t="s">
        <v>59</v>
      </c>
      <c r="C50" s="238">
        <v>276.52699999999999</v>
      </c>
      <c r="D50" s="238">
        <v>123.54941839999999</v>
      </c>
      <c r="E50" s="246">
        <v>102.0685816</v>
      </c>
      <c r="F50" s="103">
        <v>502.14499999999998</v>
      </c>
      <c r="G50" s="238">
        <v>66.293999999999997</v>
      </c>
      <c r="H50" s="238">
        <v>0</v>
      </c>
      <c r="I50" s="247">
        <v>568.43899999999996</v>
      </c>
      <c r="J50" s="3"/>
      <c r="Q50" s="3"/>
      <c r="R50" s="3"/>
      <c r="S50" s="3"/>
      <c r="T50" s="3"/>
      <c r="U50" s="3"/>
    </row>
    <row r="51" spans="1:21" x14ac:dyDescent="0.25">
      <c r="A51" s="8"/>
      <c r="B51" s="248" t="s">
        <v>60</v>
      </c>
      <c r="C51" s="238">
        <v>278.16500000000002</v>
      </c>
      <c r="D51" s="238">
        <v>121.5215852</v>
      </c>
      <c r="E51" s="246">
        <v>102.97141480000001</v>
      </c>
      <c r="F51" s="103">
        <v>502.65800000000002</v>
      </c>
      <c r="G51" s="238">
        <v>65.460999999999999</v>
      </c>
      <c r="H51" s="238">
        <v>0</v>
      </c>
      <c r="I51" s="247">
        <v>568.11900000000003</v>
      </c>
      <c r="J51" s="3"/>
      <c r="Q51" s="3"/>
      <c r="R51" s="3"/>
      <c r="S51" s="3"/>
      <c r="T51" s="3"/>
      <c r="U51" s="3"/>
    </row>
    <row r="52" spans="1:21" x14ac:dyDescent="0.25">
      <c r="A52" s="8"/>
      <c r="B52" s="248" t="s">
        <v>61</v>
      </c>
      <c r="C52" s="238">
        <v>280.63400000000001</v>
      </c>
      <c r="D52" s="238">
        <v>118.6230319</v>
      </c>
      <c r="E52" s="246">
        <v>102.0489681</v>
      </c>
      <c r="F52" s="103">
        <v>500.32299999999998</v>
      </c>
      <c r="G52" s="238">
        <v>61.895000000000003</v>
      </c>
      <c r="H52" s="238">
        <v>-0.98299999999999998</v>
      </c>
      <c r="I52" s="247">
        <v>562.21799999999996</v>
      </c>
      <c r="J52" s="3"/>
      <c r="Q52" s="3"/>
      <c r="R52" s="3"/>
      <c r="S52" s="3"/>
      <c r="T52" s="3"/>
      <c r="U52" s="3"/>
    </row>
    <row r="53" spans="1:21" x14ac:dyDescent="0.25">
      <c r="A53" s="8"/>
      <c r="B53" s="248" t="s">
        <v>63</v>
      </c>
      <c r="C53" s="238">
        <v>273.24299999999999</v>
      </c>
      <c r="D53" s="238">
        <v>113.43435649999999</v>
      </c>
      <c r="E53" s="246">
        <v>99.671643500000002</v>
      </c>
      <c r="F53" s="103">
        <v>491.36</v>
      </c>
      <c r="G53" s="238">
        <v>-2.778</v>
      </c>
      <c r="H53" s="238">
        <v>5.0110000000000001</v>
      </c>
      <c r="I53" s="247">
        <v>488.58199999999999</v>
      </c>
      <c r="J53" s="3"/>
      <c r="Q53" s="3"/>
      <c r="R53" s="3"/>
      <c r="S53" s="3"/>
      <c r="T53" s="3"/>
      <c r="U53" s="3"/>
    </row>
    <row r="54" spans="1:21" x14ac:dyDescent="0.25">
      <c r="A54" s="8"/>
      <c r="B54" s="248" t="s">
        <v>64</v>
      </c>
      <c r="C54" s="238">
        <v>283.911</v>
      </c>
      <c r="D54" s="238">
        <v>123.7573615</v>
      </c>
      <c r="E54" s="246">
        <v>101.5316385</v>
      </c>
      <c r="F54" s="103">
        <v>511.97699999999998</v>
      </c>
      <c r="G54" s="238">
        <v>34.526000000000003</v>
      </c>
      <c r="H54" s="238">
        <v>2.7770000000000001</v>
      </c>
      <c r="I54" s="247">
        <v>546.50300000000004</v>
      </c>
      <c r="J54" s="3"/>
      <c r="Q54" s="3"/>
      <c r="R54" s="3"/>
      <c r="S54" s="3"/>
      <c r="T54" s="3"/>
      <c r="U54" s="3"/>
    </row>
    <row r="55" spans="1:21" x14ac:dyDescent="0.25">
      <c r="A55" s="8"/>
      <c r="B55" s="248" t="s">
        <v>65</v>
      </c>
      <c r="C55" s="238">
        <v>291.38900000000001</v>
      </c>
      <c r="D55" s="238">
        <v>122.15261009999999</v>
      </c>
      <c r="E55" s="246">
        <v>100.7113899</v>
      </c>
      <c r="F55" s="103">
        <v>516.00099999999998</v>
      </c>
      <c r="G55" s="238">
        <v>39.341999999999999</v>
      </c>
      <c r="H55" s="238">
        <v>1.748</v>
      </c>
      <c r="I55" s="247">
        <v>555.34299999999996</v>
      </c>
      <c r="J55" s="3"/>
      <c r="Q55" s="3"/>
      <c r="R55" s="3"/>
      <c r="S55" s="3"/>
      <c r="T55" s="3"/>
      <c r="U55" s="3"/>
    </row>
    <row r="56" spans="1:21" x14ac:dyDescent="0.25">
      <c r="A56" s="8"/>
      <c r="B56" s="248" t="s">
        <v>66</v>
      </c>
      <c r="C56" s="238">
        <v>291.709</v>
      </c>
      <c r="D56" s="238">
        <v>125.58867189999999</v>
      </c>
      <c r="E56" s="246">
        <v>102.21532809999999</v>
      </c>
      <c r="F56" s="103">
        <v>520.62</v>
      </c>
      <c r="G56" s="238">
        <v>35.695999999999998</v>
      </c>
      <c r="H56" s="238">
        <v>1.107</v>
      </c>
      <c r="I56" s="247">
        <v>556.31600000000003</v>
      </c>
      <c r="J56" s="3"/>
      <c r="Q56" s="3"/>
      <c r="R56" s="3"/>
      <c r="S56" s="3"/>
      <c r="T56" s="3"/>
      <c r="U56" s="3"/>
    </row>
    <row r="57" spans="1:21" x14ac:dyDescent="0.25">
      <c r="A57" s="8"/>
      <c r="B57" s="245" t="s">
        <v>67</v>
      </c>
      <c r="C57" s="238">
        <v>298.05</v>
      </c>
      <c r="D57" s="238">
        <v>128.90312309999999</v>
      </c>
      <c r="E57" s="246">
        <v>103.7018769</v>
      </c>
      <c r="F57" s="103">
        <v>530.22500000000002</v>
      </c>
      <c r="G57" s="238">
        <v>48.354999999999997</v>
      </c>
      <c r="H57" s="238">
        <v>-0.43</v>
      </c>
      <c r="I57" s="247">
        <v>578.58000000000004</v>
      </c>
      <c r="J57" s="3"/>
      <c r="Q57" s="3"/>
      <c r="R57" s="3"/>
      <c r="S57" s="3"/>
      <c r="T57" s="3"/>
      <c r="U57" s="3"/>
    </row>
    <row r="58" spans="1:21" x14ac:dyDescent="0.25">
      <c r="A58" s="8"/>
      <c r="B58" s="245" t="s">
        <v>68</v>
      </c>
      <c r="C58" s="238">
        <v>302.42599999999999</v>
      </c>
      <c r="D58" s="238">
        <v>123.4725837</v>
      </c>
      <c r="E58" s="246">
        <v>103.5574163</v>
      </c>
      <c r="F58" s="103">
        <v>529.03300000000002</v>
      </c>
      <c r="G58" s="238">
        <v>57.863</v>
      </c>
      <c r="H58" s="238">
        <v>-0.42299999999999999</v>
      </c>
      <c r="I58" s="247">
        <v>586.89599999999996</v>
      </c>
      <c r="J58" s="3"/>
      <c r="Q58" s="3"/>
      <c r="R58" s="3"/>
      <c r="S58" s="3"/>
      <c r="T58" s="3"/>
      <c r="U58" s="3"/>
    </row>
    <row r="59" spans="1:21" x14ac:dyDescent="0.25">
      <c r="A59" s="8"/>
      <c r="B59" s="245" t="s">
        <v>69</v>
      </c>
      <c r="C59" s="238">
        <v>304.99599999999998</v>
      </c>
      <c r="D59" s="238">
        <v>126.0848886</v>
      </c>
      <c r="E59" s="246">
        <v>104.9591116</v>
      </c>
      <c r="F59" s="103">
        <v>535.61400000000003</v>
      </c>
      <c r="G59" s="238">
        <v>60.261000000000003</v>
      </c>
      <c r="H59" s="238">
        <v>-0.42599999999999999</v>
      </c>
      <c r="I59" s="247">
        <v>595.875</v>
      </c>
      <c r="J59" s="3"/>
      <c r="Q59" s="3"/>
      <c r="R59" s="3"/>
      <c r="S59" s="3"/>
      <c r="T59" s="3"/>
      <c r="U59" s="3"/>
    </row>
    <row r="60" spans="1:21" x14ac:dyDescent="0.25">
      <c r="A60" s="8"/>
      <c r="B60" s="245" t="s">
        <v>70</v>
      </c>
      <c r="C60" s="238">
        <v>310.46918319999997</v>
      </c>
      <c r="D60" s="238">
        <v>122.92972260000001</v>
      </c>
      <c r="E60" s="246">
        <v>106.44605989999999</v>
      </c>
      <c r="F60" s="103">
        <v>539.41896609000003</v>
      </c>
      <c r="G60" s="238">
        <v>62.238669209999998</v>
      </c>
      <c r="H60" s="238">
        <v>-0.42599999999999999</v>
      </c>
      <c r="I60" s="247">
        <v>601.65763500000003</v>
      </c>
      <c r="J60" s="3"/>
      <c r="Q60" s="3"/>
      <c r="R60" s="3"/>
      <c r="S60" s="3"/>
      <c r="T60" s="3"/>
      <c r="U60" s="3"/>
    </row>
    <row r="61" spans="1:21" x14ac:dyDescent="0.25">
      <c r="A61" s="8"/>
      <c r="B61" s="245" t="s">
        <v>71</v>
      </c>
      <c r="C61" s="238">
        <v>317.55276140000001</v>
      </c>
      <c r="D61" s="238">
        <v>124.3915129</v>
      </c>
      <c r="E61" s="246">
        <v>108.63430030000001</v>
      </c>
      <c r="F61" s="103">
        <v>550.15257482999993</v>
      </c>
      <c r="G61" s="238">
        <v>66.635132370000008</v>
      </c>
      <c r="H61" s="238">
        <v>-0.42599999999999999</v>
      </c>
      <c r="I61" s="247">
        <v>616.78770700000007</v>
      </c>
      <c r="J61" s="3"/>
      <c r="Q61" s="3"/>
      <c r="R61" s="3"/>
      <c r="S61" s="3"/>
      <c r="T61" s="3"/>
      <c r="U61" s="3"/>
    </row>
    <row r="62" spans="1:21" x14ac:dyDescent="0.25">
      <c r="A62" s="8"/>
      <c r="B62" s="245" t="s">
        <v>72</v>
      </c>
      <c r="C62" s="238">
        <v>322.61878379999996</v>
      </c>
      <c r="D62" s="238">
        <v>122.85648600000002</v>
      </c>
      <c r="E62" s="249">
        <v>110.2868679</v>
      </c>
      <c r="F62" s="103">
        <v>555.33613818000003</v>
      </c>
      <c r="G62" s="238">
        <v>66.851046219999986</v>
      </c>
      <c r="H62" s="238">
        <v>-0.42599999999999999</v>
      </c>
      <c r="I62" s="247">
        <v>622.187184</v>
      </c>
      <c r="J62" s="3"/>
      <c r="Q62" s="3"/>
      <c r="R62" s="3"/>
      <c r="S62" s="3"/>
      <c r="T62" s="3"/>
      <c r="U62" s="3"/>
    </row>
    <row r="63" spans="1:21" x14ac:dyDescent="0.25">
      <c r="A63" s="8"/>
      <c r="B63" s="245" t="s">
        <v>73</v>
      </c>
      <c r="C63" s="238">
        <v>324.75634550000001</v>
      </c>
      <c r="D63" s="238">
        <v>124.37487900000001</v>
      </c>
      <c r="E63" s="249">
        <v>111.74521680000001</v>
      </c>
      <c r="F63" s="103">
        <v>560.45044168000004</v>
      </c>
      <c r="G63" s="238">
        <v>72.894818920000006</v>
      </c>
      <c r="H63" s="238">
        <v>-0.42599999999999999</v>
      </c>
      <c r="I63" s="247">
        <v>633.34526100000005</v>
      </c>
      <c r="J63" s="3"/>
      <c r="Q63" s="3"/>
      <c r="R63" s="3"/>
      <c r="S63" s="3"/>
      <c r="T63" s="3"/>
      <c r="U63" s="3"/>
    </row>
    <row r="64" spans="1:21" x14ac:dyDescent="0.25">
      <c r="A64" s="8"/>
      <c r="B64" s="245" t="s">
        <v>74</v>
      </c>
      <c r="C64" s="238">
        <v>326.25978729999997</v>
      </c>
      <c r="D64" s="238">
        <v>126.33564819999998</v>
      </c>
      <c r="E64" s="249">
        <v>113.1522758</v>
      </c>
      <c r="F64" s="103">
        <v>565.3217113899999</v>
      </c>
      <c r="G64" s="238">
        <v>74.941131909999996</v>
      </c>
      <c r="H64" s="238">
        <v>-0.42599999999999999</v>
      </c>
      <c r="I64" s="247">
        <v>640.26284299999998</v>
      </c>
      <c r="J64" s="3"/>
      <c r="Q64" s="3"/>
      <c r="R64" s="3"/>
      <c r="S64" s="3"/>
      <c r="T64" s="3"/>
      <c r="U64" s="3"/>
    </row>
    <row r="65" spans="1:21" x14ac:dyDescent="0.25">
      <c r="A65" s="8"/>
      <c r="B65" s="245" t="s">
        <v>76</v>
      </c>
      <c r="C65" s="238">
        <v>327.85608029999997</v>
      </c>
      <c r="D65" s="238">
        <v>130.3189289</v>
      </c>
      <c r="E65" s="249">
        <v>114.59801859999999</v>
      </c>
      <c r="F65" s="103">
        <v>572.34702735999997</v>
      </c>
      <c r="G65" s="238">
        <v>72.344731440000004</v>
      </c>
      <c r="H65" s="238">
        <v>-0.42599999999999999</v>
      </c>
      <c r="I65" s="247">
        <v>644.69175899999993</v>
      </c>
      <c r="J65" s="3"/>
      <c r="Q65" s="3"/>
      <c r="R65" s="3"/>
      <c r="S65" s="3"/>
      <c r="T65" s="3"/>
      <c r="U65" s="3"/>
    </row>
    <row r="66" spans="1:21" x14ac:dyDescent="0.25">
      <c r="A66" s="8"/>
      <c r="B66" s="245" t="s">
        <v>77</v>
      </c>
      <c r="C66" s="238">
        <v>329.98243239999999</v>
      </c>
      <c r="D66" s="238">
        <v>132.21816379999999</v>
      </c>
      <c r="E66" s="249">
        <v>116.1545337</v>
      </c>
      <c r="F66" s="103">
        <v>577.92913018000002</v>
      </c>
      <c r="G66" s="238">
        <v>74.373201520000009</v>
      </c>
      <c r="H66" s="238">
        <v>-0.42599999999999999</v>
      </c>
      <c r="I66" s="247">
        <v>652.30233200000009</v>
      </c>
      <c r="J66" s="3"/>
      <c r="Q66" s="3"/>
      <c r="R66" s="3"/>
      <c r="S66" s="3"/>
      <c r="T66" s="3"/>
      <c r="U66" s="3"/>
    </row>
    <row r="67" spans="1:21" x14ac:dyDescent="0.25">
      <c r="A67" s="8"/>
      <c r="B67" s="245" t="s">
        <v>78</v>
      </c>
      <c r="C67" s="238">
        <v>332.3015054</v>
      </c>
      <c r="D67" s="238">
        <v>134.09627509999999</v>
      </c>
      <c r="E67" s="249">
        <v>117.71089740000002</v>
      </c>
      <c r="F67" s="103">
        <v>583.68267773000002</v>
      </c>
      <c r="G67" s="238">
        <v>75.66896306999999</v>
      </c>
      <c r="H67" s="238">
        <v>-0.42599999999999999</v>
      </c>
      <c r="I67" s="247">
        <v>659.35164099999997</v>
      </c>
      <c r="J67" s="3"/>
      <c r="Q67" s="3"/>
      <c r="R67" s="3"/>
      <c r="S67" s="3"/>
      <c r="T67" s="3"/>
      <c r="U67" s="3"/>
    </row>
    <row r="68" spans="1:21" x14ac:dyDescent="0.25">
      <c r="A68" s="8"/>
      <c r="B68" s="245" t="s">
        <v>79</v>
      </c>
      <c r="C68" s="238">
        <v>334.7144227</v>
      </c>
      <c r="D68" s="238">
        <v>136.20453100000003</v>
      </c>
      <c r="E68" s="249">
        <v>119.27980040000001</v>
      </c>
      <c r="F68" s="103">
        <v>589.77275427999996</v>
      </c>
      <c r="G68" s="238">
        <v>76.216125719999994</v>
      </c>
      <c r="H68" s="238">
        <v>-0.42599999999999999</v>
      </c>
      <c r="I68" s="247">
        <v>665.98887999999999</v>
      </c>
      <c r="J68" s="3"/>
      <c r="Q68" s="3"/>
      <c r="R68" s="3"/>
      <c r="S68" s="3"/>
      <c r="T68" s="3"/>
      <c r="U68" s="3"/>
    </row>
    <row r="69" spans="1:21" x14ac:dyDescent="0.25">
      <c r="A69" s="8"/>
      <c r="B69" s="245" t="s">
        <v>354</v>
      </c>
      <c r="C69" s="238">
        <v>336.62790189999998</v>
      </c>
      <c r="D69" s="238">
        <v>138.80888709999999</v>
      </c>
      <c r="E69" s="249">
        <v>120.834121</v>
      </c>
      <c r="F69" s="103">
        <v>595.84490960000005</v>
      </c>
      <c r="G69" s="238">
        <v>76.076292499999994</v>
      </c>
      <c r="H69" s="238">
        <v>-0.42599999999999999</v>
      </c>
      <c r="I69" s="247">
        <v>671.92120199999999</v>
      </c>
      <c r="J69" s="3"/>
      <c r="Q69" s="3"/>
      <c r="R69" s="3"/>
      <c r="S69" s="3"/>
      <c r="T69" s="3"/>
      <c r="U69" s="3"/>
    </row>
    <row r="70" spans="1:21" x14ac:dyDescent="0.25">
      <c r="A70" s="8"/>
      <c r="B70" s="245" t="s">
        <v>355</v>
      </c>
      <c r="C70" s="238">
        <v>339.17046150000004</v>
      </c>
      <c r="D70" s="238">
        <v>140.9181251</v>
      </c>
      <c r="E70" s="249">
        <v>122.4415691</v>
      </c>
      <c r="F70" s="103">
        <v>602.1041560299999</v>
      </c>
      <c r="G70" s="238">
        <v>76.310474870000007</v>
      </c>
      <c r="H70" s="238">
        <v>-0.42599999999999999</v>
      </c>
      <c r="I70" s="247">
        <v>678.4146310000001</v>
      </c>
      <c r="J70" s="3"/>
      <c r="Q70" s="3"/>
      <c r="R70" s="3"/>
      <c r="S70" s="3"/>
      <c r="T70" s="3"/>
      <c r="U70" s="3"/>
    </row>
    <row r="71" spans="1:21" x14ac:dyDescent="0.25">
      <c r="A71" s="8"/>
      <c r="B71" s="245" t="s">
        <v>356</v>
      </c>
      <c r="C71" s="238">
        <v>341.8130104</v>
      </c>
      <c r="D71" s="238">
        <v>142.5753062</v>
      </c>
      <c r="E71" s="249">
        <v>124.0209918</v>
      </c>
      <c r="F71" s="103">
        <v>607.9833081700001</v>
      </c>
      <c r="G71" s="238">
        <v>76.594719429999998</v>
      </c>
      <c r="H71" s="238">
        <v>-0.42599999999999999</v>
      </c>
      <c r="I71" s="247">
        <v>684.57802800000002</v>
      </c>
      <c r="J71" s="3"/>
      <c r="Q71" s="3"/>
      <c r="R71" s="3"/>
      <c r="S71" s="3"/>
      <c r="T71" s="3"/>
      <c r="U71" s="3"/>
    </row>
    <row r="72" spans="1:21" x14ac:dyDescent="0.25">
      <c r="A72" s="8"/>
      <c r="B72" s="245" t="s">
        <v>357</v>
      </c>
      <c r="C72" s="238">
        <v>344.38023569999996</v>
      </c>
      <c r="D72" s="238">
        <v>144.3165477</v>
      </c>
      <c r="E72" s="249">
        <v>125.5907552</v>
      </c>
      <c r="F72" s="103">
        <v>613.86153866000006</v>
      </c>
      <c r="G72" s="238">
        <v>76.93355914</v>
      </c>
      <c r="H72" s="238">
        <v>-0.42599999999999999</v>
      </c>
      <c r="I72" s="247">
        <v>690.79509800000005</v>
      </c>
      <c r="J72" s="3"/>
      <c r="Q72" s="3"/>
      <c r="R72" s="3"/>
      <c r="S72" s="3"/>
      <c r="T72" s="3"/>
      <c r="U72" s="3"/>
    </row>
    <row r="73" spans="1:21" x14ac:dyDescent="0.25">
      <c r="A73" s="8"/>
      <c r="B73" s="73" t="s">
        <v>361</v>
      </c>
      <c r="C73" s="238">
        <v>346.84095790000003</v>
      </c>
      <c r="D73" s="238">
        <v>146.21271080000002</v>
      </c>
      <c r="E73" s="249">
        <v>127.19186389999999</v>
      </c>
      <c r="F73" s="103">
        <v>619.8195326</v>
      </c>
      <c r="G73" s="238">
        <v>77.250133199999993</v>
      </c>
      <c r="H73" s="238">
        <v>-0.42599999999999999</v>
      </c>
      <c r="I73" s="247">
        <v>697.06966599999998</v>
      </c>
      <c r="J73" s="3"/>
      <c r="Q73" s="3"/>
      <c r="R73" s="3"/>
      <c r="S73" s="3"/>
      <c r="T73" s="3"/>
      <c r="U73" s="3"/>
    </row>
    <row r="74" spans="1:21" x14ac:dyDescent="0.25">
      <c r="A74" s="8"/>
      <c r="B74" s="73" t="s">
        <v>362</v>
      </c>
      <c r="C74" s="238">
        <v>349.60073919999996</v>
      </c>
      <c r="D74" s="238">
        <v>147.76929419999999</v>
      </c>
      <c r="E74" s="249">
        <v>128.82444370000002</v>
      </c>
      <c r="F74" s="103">
        <v>625.76847803999999</v>
      </c>
      <c r="G74" s="238">
        <v>77.686705459999999</v>
      </c>
      <c r="H74" s="238">
        <v>-0.42599999999999999</v>
      </c>
      <c r="I74" s="247">
        <v>703.45518299999992</v>
      </c>
      <c r="J74" s="3"/>
      <c r="Q74" s="3"/>
      <c r="R74" s="3"/>
      <c r="S74" s="3"/>
      <c r="T74" s="3"/>
      <c r="U74" s="3"/>
    </row>
    <row r="75" spans="1:21" x14ac:dyDescent="0.25">
      <c r="A75" s="8"/>
      <c r="B75" s="73" t="s">
        <v>363</v>
      </c>
      <c r="C75" s="238">
        <v>352.79782920000002</v>
      </c>
      <c r="D75" s="238">
        <v>148.62314630000003</v>
      </c>
      <c r="E75" s="249">
        <v>130.4866408</v>
      </c>
      <c r="F75" s="103">
        <v>631.48161733999996</v>
      </c>
      <c r="G75" s="238">
        <v>78.164247959999983</v>
      </c>
      <c r="H75" s="238">
        <v>-0.42599999999999999</v>
      </c>
      <c r="I75" s="247">
        <v>709.64586499999996</v>
      </c>
      <c r="J75" s="3"/>
      <c r="Q75" s="3"/>
      <c r="R75" s="3"/>
      <c r="S75" s="3"/>
      <c r="T75" s="3"/>
      <c r="U75" s="3"/>
    </row>
    <row r="76" spans="1:21" x14ac:dyDescent="0.25">
      <c r="A76" s="8"/>
      <c r="B76" s="73" t="s">
        <v>364</v>
      </c>
      <c r="C76" s="238">
        <v>355.73437459999997</v>
      </c>
      <c r="D76" s="238">
        <v>149.75283610000002</v>
      </c>
      <c r="E76" s="249">
        <v>132.18303219999999</v>
      </c>
      <c r="F76" s="103">
        <v>637.24424261999991</v>
      </c>
      <c r="G76" s="238">
        <v>78.681417979999992</v>
      </c>
      <c r="H76" s="238">
        <v>-0.42599999999999999</v>
      </c>
      <c r="I76" s="247">
        <v>715.92566099999999</v>
      </c>
      <c r="J76" s="3"/>
      <c r="Q76" s="3"/>
      <c r="R76" s="3"/>
      <c r="S76" s="3"/>
      <c r="T76" s="3"/>
      <c r="U76" s="3"/>
    </row>
    <row r="77" spans="1:21" x14ac:dyDescent="0.25">
      <c r="A77" s="8"/>
      <c r="B77" s="73" t="s">
        <v>388</v>
      </c>
      <c r="C77" s="238">
        <v>358.87377229999998</v>
      </c>
      <c r="D77" s="238">
        <v>150.670267</v>
      </c>
      <c r="E77" s="249">
        <v>133.9655798</v>
      </c>
      <c r="F77" s="103">
        <v>643.08361880999985</v>
      </c>
      <c r="G77" s="238">
        <v>79.355254990000006</v>
      </c>
      <c r="H77" s="238">
        <v>-0.42599999999999999</v>
      </c>
      <c r="I77" s="247">
        <v>722.43887399999994</v>
      </c>
      <c r="J77" s="3"/>
      <c r="Q77" s="3"/>
      <c r="R77" s="3"/>
      <c r="S77" s="3"/>
      <c r="T77" s="3"/>
      <c r="U77" s="3"/>
    </row>
    <row r="78" spans="1:21" x14ac:dyDescent="0.25">
      <c r="A78" s="8"/>
      <c r="B78" s="73" t="s">
        <v>389</v>
      </c>
      <c r="C78" s="238">
        <v>361.98292719999995</v>
      </c>
      <c r="D78" s="238">
        <v>152.60464110000001</v>
      </c>
      <c r="E78" s="249">
        <v>135.8189682</v>
      </c>
      <c r="F78" s="103">
        <v>649.98053639</v>
      </c>
      <c r="G78" s="238">
        <v>79.699176310000013</v>
      </c>
      <c r="H78" s="238">
        <v>-0.42599999999999999</v>
      </c>
      <c r="I78" s="247">
        <v>729.67971299999999</v>
      </c>
      <c r="J78" s="3"/>
      <c r="Q78" s="3"/>
      <c r="R78" s="3"/>
      <c r="S78" s="3"/>
      <c r="T78" s="3"/>
      <c r="U78" s="3"/>
    </row>
    <row r="79" spans="1:21" x14ac:dyDescent="0.25">
      <c r="A79" s="8"/>
      <c r="B79" s="73" t="s">
        <v>390</v>
      </c>
      <c r="C79" s="238">
        <v>365.47588470000005</v>
      </c>
      <c r="D79" s="238">
        <v>153.4004223</v>
      </c>
      <c r="E79" s="249">
        <v>137.62767940000001</v>
      </c>
      <c r="F79" s="103">
        <v>656.07798615000002</v>
      </c>
      <c r="G79" s="238">
        <v>80.145450049999994</v>
      </c>
      <c r="H79" s="238">
        <v>-0.42599999999999999</v>
      </c>
      <c r="I79" s="247">
        <v>736.22343599999999</v>
      </c>
      <c r="J79" s="3"/>
      <c r="Q79" s="3"/>
      <c r="R79" s="3"/>
      <c r="S79" s="3"/>
      <c r="T79" s="3"/>
      <c r="U79" s="3"/>
    </row>
    <row r="80" spans="1:21" x14ac:dyDescent="0.25">
      <c r="A80" s="8"/>
      <c r="B80" s="250" t="s">
        <v>391</v>
      </c>
      <c r="C80" s="238">
        <v>368.59520250000003</v>
      </c>
      <c r="D80" s="238">
        <v>154.67401500000003</v>
      </c>
      <c r="E80" s="249">
        <v>139.45367680000001</v>
      </c>
      <c r="F80" s="103">
        <v>662.29689517999998</v>
      </c>
      <c r="G80" s="238">
        <v>80.694845819999998</v>
      </c>
      <c r="H80" s="238">
        <v>-0.42599999999999999</v>
      </c>
      <c r="I80" s="247">
        <v>742.99174100000005</v>
      </c>
      <c r="J80" s="3"/>
      <c r="Q80" s="3"/>
      <c r="R80" s="3"/>
      <c r="S80" s="3"/>
      <c r="T80" s="3"/>
      <c r="U80" s="3"/>
    </row>
    <row r="81" spans="1:10" x14ac:dyDescent="0.25">
      <c r="A81" s="8"/>
      <c r="B81" s="251">
        <v>2008</v>
      </c>
      <c r="C81" s="252">
        <v>796.08799999999997</v>
      </c>
      <c r="D81" s="252">
        <v>338.03340450000002</v>
      </c>
      <c r="E81" s="253">
        <v>295.91159549999998</v>
      </c>
      <c r="F81" s="252">
        <f ca="1">SUM(OFFSET(F$4,4*(ROW()-ROW(F$81)),0, 4, 1))</f>
        <v>1430.0329999999999</v>
      </c>
      <c r="G81" s="252">
        <v>168.71899999999999</v>
      </c>
      <c r="H81" s="252">
        <v>0</v>
      </c>
      <c r="I81" s="254">
        <v>1598.752</v>
      </c>
      <c r="J81" s="255"/>
    </row>
    <row r="82" spans="1:10" x14ac:dyDescent="0.25">
      <c r="A82" s="8"/>
      <c r="B82" s="73">
        <v>2009</v>
      </c>
      <c r="C82" s="238">
        <v>788.19</v>
      </c>
      <c r="D82" s="238">
        <v>327.95781270000003</v>
      </c>
      <c r="E82" s="249">
        <v>283.9951873</v>
      </c>
      <c r="F82" s="238">
        <f t="shared" ref="F82:F99" ca="1" si="0">SUM(OFFSET(F$4,4*(ROW()-ROW(F$81)),0, 4, 1))</f>
        <v>1400.143</v>
      </c>
      <c r="G82" s="238">
        <v>156.977</v>
      </c>
      <c r="H82" s="238">
        <v>0</v>
      </c>
      <c r="I82" s="247">
        <v>1557.12</v>
      </c>
      <c r="J82" s="255"/>
    </row>
    <row r="83" spans="1:10" x14ac:dyDescent="0.25">
      <c r="A83" s="8"/>
      <c r="B83" s="73">
        <v>2010</v>
      </c>
      <c r="C83" s="238">
        <v>809.20100000000002</v>
      </c>
      <c r="D83" s="238">
        <v>336.89604509999998</v>
      </c>
      <c r="E83" s="249">
        <v>282.67295490000004</v>
      </c>
      <c r="F83" s="238">
        <f t="shared" ca="1" si="0"/>
        <v>1428.77</v>
      </c>
      <c r="G83" s="238">
        <v>183.42500000000001</v>
      </c>
      <c r="H83" s="238">
        <v>0</v>
      </c>
      <c r="I83" s="247">
        <v>1612.1949999999999</v>
      </c>
      <c r="J83" s="255"/>
    </row>
    <row r="84" spans="1:10" x14ac:dyDescent="0.25">
      <c r="A84" s="8"/>
      <c r="B84" s="73">
        <v>2011</v>
      </c>
      <c r="C84" s="238">
        <v>825.154</v>
      </c>
      <c r="D84" s="238">
        <v>352.72956599999998</v>
      </c>
      <c r="E84" s="249">
        <v>291.25543400000004</v>
      </c>
      <c r="F84" s="238">
        <f t="shared" ca="1" si="0"/>
        <v>1469.1390000000001</v>
      </c>
      <c r="G84" s="238">
        <v>200.37</v>
      </c>
      <c r="H84" s="238">
        <v>0</v>
      </c>
      <c r="I84" s="247">
        <v>1669.509</v>
      </c>
      <c r="J84" s="255"/>
    </row>
    <row r="85" spans="1:10" x14ac:dyDescent="0.25">
      <c r="A85" s="8"/>
      <c r="B85" s="73">
        <v>2012</v>
      </c>
      <c r="C85" s="238">
        <v>840.60699999999997</v>
      </c>
      <c r="D85" s="238">
        <v>366.93537259999999</v>
      </c>
      <c r="E85" s="249">
        <v>307.72662739999998</v>
      </c>
      <c r="F85" s="238">
        <f t="shared" ca="1" si="0"/>
        <v>1515.2689999999998</v>
      </c>
      <c r="G85" s="238">
        <v>206.08600000000001</v>
      </c>
      <c r="H85" s="238">
        <v>0</v>
      </c>
      <c r="I85" s="247">
        <v>1721.355</v>
      </c>
      <c r="J85" s="255"/>
    </row>
    <row r="86" spans="1:10" x14ac:dyDescent="0.25">
      <c r="A86" s="8"/>
      <c r="B86" s="73">
        <v>2013</v>
      </c>
      <c r="C86" s="238">
        <v>879.51</v>
      </c>
      <c r="D86" s="238">
        <v>378.82939750000003</v>
      </c>
      <c r="E86" s="249">
        <v>317.63960249999997</v>
      </c>
      <c r="F86" s="238">
        <f t="shared" ca="1" si="0"/>
        <v>1575.9789999999998</v>
      </c>
      <c r="G86" s="238">
        <v>217.17599999999999</v>
      </c>
      <c r="H86" s="238">
        <v>0</v>
      </c>
      <c r="I86" s="247">
        <v>1793.155</v>
      </c>
      <c r="J86" s="255"/>
    </row>
    <row r="87" spans="1:10" x14ac:dyDescent="0.25">
      <c r="A87" s="8"/>
      <c r="B87" s="256">
        <v>2014</v>
      </c>
      <c r="C87" s="238">
        <v>900.327</v>
      </c>
      <c r="D87" s="238">
        <v>408.43131209999996</v>
      </c>
      <c r="E87" s="249">
        <v>339.5416879</v>
      </c>
      <c r="F87" s="238">
        <f t="shared" ca="1" si="0"/>
        <v>1648.3000000000002</v>
      </c>
      <c r="G87" s="238">
        <v>227.86199999999999</v>
      </c>
      <c r="H87" s="238">
        <v>0</v>
      </c>
      <c r="I87" s="247">
        <v>1876.162</v>
      </c>
      <c r="J87" s="255"/>
    </row>
    <row r="88" spans="1:10" x14ac:dyDescent="0.25">
      <c r="A88" s="8"/>
      <c r="B88" s="256">
        <v>2015</v>
      </c>
      <c r="C88" s="238">
        <v>928.12300000000005</v>
      </c>
      <c r="D88" s="238">
        <v>414.75869660000001</v>
      </c>
      <c r="E88" s="249">
        <v>358.6473034</v>
      </c>
      <c r="F88" s="238">
        <f t="shared" ca="1" si="0"/>
        <v>1701.529</v>
      </c>
      <c r="G88" s="238">
        <v>233.68299999999999</v>
      </c>
      <c r="H88" s="238">
        <v>0</v>
      </c>
      <c r="I88" s="247">
        <v>1935.212</v>
      </c>
      <c r="J88" s="255"/>
    </row>
    <row r="89" spans="1:10" x14ac:dyDescent="0.25">
      <c r="B89" s="256">
        <v>2016</v>
      </c>
      <c r="C89" s="238">
        <v>966.13900000000001</v>
      </c>
      <c r="D89" s="238">
        <v>432.56509590000002</v>
      </c>
      <c r="E89" s="249">
        <v>375.8429041</v>
      </c>
      <c r="F89" s="238">
        <f t="shared" ca="1" si="0"/>
        <v>1774.547</v>
      </c>
      <c r="G89" s="238">
        <v>242.09100000000001</v>
      </c>
      <c r="H89" s="238">
        <v>0</v>
      </c>
      <c r="I89" s="247">
        <v>2016.6379999999999</v>
      </c>
      <c r="J89" s="257"/>
    </row>
    <row r="90" spans="1:10" x14ac:dyDescent="0.25">
      <c r="B90" s="256">
        <v>2017</v>
      </c>
      <c r="C90" s="238">
        <v>1006.539</v>
      </c>
      <c r="D90" s="238">
        <v>451.33873160000002</v>
      </c>
      <c r="E90" s="249">
        <v>388.07526840000003</v>
      </c>
      <c r="F90" s="238">
        <f t="shared" ca="1" si="0"/>
        <v>1845.953</v>
      </c>
      <c r="G90" s="238">
        <v>251.19</v>
      </c>
      <c r="H90" s="238">
        <v>0</v>
      </c>
      <c r="I90" s="247">
        <v>2097.143</v>
      </c>
      <c r="J90" s="257"/>
    </row>
    <row r="91" spans="1:10" x14ac:dyDescent="0.25">
      <c r="B91" s="256">
        <v>2018</v>
      </c>
      <c r="C91" s="238">
        <v>1047.4770000000001</v>
      </c>
      <c r="D91" s="238">
        <v>466.72167200000001</v>
      </c>
      <c r="E91" s="249">
        <v>401.47632799999997</v>
      </c>
      <c r="F91" s="238">
        <f t="shared" ca="1" si="0"/>
        <v>1915.675</v>
      </c>
      <c r="G91" s="238">
        <v>258.70499999999998</v>
      </c>
      <c r="H91" s="238">
        <v>0</v>
      </c>
      <c r="I91" s="247">
        <v>2174.38</v>
      </c>
      <c r="J91" s="257"/>
    </row>
    <row r="92" spans="1:10" x14ac:dyDescent="0.25">
      <c r="B92" s="256">
        <v>2019</v>
      </c>
      <c r="C92" s="238">
        <v>1097.2449999999999</v>
      </c>
      <c r="D92" s="238">
        <v>482.71965549999999</v>
      </c>
      <c r="E92" s="249">
        <v>410.47734450000002</v>
      </c>
      <c r="F92" s="238">
        <f t="shared" ca="1" si="0"/>
        <v>1990.442</v>
      </c>
      <c r="G92" s="238">
        <v>264.84100000000001</v>
      </c>
      <c r="H92" s="238">
        <v>0</v>
      </c>
      <c r="I92" s="247">
        <v>2255.2829999999999</v>
      </c>
      <c r="J92" s="257"/>
    </row>
    <row r="93" spans="1:10" x14ac:dyDescent="0.25">
      <c r="B93" s="256">
        <v>2020</v>
      </c>
      <c r="C93" s="238">
        <v>1129.1769999999999</v>
      </c>
      <c r="D93" s="238">
        <v>477.96735999999999</v>
      </c>
      <c r="E93" s="249">
        <v>403.96364</v>
      </c>
      <c r="F93" s="238">
        <f t="shared" ca="1" si="0"/>
        <v>2019.6609999999998</v>
      </c>
      <c r="G93" s="238">
        <v>132.98500000000001</v>
      </c>
      <c r="H93" s="238">
        <v>8.5530000000000008</v>
      </c>
      <c r="I93" s="247">
        <v>2152.6460000000002</v>
      </c>
      <c r="J93" s="257"/>
    </row>
    <row r="94" spans="1:10" x14ac:dyDescent="0.25">
      <c r="B94" s="256">
        <v>2021</v>
      </c>
      <c r="C94" s="238">
        <v>1197.181</v>
      </c>
      <c r="D94" s="238">
        <v>504.0492673</v>
      </c>
      <c r="E94" s="249">
        <v>414.4337329</v>
      </c>
      <c r="F94" s="238">
        <f t="shared" ca="1" si="0"/>
        <v>2115.4920000000002</v>
      </c>
      <c r="G94" s="238">
        <v>202.17500000000001</v>
      </c>
      <c r="H94" s="238">
        <v>-0.17199999999999999</v>
      </c>
      <c r="I94" s="247">
        <v>2317.6669999999999</v>
      </c>
      <c r="J94" s="257"/>
    </row>
    <row r="95" spans="1:10" x14ac:dyDescent="0.25">
      <c r="B95" s="256">
        <v>2022</v>
      </c>
      <c r="C95" s="238">
        <v>1275.3970738999999</v>
      </c>
      <c r="D95" s="238">
        <v>494.55260050000004</v>
      </c>
      <c r="E95" s="249">
        <v>437.11244490000001</v>
      </c>
      <c r="F95" s="238">
        <f t="shared" ca="1" si="0"/>
        <v>2205.3581207799998</v>
      </c>
      <c r="G95" s="238">
        <v>268.61966672</v>
      </c>
      <c r="H95" s="238">
        <v>-1.704</v>
      </c>
      <c r="I95" s="20">
        <v>2473.9777869999998</v>
      </c>
      <c r="J95" s="257"/>
    </row>
    <row r="96" spans="1:10" x14ac:dyDescent="0.25">
      <c r="B96" s="256">
        <v>2023</v>
      </c>
      <c r="C96" s="238">
        <v>1316.3998053999999</v>
      </c>
      <c r="D96" s="238">
        <v>522.9690159999999</v>
      </c>
      <c r="E96" s="249">
        <v>461.6157255</v>
      </c>
      <c r="F96" s="238">
        <f t="shared" ca="1" si="0"/>
        <v>2299.2805466600003</v>
      </c>
      <c r="G96" s="238">
        <v>297.32802793999997</v>
      </c>
      <c r="H96" s="238">
        <v>-1.704</v>
      </c>
      <c r="I96" s="20">
        <v>2596.6085749999997</v>
      </c>
      <c r="J96" s="257"/>
    </row>
    <row r="97" spans="2:10" x14ac:dyDescent="0.25">
      <c r="B97" s="256">
        <v>2024</v>
      </c>
      <c r="C97" s="238">
        <v>1352.3257965</v>
      </c>
      <c r="D97" s="238">
        <v>558.50684939999996</v>
      </c>
      <c r="E97" s="249">
        <v>486.57648230000001</v>
      </c>
      <c r="F97" s="238">
        <f t="shared" ca="1" si="0"/>
        <v>2395.7051280799997</v>
      </c>
      <c r="G97" s="238">
        <v>305.19761251999995</v>
      </c>
      <c r="H97" s="238">
        <v>-1.704</v>
      </c>
      <c r="I97" s="20">
        <v>2700.9027409999999</v>
      </c>
      <c r="J97" s="257"/>
    </row>
    <row r="98" spans="2:10" x14ac:dyDescent="0.25">
      <c r="B98" s="256">
        <v>2025</v>
      </c>
      <c r="C98" s="238">
        <v>1393.619762</v>
      </c>
      <c r="D98" s="238">
        <v>586.92169899999999</v>
      </c>
      <c r="E98" s="249">
        <v>512.09370359999991</v>
      </c>
      <c r="F98" s="238">
        <f t="shared" ca="1" si="0"/>
        <v>2490.9311666399999</v>
      </c>
      <c r="G98" s="238">
        <v>310.03464575999999</v>
      </c>
      <c r="H98" s="238">
        <v>-1.704</v>
      </c>
      <c r="I98" s="20">
        <v>2800.9658119999999</v>
      </c>
      <c r="J98" s="257"/>
    </row>
    <row r="99" spans="2:10" x14ac:dyDescent="0.25">
      <c r="B99" s="256">
        <v>2026</v>
      </c>
      <c r="C99" s="238">
        <v>1442.0669588000001</v>
      </c>
      <c r="D99" s="238">
        <v>606.42816650000009</v>
      </c>
      <c r="E99" s="249">
        <v>539.59525959999996</v>
      </c>
      <c r="F99" s="238">
        <f t="shared" ca="1" si="0"/>
        <v>2586.3863839699998</v>
      </c>
      <c r="G99" s="238">
        <v>317.88129932999999</v>
      </c>
      <c r="H99" s="238">
        <v>-1.704</v>
      </c>
      <c r="I99" s="20">
        <v>2904.2676839999995</v>
      </c>
      <c r="J99" s="257"/>
    </row>
    <row r="100" spans="2:10" x14ac:dyDescent="0.25">
      <c r="B100" s="258" t="s">
        <v>333</v>
      </c>
      <c r="C100" s="252">
        <v>788.67100000000005</v>
      </c>
      <c r="D100" s="252">
        <v>336.09400010000002</v>
      </c>
      <c r="E100" s="252">
        <v>296.13399989999999</v>
      </c>
      <c r="F100" s="252">
        <f ca="1">SUM(OFFSET(F$5,4*(ROW()-ROW(F$100)),0, 4, 1))</f>
        <v>1420.8989999999999</v>
      </c>
      <c r="G100" s="252">
        <v>163.10900000000001</v>
      </c>
      <c r="H100" s="252">
        <v>0</v>
      </c>
      <c r="I100" s="259">
        <v>1584.008</v>
      </c>
      <c r="J100" s="257"/>
    </row>
    <row r="101" spans="2:10" x14ac:dyDescent="0.25">
      <c r="B101" s="256" t="s">
        <v>334</v>
      </c>
      <c r="C101" s="238">
        <v>794.76800000000003</v>
      </c>
      <c r="D101" s="238">
        <v>326.89499999999998</v>
      </c>
      <c r="E101" s="238">
        <v>280.57600000000002</v>
      </c>
      <c r="F101" s="238">
        <f t="shared" ref="F101:F118" ca="1" si="1">SUM(OFFSET(F$5,4*(ROW()-ROW(F$100)),0, 4, 1))</f>
        <v>1402.239</v>
      </c>
      <c r="G101" s="238">
        <v>163.887</v>
      </c>
      <c r="H101" s="238">
        <v>0</v>
      </c>
      <c r="I101" s="20">
        <v>1566.126</v>
      </c>
      <c r="J101" s="257"/>
    </row>
    <row r="102" spans="2:10" x14ac:dyDescent="0.25">
      <c r="B102" s="256" t="s">
        <v>335</v>
      </c>
      <c r="C102" s="238">
        <v>815.05200000000002</v>
      </c>
      <c r="D102" s="238">
        <v>343.839</v>
      </c>
      <c r="E102" s="238">
        <v>285.10899999999998</v>
      </c>
      <c r="F102" s="238">
        <f t="shared" ca="1" si="1"/>
        <v>1444</v>
      </c>
      <c r="G102" s="238">
        <v>188.90700000000001</v>
      </c>
      <c r="H102" s="238">
        <v>0</v>
      </c>
      <c r="I102" s="20">
        <v>1632.9069999999999</v>
      </c>
      <c r="J102" s="257"/>
    </row>
    <row r="103" spans="2:10" x14ac:dyDescent="0.25">
      <c r="B103" s="256" t="s">
        <v>82</v>
      </c>
      <c r="C103" s="238">
        <v>827.577</v>
      </c>
      <c r="D103" s="238">
        <v>351.15400000000005</v>
      </c>
      <c r="E103" s="238">
        <v>295.81299999999999</v>
      </c>
      <c r="F103" s="238">
        <f t="shared" ca="1" si="1"/>
        <v>1474.5439999999999</v>
      </c>
      <c r="G103" s="238">
        <v>202.23400000000001</v>
      </c>
      <c r="H103" s="238">
        <v>0</v>
      </c>
      <c r="I103" s="20">
        <v>1676.778</v>
      </c>
      <c r="J103" s="257"/>
    </row>
    <row r="104" spans="2:10" x14ac:dyDescent="0.25">
      <c r="B104" s="256" t="s">
        <v>83</v>
      </c>
      <c r="C104" s="238">
        <v>844.98400000000004</v>
      </c>
      <c r="D104" s="238">
        <v>374.233</v>
      </c>
      <c r="E104" s="238">
        <v>309.363</v>
      </c>
      <c r="F104" s="238">
        <f t="shared" ca="1" si="1"/>
        <v>1528.5800000000002</v>
      </c>
      <c r="G104" s="238">
        <v>207.797</v>
      </c>
      <c r="H104" s="238">
        <v>0</v>
      </c>
      <c r="I104" s="20">
        <v>1736.377</v>
      </c>
      <c r="J104" s="257"/>
    </row>
    <row r="105" spans="2:10" x14ac:dyDescent="0.25">
      <c r="B105" s="256" t="s">
        <v>84</v>
      </c>
      <c r="C105" s="238">
        <v>891.49199999999996</v>
      </c>
      <c r="D105" s="238">
        <v>381.5420001</v>
      </c>
      <c r="E105" s="249">
        <v>322.62799990000002</v>
      </c>
      <c r="F105" s="238">
        <f t="shared" ca="1" si="1"/>
        <v>1595.662</v>
      </c>
      <c r="G105" s="238">
        <v>220.928</v>
      </c>
      <c r="H105" s="238">
        <v>0</v>
      </c>
      <c r="I105" s="20">
        <v>1816.59</v>
      </c>
      <c r="J105" s="257"/>
    </row>
    <row r="106" spans="2:10" x14ac:dyDescent="0.25">
      <c r="B106" s="256" t="s">
        <v>85</v>
      </c>
      <c r="C106" s="238">
        <v>903.86900000000003</v>
      </c>
      <c r="D106" s="238">
        <v>415.8379999</v>
      </c>
      <c r="E106" s="249">
        <v>343.13900010000003</v>
      </c>
      <c r="F106" s="238">
        <f t="shared" ca="1" si="1"/>
        <v>1662.846</v>
      </c>
      <c r="G106" s="238">
        <v>228.61600000000001</v>
      </c>
      <c r="H106" s="238">
        <v>0</v>
      </c>
      <c r="I106" s="20">
        <v>1891.462</v>
      </c>
      <c r="J106" s="257"/>
    </row>
    <row r="107" spans="2:10" x14ac:dyDescent="0.25">
      <c r="B107" s="256" t="s">
        <v>86</v>
      </c>
      <c r="C107" s="238">
        <v>936.20899999999995</v>
      </c>
      <c r="D107" s="238">
        <v>414.66799990000004</v>
      </c>
      <c r="E107" s="249">
        <v>364.28300009999998</v>
      </c>
      <c r="F107" s="238">
        <f t="shared" ca="1" si="1"/>
        <v>1715.1599999999999</v>
      </c>
      <c r="G107" s="238">
        <v>236.52500000000001</v>
      </c>
      <c r="H107" s="238">
        <v>0</v>
      </c>
      <c r="I107" s="20">
        <v>1951.6849999999999</v>
      </c>
      <c r="J107" s="257"/>
    </row>
    <row r="108" spans="2:10" x14ac:dyDescent="0.25">
      <c r="B108" s="256" t="s">
        <v>87</v>
      </c>
      <c r="C108" s="238">
        <v>977.40700000000004</v>
      </c>
      <c r="D108" s="238">
        <v>440.34800000000001</v>
      </c>
      <c r="E108" s="249">
        <v>379.20699999999999</v>
      </c>
      <c r="F108" s="238">
        <f t="shared" ca="1" si="1"/>
        <v>1796.962</v>
      </c>
      <c r="G108" s="238">
        <v>243.691</v>
      </c>
      <c r="H108" s="238">
        <v>0</v>
      </c>
      <c r="I108" s="20">
        <v>2040.653</v>
      </c>
      <c r="J108" s="257"/>
    </row>
    <row r="109" spans="2:10" x14ac:dyDescent="0.25">
      <c r="B109" s="256" t="s">
        <v>88</v>
      </c>
      <c r="C109" s="238">
        <v>1015.403</v>
      </c>
      <c r="D109" s="238">
        <v>455.90600000000001</v>
      </c>
      <c r="E109" s="249">
        <v>391.392</v>
      </c>
      <c r="F109" s="238">
        <f t="shared" ca="1" si="1"/>
        <v>1862.7009999999998</v>
      </c>
      <c r="G109" s="238">
        <v>251.93299999999999</v>
      </c>
      <c r="H109" s="238">
        <v>0</v>
      </c>
      <c r="I109" s="247">
        <v>2114.634</v>
      </c>
      <c r="J109" s="257"/>
    </row>
    <row r="110" spans="2:10" x14ac:dyDescent="0.25">
      <c r="B110" s="256" t="s">
        <v>89</v>
      </c>
      <c r="C110" s="238">
        <v>1059.4059999999999</v>
      </c>
      <c r="D110" s="238">
        <v>469.822</v>
      </c>
      <c r="E110" s="249">
        <v>405.108</v>
      </c>
      <c r="F110" s="238">
        <f t="shared" ca="1" si="1"/>
        <v>1934.336</v>
      </c>
      <c r="G110" s="238">
        <v>261.40899999999999</v>
      </c>
      <c r="H110" s="238">
        <v>0</v>
      </c>
      <c r="I110" s="247">
        <v>2195.7449999999999</v>
      </c>
      <c r="J110" s="257"/>
    </row>
    <row r="111" spans="2:10" x14ac:dyDescent="0.25">
      <c r="B111" s="256" t="s">
        <v>90</v>
      </c>
      <c r="C111" s="238">
        <v>1108.8869999999999</v>
      </c>
      <c r="D111" s="238">
        <v>480.72899990000002</v>
      </c>
      <c r="E111" s="249">
        <v>409.91100010000002</v>
      </c>
      <c r="F111" s="238">
        <f t="shared" ca="1" si="1"/>
        <v>1998.5439999999999</v>
      </c>
      <c r="G111" s="238">
        <v>261.70800000000003</v>
      </c>
      <c r="H111" s="238">
        <v>-0.98299999999999998</v>
      </c>
      <c r="I111" s="247">
        <v>2260.252</v>
      </c>
      <c r="J111" s="257"/>
    </row>
    <row r="112" spans="2:10" ht="17.25" customHeight="1" x14ac:dyDescent="0.25">
      <c r="B112" s="256" t="s">
        <v>91</v>
      </c>
      <c r="C112" s="238">
        <v>1140.252</v>
      </c>
      <c r="D112" s="238">
        <v>484.93299999999999</v>
      </c>
      <c r="E112" s="249">
        <v>404.13</v>
      </c>
      <c r="F112" s="238">
        <f t="shared" ca="1" si="1"/>
        <v>2039.9580000000001</v>
      </c>
      <c r="G112" s="238">
        <v>106.786</v>
      </c>
      <c r="H112" s="238">
        <v>10.643000000000001</v>
      </c>
      <c r="I112" s="247">
        <v>2146.7440000000001</v>
      </c>
    </row>
    <row r="113" spans="2:9" x14ac:dyDescent="0.25">
      <c r="B113" s="256" t="s">
        <v>92</v>
      </c>
      <c r="C113" s="238">
        <v>1215.9411831999998</v>
      </c>
      <c r="D113" s="238">
        <v>501.39031799999998</v>
      </c>
      <c r="E113" s="249">
        <v>418.6644647</v>
      </c>
      <c r="F113" s="238">
        <f t="shared" ca="1" si="1"/>
        <v>2134.29096609</v>
      </c>
      <c r="G113" s="238">
        <v>228.71766921</v>
      </c>
      <c r="H113" s="238">
        <v>-1.7050000000000001</v>
      </c>
      <c r="I113" s="247">
        <v>2363.0086349999997</v>
      </c>
    </row>
    <row r="114" spans="2:9" x14ac:dyDescent="0.25">
      <c r="B114" s="256" t="s">
        <v>93</v>
      </c>
      <c r="C114" s="238">
        <v>1291.187678</v>
      </c>
      <c r="D114" s="238">
        <v>497.95852610000003</v>
      </c>
      <c r="E114" s="249">
        <v>443.81866080000003</v>
      </c>
      <c r="F114" s="238">
        <f t="shared" ca="1" si="1"/>
        <v>2231.2608660800001</v>
      </c>
      <c r="G114" s="238">
        <v>281.32212942000001</v>
      </c>
      <c r="H114" s="238">
        <v>-1.704</v>
      </c>
      <c r="I114" s="247">
        <v>2512.5829950000002</v>
      </c>
    </row>
    <row r="115" spans="2:9" x14ac:dyDescent="0.25">
      <c r="B115" s="256" t="s">
        <v>94</v>
      </c>
      <c r="C115" s="238">
        <v>1324.8544408</v>
      </c>
      <c r="D115" s="238">
        <v>532.83789880000006</v>
      </c>
      <c r="E115" s="249">
        <v>467.74325010000001</v>
      </c>
      <c r="F115" s="238">
        <f t="shared" ca="1" si="1"/>
        <v>2323.7315895500001</v>
      </c>
      <c r="G115" s="238">
        <v>298.60302174999998</v>
      </c>
      <c r="H115" s="238">
        <v>-1.704</v>
      </c>
      <c r="I115" s="247">
        <v>2622.3346119999997</v>
      </c>
    </row>
    <row r="116" spans="2:9" x14ac:dyDescent="0.25">
      <c r="B116" s="256" t="s">
        <v>358</v>
      </c>
      <c r="C116" s="238">
        <v>1361.9916094999999</v>
      </c>
      <c r="D116" s="238">
        <v>566.61886609999999</v>
      </c>
      <c r="E116" s="249">
        <v>492.8874371</v>
      </c>
      <c r="F116" s="238">
        <f t="shared" ca="1" si="1"/>
        <v>2419.7939124600002</v>
      </c>
      <c r="G116" s="238">
        <v>305.91504593999997</v>
      </c>
      <c r="H116" s="238">
        <v>-1.704</v>
      </c>
      <c r="I116" s="247">
        <v>2725.7089589999996</v>
      </c>
    </row>
    <row r="117" spans="2:9" x14ac:dyDescent="0.25">
      <c r="B117" s="256" t="s">
        <v>365</v>
      </c>
      <c r="C117" s="238">
        <v>1404.9739009</v>
      </c>
      <c r="D117" s="238">
        <v>592.35798739999996</v>
      </c>
      <c r="E117" s="249">
        <v>518.68598059999999</v>
      </c>
      <c r="F117" s="238">
        <f t="shared" ca="1" si="1"/>
        <v>2514.3138706</v>
      </c>
      <c r="G117" s="238">
        <v>311.78250459999992</v>
      </c>
      <c r="H117" s="238">
        <v>-1.704</v>
      </c>
      <c r="I117" s="247">
        <v>2826.0963749999996</v>
      </c>
    </row>
    <row r="118" spans="2:9" x14ac:dyDescent="0.25">
      <c r="B118" s="256" t="s">
        <v>392</v>
      </c>
      <c r="C118" s="238">
        <v>1454.9277867000001</v>
      </c>
      <c r="D118" s="238">
        <v>611.34934539999995</v>
      </c>
      <c r="E118" s="249">
        <v>546.86590419999982</v>
      </c>
      <c r="F118" s="238">
        <f t="shared" ca="1" si="1"/>
        <v>2611.4390365299996</v>
      </c>
      <c r="G118" s="238">
        <v>319.89472717000001</v>
      </c>
      <c r="H118" s="238">
        <v>-1.704</v>
      </c>
      <c r="I118" s="247">
        <v>2931.333764</v>
      </c>
    </row>
    <row r="119" spans="2:9" x14ac:dyDescent="0.25">
      <c r="B119" s="512" t="s">
        <v>29</v>
      </c>
      <c r="C119" s="513"/>
      <c r="D119" s="513"/>
      <c r="E119" s="513"/>
      <c r="F119" s="513"/>
      <c r="G119" s="513"/>
      <c r="H119" s="513"/>
      <c r="I119" s="529"/>
    </row>
    <row r="120" spans="2:9" x14ac:dyDescent="0.25">
      <c r="B120" s="505" t="s">
        <v>438</v>
      </c>
      <c r="C120" s="506"/>
      <c r="D120" s="506"/>
      <c r="E120" s="506"/>
      <c r="F120" s="506"/>
      <c r="G120" s="506"/>
      <c r="H120" s="506"/>
      <c r="I120" s="521"/>
    </row>
    <row r="121" spans="2:9" ht="17.25" customHeight="1" x14ac:dyDescent="0.25">
      <c r="B121" s="505" t="s">
        <v>439</v>
      </c>
      <c r="C121" s="506"/>
      <c r="D121" s="506"/>
      <c r="E121" s="506"/>
      <c r="F121" s="506"/>
      <c r="G121" s="506"/>
      <c r="H121" s="506"/>
      <c r="I121" s="521"/>
    </row>
    <row r="122" spans="2:9" ht="27" customHeight="1" x14ac:dyDescent="0.25">
      <c r="B122" s="534" t="s">
        <v>440</v>
      </c>
      <c r="C122" s="535"/>
      <c r="D122" s="535"/>
      <c r="E122" s="535"/>
      <c r="F122" s="535"/>
      <c r="G122" s="535"/>
      <c r="H122" s="535"/>
      <c r="I122" s="536"/>
    </row>
    <row r="123" spans="2:9" x14ac:dyDescent="0.25">
      <c r="B123" s="505" t="s">
        <v>441</v>
      </c>
      <c r="C123" s="506"/>
      <c r="D123" s="506"/>
      <c r="E123" s="506"/>
      <c r="F123" s="506"/>
      <c r="G123" s="506"/>
      <c r="H123" s="506"/>
      <c r="I123" s="521"/>
    </row>
    <row r="124" spans="2:9" x14ac:dyDescent="0.25">
      <c r="B124" s="505" t="s">
        <v>442</v>
      </c>
      <c r="C124" s="506"/>
      <c r="D124" s="506"/>
      <c r="E124" s="506"/>
      <c r="F124" s="506"/>
      <c r="G124" s="506"/>
      <c r="H124" s="506"/>
      <c r="I124" s="521"/>
    </row>
    <row r="125" spans="2:9" x14ac:dyDescent="0.25">
      <c r="B125" s="505" t="s">
        <v>443</v>
      </c>
      <c r="C125" s="506"/>
      <c r="D125" s="506"/>
      <c r="E125" s="506"/>
      <c r="F125" s="506"/>
      <c r="G125" s="506"/>
      <c r="H125" s="506"/>
      <c r="I125" s="521"/>
    </row>
    <row r="126" spans="2:9" ht="16.5" thickBot="1" x14ac:dyDescent="0.3">
      <c r="B126" s="530" t="s">
        <v>444</v>
      </c>
      <c r="C126" s="531"/>
      <c r="D126" s="531"/>
      <c r="E126" s="531"/>
      <c r="F126" s="531"/>
      <c r="G126" s="531"/>
      <c r="H126" s="531"/>
      <c r="I126" s="532"/>
    </row>
    <row r="127" spans="2:9" x14ac:dyDescent="0.25">
      <c r="B127" s="260"/>
      <c r="C127" s="261"/>
      <c r="D127" s="261"/>
      <c r="E127" s="261"/>
      <c r="F127" s="261"/>
      <c r="G127" s="261"/>
      <c r="H127" s="261"/>
      <c r="I127" s="261"/>
    </row>
    <row r="128" spans="2:9" x14ac:dyDescent="0.25">
      <c r="B128" s="262"/>
      <c r="C128" s="257"/>
      <c r="D128" s="257"/>
      <c r="E128" s="257"/>
      <c r="F128" s="257"/>
      <c r="G128" s="257"/>
      <c r="H128" s="257"/>
      <c r="I128" s="257"/>
    </row>
    <row r="129" spans="2:9" x14ac:dyDescent="0.25">
      <c r="B129" s="262"/>
      <c r="C129" s="257"/>
      <c r="D129" s="257"/>
      <c r="E129" s="257"/>
      <c r="F129" s="257"/>
      <c r="G129" s="257"/>
      <c r="H129" s="257"/>
      <c r="I129" s="257"/>
    </row>
    <row r="130" spans="2:9" x14ac:dyDescent="0.25">
      <c r="B130" s="262"/>
      <c r="C130" s="257"/>
      <c r="D130" s="257"/>
      <c r="E130" s="257"/>
      <c r="F130" s="257"/>
      <c r="G130" s="257"/>
      <c r="H130" s="257"/>
      <c r="I130" s="257"/>
    </row>
    <row r="131" spans="2:9" x14ac:dyDescent="0.25">
      <c r="B131" s="262"/>
      <c r="C131" s="257"/>
      <c r="D131" s="257"/>
      <c r="E131" s="257"/>
      <c r="F131" s="257"/>
      <c r="G131" s="257"/>
      <c r="H131" s="257"/>
      <c r="I131" s="257"/>
    </row>
    <row r="132" spans="2:9" x14ac:dyDescent="0.25">
      <c r="B132" s="262"/>
      <c r="C132" s="257"/>
      <c r="D132" s="257"/>
      <c r="E132" s="257"/>
      <c r="F132" s="257"/>
      <c r="G132" s="257"/>
      <c r="H132" s="257"/>
      <c r="I132" s="257"/>
    </row>
    <row r="133" spans="2:9" x14ac:dyDescent="0.25">
      <c r="B133" s="262"/>
      <c r="C133" s="257"/>
      <c r="D133" s="257"/>
      <c r="E133" s="257"/>
      <c r="F133" s="257"/>
      <c r="G133" s="257"/>
      <c r="H133" s="257"/>
      <c r="I133" s="257"/>
    </row>
    <row r="134" spans="2:9" x14ac:dyDescent="0.25">
      <c r="B134" s="262"/>
      <c r="C134" s="257"/>
      <c r="D134" s="257"/>
      <c r="E134" s="257"/>
      <c r="F134" s="257"/>
      <c r="G134" s="257"/>
      <c r="H134" s="257"/>
      <c r="I134" s="257"/>
    </row>
    <row r="135" spans="2:9" x14ac:dyDescent="0.25">
      <c r="B135" s="262"/>
      <c r="C135" s="257"/>
      <c r="D135" s="257"/>
      <c r="E135" s="257"/>
      <c r="F135" s="257"/>
      <c r="G135" s="257"/>
      <c r="H135" s="257"/>
      <c r="I135" s="257"/>
    </row>
    <row r="136" spans="2:9" x14ac:dyDescent="0.25">
      <c r="B136" s="262"/>
      <c r="C136" s="257"/>
      <c r="D136" s="257"/>
      <c r="E136" s="257"/>
      <c r="F136" s="257"/>
      <c r="G136" s="257"/>
      <c r="H136" s="257"/>
      <c r="I136" s="257"/>
    </row>
    <row r="137" spans="2:9" x14ac:dyDescent="0.25">
      <c r="B137" s="262"/>
      <c r="C137" s="257"/>
      <c r="D137" s="257"/>
      <c r="E137" s="257"/>
      <c r="F137" s="257"/>
      <c r="G137" s="257"/>
      <c r="H137" s="257"/>
      <c r="I137" s="257"/>
    </row>
    <row r="138" spans="2:9" x14ac:dyDescent="0.25">
      <c r="B138" s="262"/>
      <c r="C138" s="257"/>
      <c r="D138" s="257"/>
      <c r="E138" s="257"/>
      <c r="F138" s="257"/>
      <c r="G138" s="257"/>
      <c r="H138" s="257"/>
      <c r="I138" s="257"/>
    </row>
    <row r="139" spans="2:9" x14ac:dyDescent="0.25">
      <c r="C139" s="257"/>
      <c r="D139" s="257"/>
      <c r="E139" s="257"/>
      <c r="F139" s="257"/>
      <c r="G139" s="257"/>
      <c r="H139" s="257"/>
      <c r="I139" s="257"/>
    </row>
    <row r="140" spans="2:9" x14ac:dyDescent="0.25">
      <c r="C140" s="257"/>
      <c r="D140" s="257"/>
      <c r="E140" s="257"/>
      <c r="F140" s="257"/>
      <c r="G140" s="257"/>
      <c r="H140" s="257"/>
      <c r="I140" s="257"/>
    </row>
    <row r="141" spans="2:9" x14ac:dyDescent="0.25">
      <c r="C141" s="257"/>
      <c r="D141" s="257"/>
      <c r="E141" s="257"/>
      <c r="F141" s="257"/>
      <c r="G141" s="257"/>
      <c r="H141" s="257"/>
      <c r="I141" s="257"/>
    </row>
    <row r="142" spans="2:9" x14ac:dyDescent="0.25">
      <c r="C142" s="257"/>
      <c r="D142" s="257"/>
      <c r="E142" s="257"/>
      <c r="F142" s="257"/>
      <c r="G142" s="257"/>
      <c r="H142" s="257"/>
      <c r="I142" s="257"/>
    </row>
    <row r="143" spans="2:9" x14ac:dyDescent="0.25">
      <c r="C143" s="257"/>
      <c r="D143" s="257"/>
      <c r="E143" s="257"/>
      <c r="F143" s="257"/>
      <c r="G143" s="257"/>
      <c r="H143" s="257"/>
      <c r="I143" s="257"/>
    </row>
    <row r="144" spans="2:9" x14ac:dyDescent="0.25">
      <c r="C144" s="257"/>
      <c r="D144" s="257"/>
      <c r="E144" s="257"/>
      <c r="F144" s="257"/>
      <c r="G144" s="257"/>
      <c r="H144" s="257"/>
      <c r="I144" s="257"/>
    </row>
    <row r="145" spans="3:9" x14ac:dyDescent="0.25">
      <c r="C145" s="257"/>
      <c r="D145" s="257"/>
      <c r="E145" s="257"/>
      <c r="F145" s="257"/>
      <c r="G145" s="257"/>
      <c r="H145" s="257"/>
      <c r="I145" s="257"/>
    </row>
  </sheetData>
  <mergeCells count="9">
    <mergeCell ref="B124:I124"/>
    <mergeCell ref="B125:I125"/>
    <mergeCell ref="B126:I126"/>
    <mergeCell ref="B2:I2"/>
    <mergeCell ref="B119:I119"/>
    <mergeCell ref="B120:I120"/>
    <mergeCell ref="B121:I121"/>
    <mergeCell ref="B122:I122"/>
    <mergeCell ref="B123:I123"/>
  </mergeCells>
  <hyperlinks>
    <hyperlink ref="A1" location="Contents!A1" display="Back to contents" xr:uid="{FEE61078-FF78-4E3B-B10A-25420D087217}"/>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0"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1F43-9E52-4798-ACAF-5C65474217AF}">
  <sheetPr>
    <tabColor theme="6"/>
    <pageSetUpPr fitToPage="1"/>
  </sheetPr>
  <dimension ref="A1:N121"/>
  <sheetViews>
    <sheetView zoomScaleNormal="100" zoomScaleSheetLayoutView="100" workbookViewId="0"/>
  </sheetViews>
  <sheetFormatPr defaultColWidth="8.88671875" defaultRowHeight="15" x14ac:dyDescent="0.25"/>
  <cols>
    <col min="1" max="1" width="9.44140625" style="471" customWidth="1"/>
    <col min="2" max="3" width="15" style="471" customWidth="1"/>
    <col min="4" max="16384" width="8.88671875" style="471"/>
  </cols>
  <sheetData>
    <row r="1" spans="1:14" ht="33.75" customHeight="1" thickBot="1" x14ac:dyDescent="0.3">
      <c r="A1" s="26" t="s">
        <v>42</v>
      </c>
      <c r="B1" s="263"/>
      <c r="C1" s="264"/>
      <c r="D1" s="24"/>
      <c r="E1" s="24"/>
      <c r="F1" s="24"/>
      <c r="G1" s="24"/>
      <c r="H1" s="24"/>
      <c r="I1" s="24"/>
      <c r="J1" s="24"/>
      <c r="K1" s="24"/>
      <c r="L1" s="24"/>
      <c r="M1" s="24"/>
      <c r="N1" s="24"/>
    </row>
    <row r="2" spans="1:14" ht="40.5" customHeight="1" thickBot="1" x14ac:dyDescent="0.3">
      <c r="A2" s="25"/>
      <c r="B2" s="537" t="s">
        <v>445</v>
      </c>
      <c r="C2" s="538"/>
      <c r="D2" s="24"/>
      <c r="E2" s="24"/>
      <c r="F2" s="24"/>
      <c r="G2" s="24"/>
      <c r="H2" s="24"/>
      <c r="I2" s="24"/>
      <c r="J2" s="24"/>
      <c r="K2" s="24"/>
      <c r="L2" s="24"/>
      <c r="M2" s="24"/>
      <c r="N2" s="24"/>
    </row>
    <row r="3" spans="1:14" ht="15.75" customHeight="1" x14ac:dyDescent="0.25">
      <c r="A3" s="24"/>
      <c r="B3" s="7" t="s">
        <v>55</v>
      </c>
      <c r="C3" s="234">
        <v>406.59500000000003</v>
      </c>
      <c r="D3" s="24"/>
      <c r="E3" s="24"/>
      <c r="F3" s="24"/>
      <c r="G3" s="24"/>
      <c r="H3" s="24"/>
      <c r="I3" s="24"/>
      <c r="J3" s="24"/>
      <c r="K3" s="24"/>
      <c r="L3" s="24"/>
      <c r="M3" s="24"/>
      <c r="N3" s="24"/>
    </row>
    <row r="4" spans="1:14" ht="15.75" customHeight="1" x14ac:dyDescent="0.25">
      <c r="A4" s="24"/>
      <c r="B4" s="7" t="s">
        <v>56</v>
      </c>
      <c r="C4" s="234">
        <v>397.15800000000002</v>
      </c>
      <c r="E4" s="24"/>
      <c r="F4" s="24"/>
      <c r="G4" s="24"/>
      <c r="H4" s="24"/>
      <c r="I4" s="24"/>
      <c r="J4" s="24"/>
      <c r="K4" s="24"/>
      <c r="L4" s="24"/>
      <c r="M4" s="24"/>
      <c r="N4" s="24"/>
    </row>
    <row r="5" spans="1:14" ht="15.75" customHeight="1" x14ac:dyDescent="0.25">
      <c r="A5" s="24"/>
      <c r="B5" s="7" t="s">
        <v>57</v>
      </c>
      <c r="C5" s="234">
        <v>397.67</v>
      </c>
      <c r="E5" s="24"/>
      <c r="F5" s="24"/>
      <c r="G5" s="24"/>
      <c r="H5" s="24"/>
      <c r="I5" s="24"/>
      <c r="J5" s="24"/>
      <c r="K5" s="24"/>
      <c r="L5" s="24"/>
      <c r="M5" s="24"/>
      <c r="N5" s="24"/>
    </row>
    <row r="6" spans="1:14" ht="15.75" customHeight="1" x14ac:dyDescent="0.25">
      <c r="A6" s="24"/>
      <c r="B6" s="7" t="s">
        <v>62</v>
      </c>
      <c r="C6" s="234">
        <v>397.32900000000001</v>
      </c>
      <c r="D6" s="27"/>
      <c r="E6" s="24"/>
      <c r="F6" s="24"/>
      <c r="G6" s="24"/>
      <c r="H6" s="24"/>
      <c r="I6" s="24"/>
      <c r="J6" s="24"/>
      <c r="K6" s="24"/>
      <c r="L6" s="24"/>
      <c r="M6" s="24"/>
      <c r="N6" s="24"/>
    </row>
    <row r="7" spans="1:14" x14ac:dyDescent="0.25">
      <c r="A7" s="24"/>
      <c r="B7" s="7" t="s">
        <v>0</v>
      </c>
      <c r="C7" s="234">
        <v>391.69200000000001</v>
      </c>
      <c r="D7" s="27"/>
      <c r="E7" s="24"/>
      <c r="F7" s="24"/>
      <c r="G7" s="24"/>
      <c r="H7" s="24"/>
      <c r="I7" s="24"/>
      <c r="J7" s="24"/>
      <c r="K7" s="24"/>
      <c r="L7" s="24"/>
      <c r="M7" s="24"/>
      <c r="N7" s="24"/>
    </row>
    <row r="8" spans="1:14" x14ac:dyDescent="0.25">
      <c r="A8" s="24"/>
      <c r="B8" s="7" t="s">
        <v>1</v>
      </c>
      <c r="C8" s="234">
        <v>383.09300000000002</v>
      </c>
      <c r="D8" s="24"/>
      <c r="E8" s="24"/>
      <c r="F8" s="24"/>
      <c r="G8" s="24"/>
      <c r="H8" s="24"/>
      <c r="I8" s="24"/>
      <c r="J8" s="24"/>
      <c r="K8" s="24"/>
      <c r="L8" s="24"/>
      <c r="M8" s="24"/>
      <c r="N8" s="24"/>
    </row>
    <row r="9" spans="1:14" x14ac:dyDescent="0.25">
      <c r="A9" s="24"/>
      <c r="B9" s="7" t="s">
        <v>2</v>
      </c>
      <c r="C9" s="234">
        <v>390.03199999999998</v>
      </c>
      <c r="D9" s="24"/>
      <c r="E9" s="24"/>
      <c r="F9" s="24"/>
      <c r="G9" s="24"/>
      <c r="H9" s="24"/>
      <c r="I9" s="24"/>
      <c r="J9" s="24"/>
      <c r="K9" s="24"/>
      <c r="L9" s="24"/>
      <c r="M9" s="24"/>
      <c r="N9" s="24"/>
    </row>
    <row r="10" spans="1:14" x14ac:dyDescent="0.25">
      <c r="A10" s="24"/>
      <c r="B10" s="7" t="s">
        <v>3</v>
      </c>
      <c r="C10" s="234">
        <v>392.303</v>
      </c>
      <c r="D10" s="27"/>
      <c r="E10" s="24"/>
      <c r="F10" s="24"/>
      <c r="G10" s="24"/>
      <c r="H10" s="24"/>
      <c r="I10" s="24"/>
      <c r="J10" s="24"/>
      <c r="K10" s="24"/>
      <c r="L10" s="24"/>
      <c r="M10" s="24"/>
      <c r="N10" s="24"/>
    </row>
    <row r="11" spans="1:14" x14ac:dyDescent="0.25">
      <c r="A11" s="24"/>
      <c r="B11" s="7" t="s">
        <v>4</v>
      </c>
      <c r="C11" s="234">
        <v>401.29199999999997</v>
      </c>
      <c r="D11" s="24"/>
      <c r="E11" s="24"/>
      <c r="F11" s="24"/>
      <c r="G11" s="24"/>
      <c r="H11" s="24"/>
      <c r="I11" s="24"/>
      <c r="J11" s="24"/>
      <c r="K11" s="24"/>
      <c r="L11" s="24"/>
      <c r="M11" s="24"/>
      <c r="N11" s="24"/>
    </row>
    <row r="12" spans="1:14" x14ac:dyDescent="0.25">
      <c r="A12" s="24"/>
      <c r="B12" s="7" t="s">
        <v>5</v>
      </c>
      <c r="C12" s="234">
        <v>398.86399999999998</v>
      </c>
      <c r="D12" s="24"/>
      <c r="E12" s="24"/>
      <c r="F12" s="24"/>
      <c r="G12" s="24"/>
      <c r="H12" s="24"/>
      <c r="I12" s="24"/>
      <c r="J12" s="24"/>
      <c r="K12" s="24"/>
      <c r="L12" s="24"/>
      <c r="M12" s="24"/>
      <c r="N12" s="24"/>
    </row>
    <row r="13" spans="1:14" x14ac:dyDescent="0.25">
      <c r="A13" s="24"/>
      <c r="B13" s="7" t="s">
        <v>6</v>
      </c>
      <c r="C13" s="234">
        <v>401.97399999999999</v>
      </c>
      <c r="D13" s="24"/>
      <c r="E13" s="24"/>
      <c r="F13" s="24"/>
      <c r="G13" s="24"/>
      <c r="H13" s="24"/>
      <c r="I13" s="24"/>
      <c r="J13" s="24"/>
      <c r="K13" s="24"/>
      <c r="L13" s="24"/>
      <c r="M13" s="24"/>
      <c r="N13" s="24"/>
    </row>
    <row r="14" spans="1:14" x14ac:dyDescent="0.25">
      <c r="A14" s="24"/>
      <c r="B14" s="7" t="s">
        <v>7</v>
      </c>
      <c r="C14" s="234">
        <v>410.065</v>
      </c>
      <c r="D14" s="27"/>
      <c r="E14" s="24"/>
      <c r="F14" s="24"/>
      <c r="G14" s="24"/>
      <c r="H14" s="24"/>
      <c r="I14" s="24"/>
      <c r="J14" s="24"/>
      <c r="K14" s="24"/>
      <c r="L14" s="24"/>
      <c r="M14" s="24"/>
      <c r="N14" s="24"/>
    </row>
    <row r="15" spans="1:14" x14ac:dyDescent="0.25">
      <c r="A15" s="24"/>
      <c r="B15" s="7" t="s">
        <v>8</v>
      </c>
      <c r="C15" s="234">
        <v>420.32100000000003</v>
      </c>
      <c r="D15" s="24"/>
      <c r="E15" s="24"/>
      <c r="F15" s="24"/>
      <c r="G15" s="24"/>
      <c r="H15" s="24"/>
      <c r="I15" s="24"/>
      <c r="J15" s="24"/>
      <c r="K15" s="24"/>
      <c r="L15" s="24"/>
      <c r="M15" s="24"/>
      <c r="N15" s="24"/>
    </row>
    <row r="16" spans="1:14" x14ac:dyDescent="0.25">
      <c r="A16" s="24"/>
      <c r="B16" s="7" t="s">
        <v>9</v>
      </c>
      <c r="C16" s="234">
        <v>409.19799999999998</v>
      </c>
      <c r="D16" s="24"/>
      <c r="E16" s="24"/>
      <c r="F16" s="24"/>
      <c r="G16" s="24"/>
      <c r="H16" s="24"/>
      <c r="I16" s="24"/>
      <c r="J16" s="24"/>
      <c r="K16" s="24"/>
      <c r="L16" s="24"/>
      <c r="M16" s="24"/>
      <c r="N16" s="24"/>
    </row>
    <row r="17" spans="1:14" x14ac:dyDescent="0.25">
      <c r="A17" s="24"/>
      <c r="B17" s="7" t="s">
        <v>10</v>
      </c>
      <c r="C17" s="234">
        <v>414.68599999999998</v>
      </c>
      <c r="D17" s="24"/>
      <c r="E17" s="24"/>
      <c r="F17" s="24"/>
      <c r="G17" s="24"/>
      <c r="H17" s="24"/>
      <c r="I17" s="24"/>
      <c r="J17" s="24"/>
      <c r="K17" s="24"/>
      <c r="L17" s="24"/>
      <c r="M17" s="24"/>
      <c r="N17" s="24"/>
    </row>
    <row r="18" spans="1:14" x14ac:dyDescent="0.25">
      <c r="A18" s="24"/>
      <c r="B18" s="7" t="s">
        <v>11</v>
      </c>
      <c r="C18" s="234">
        <v>425.30399999999997</v>
      </c>
      <c r="D18" s="24"/>
      <c r="E18" s="24"/>
      <c r="F18" s="24"/>
      <c r="G18" s="24"/>
      <c r="H18" s="24"/>
      <c r="I18" s="24"/>
      <c r="J18" s="24"/>
      <c r="K18" s="24"/>
      <c r="L18" s="24"/>
      <c r="M18" s="24"/>
      <c r="N18" s="24"/>
    </row>
    <row r="19" spans="1:14" x14ac:dyDescent="0.25">
      <c r="A19" s="24"/>
      <c r="B19" s="7" t="s">
        <v>12</v>
      </c>
      <c r="C19" s="234">
        <v>429.58699999999999</v>
      </c>
      <c r="D19" s="24"/>
      <c r="E19" s="24"/>
      <c r="F19" s="24"/>
      <c r="G19" s="24"/>
      <c r="H19" s="24"/>
      <c r="I19" s="24"/>
      <c r="J19" s="24"/>
      <c r="K19" s="24"/>
      <c r="L19" s="24"/>
      <c r="M19" s="24"/>
      <c r="N19" s="24"/>
    </row>
    <row r="20" spans="1:14" x14ac:dyDescent="0.25">
      <c r="A20" s="24"/>
      <c r="B20" s="7" t="s">
        <v>13</v>
      </c>
      <c r="C20" s="234">
        <v>421.75099999999998</v>
      </c>
      <c r="D20" s="24"/>
      <c r="E20" s="24"/>
      <c r="F20" s="24"/>
      <c r="G20" s="24"/>
      <c r="H20" s="24"/>
      <c r="I20" s="24"/>
      <c r="J20" s="24"/>
      <c r="K20" s="24"/>
      <c r="L20" s="24"/>
      <c r="M20" s="24"/>
      <c r="N20" s="24"/>
    </row>
    <row r="21" spans="1:14" x14ac:dyDescent="0.25">
      <c r="A21" s="24"/>
      <c r="B21" s="7" t="s">
        <v>14</v>
      </c>
      <c r="C21" s="234">
        <v>430.56</v>
      </c>
      <c r="D21" s="24"/>
      <c r="E21" s="24"/>
      <c r="F21" s="24"/>
      <c r="G21" s="24"/>
      <c r="H21" s="24"/>
      <c r="I21" s="24"/>
      <c r="J21" s="24"/>
      <c r="K21" s="24"/>
      <c r="L21" s="24"/>
      <c r="M21" s="24"/>
      <c r="N21" s="24"/>
    </row>
    <row r="22" spans="1:14" x14ac:dyDescent="0.25">
      <c r="A22" s="24"/>
      <c r="B22" s="7" t="s">
        <v>15</v>
      </c>
      <c r="C22" s="234">
        <v>439.45699999999999</v>
      </c>
      <c r="D22" s="24"/>
      <c r="E22" s="24"/>
      <c r="F22" s="24"/>
      <c r="G22" s="24"/>
      <c r="H22" s="24"/>
      <c r="I22" s="24"/>
      <c r="J22" s="24"/>
      <c r="K22" s="24"/>
      <c r="L22" s="24"/>
      <c r="M22" s="24"/>
      <c r="N22" s="24"/>
    </row>
    <row r="23" spans="1:14" x14ac:dyDescent="0.25">
      <c r="A23" s="24"/>
      <c r="B23" s="7" t="s">
        <v>16</v>
      </c>
      <c r="C23" s="234">
        <v>442.82100000000003</v>
      </c>
      <c r="D23" s="24"/>
      <c r="E23" s="24"/>
      <c r="F23" s="24"/>
      <c r="G23" s="24"/>
      <c r="H23" s="24"/>
      <c r="I23" s="24"/>
      <c r="J23" s="24"/>
      <c r="K23" s="24"/>
      <c r="L23" s="24"/>
      <c r="M23" s="24"/>
      <c r="N23" s="24"/>
    </row>
    <row r="24" spans="1:14" x14ac:dyDescent="0.25">
      <c r="A24" s="24"/>
      <c r="B24" s="7" t="s">
        <v>17</v>
      </c>
      <c r="C24" s="234">
        <v>442.32799999999997</v>
      </c>
      <c r="D24" s="24"/>
      <c r="E24" s="24"/>
      <c r="F24" s="24"/>
      <c r="G24" s="24"/>
      <c r="H24" s="24"/>
      <c r="I24" s="24"/>
      <c r="J24" s="24"/>
      <c r="K24" s="24"/>
      <c r="L24" s="24"/>
      <c r="M24" s="24"/>
      <c r="N24" s="24"/>
    </row>
    <row r="25" spans="1:14" x14ac:dyDescent="0.25">
      <c r="A25" s="24"/>
      <c r="B25" s="7" t="s">
        <v>18</v>
      </c>
      <c r="C25" s="234">
        <v>447.238</v>
      </c>
      <c r="D25" s="24"/>
      <c r="E25" s="24"/>
      <c r="F25" s="24"/>
      <c r="G25" s="24"/>
      <c r="H25" s="24"/>
      <c r="I25" s="24"/>
      <c r="J25" s="24"/>
      <c r="K25" s="24"/>
      <c r="L25" s="24"/>
      <c r="M25" s="24"/>
      <c r="N25" s="24"/>
    </row>
    <row r="26" spans="1:14" x14ac:dyDescent="0.25">
      <c r="A26" s="24"/>
      <c r="B26" s="7" t="s">
        <v>19</v>
      </c>
      <c r="C26" s="234">
        <v>460.76799999999997</v>
      </c>
      <c r="D26" s="24"/>
      <c r="E26" s="24"/>
      <c r="F26" s="24"/>
      <c r="G26" s="24"/>
      <c r="H26" s="24"/>
      <c r="I26" s="24"/>
      <c r="J26" s="24"/>
      <c r="K26" s="24"/>
      <c r="L26" s="24"/>
      <c r="M26" s="24"/>
      <c r="N26" s="24"/>
    </row>
    <row r="27" spans="1:14" x14ac:dyDescent="0.25">
      <c r="A27" s="24"/>
      <c r="B27" s="7" t="s">
        <v>20</v>
      </c>
      <c r="C27" s="234">
        <v>467.54500000000002</v>
      </c>
      <c r="D27" s="24"/>
      <c r="E27" s="24"/>
      <c r="F27" s="24"/>
      <c r="G27" s="24"/>
      <c r="H27" s="24"/>
      <c r="I27" s="24"/>
      <c r="J27" s="24"/>
      <c r="K27" s="24"/>
      <c r="L27" s="24"/>
      <c r="M27" s="24"/>
      <c r="N27" s="24"/>
    </row>
    <row r="28" spans="1:14" x14ac:dyDescent="0.25">
      <c r="A28" s="24"/>
      <c r="B28" s="7" t="s">
        <v>21</v>
      </c>
      <c r="C28" s="234">
        <v>464.90199999999999</v>
      </c>
      <c r="D28" s="24"/>
      <c r="E28" s="24"/>
      <c r="F28" s="24"/>
      <c r="G28" s="24"/>
      <c r="H28" s="24"/>
      <c r="I28" s="24"/>
      <c r="J28" s="24"/>
      <c r="K28" s="24"/>
      <c r="L28" s="24"/>
      <c r="M28" s="24"/>
      <c r="N28" s="24"/>
    </row>
    <row r="29" spans="1:14" x14ac:dyDescent="0.25">
      <c r="A29" s="24"/>
      <c r="B29" s="7" t="s">
        <v>22</v>
      </c>
      <c r="C29" s="234">
        <v>466.99099999999999</v>
      </c>
      <c r="D29" s="24"/>
      <c r="E29" s="24"/>
      <c r="F29" s="24"/>
      <c r="G29" s="24"/>
      <c r="H29" s="24"/>
      <c r="I29" s="24"/>
      <c r="J29" s="24"/>
      <c r="K29" s="24"/>
      <c r="L29" s="24"/>
      <c r="M29" s="24"/>
      <c r="N29" s="24"/>
    </row>
    <row r="30" spans="1:14" x14ac:dyDescent="0.25">
      <c r="A30" s="24"/>
      <c r="B30" s="7" t="s">
        <v>23</v>
      </c>
      <c r="C30" s="234">
        <v>476.72399999999999</v>
      </c>
      <c r="D30" s="24"/>
      <c r="E30" s="24"/>
      <c r="F30" s="24"/>
      <c r="G30" s="24"/>
      <c r="H30" s="24"/>
      <c r="I30" s="24"/>
      <c r="J30" s="24"/>
      <c r="K30" s="24"/>
      <c r="L30" s="24"/>
      <c r="M30" s="24"/>
      <c r="N30" s="24"/>
    </row>
    <row r="31" spans="1:14" x14ac:dyDescent="0.25">
      <c r="A31" s="24"/>
      <c r="B31" s="7" t="s">
        <v>24</v>
      </c>
      <c r="C31" s="234">
        <v>479.77300000000002</v>
      </c>
      <c r="E31" s="24"/>
      <c r="F31" s="24"/>
    </row>
    <row r="32" spans="1:14" x14ac:dyDescent="0.25">
      <c r="A32" s="24"/>
      <c r="B32" s="7" t="s">
        <v>25</v>
      </c>
      <c r="C32" s="234">
        <v>481.29199999999997</v>
      </c>
      <c r="E32" s="24"/>
      <c r="F32" s="24"/>
    </row>
    <row r="33" spans="1:6" x14ac:dyDescent="0.25">
      <c r="A33" s="24"/>
      <c r="B33" s="7" t="s">
        <v>26</v>
      </c>
      <c r="C33" s="234">
        <v>481.58800000000002</v>
      </c>
      <c r="E33" s="24"/>
      <c r="F33" s="24"/>
    </row>
    <row r="34" spans="1:6" x14ac:dyDescent="0.25">
      <c r="A34" s="24"/>
      <c r="B34" s="7" t="s">
        <v>27</v>
      </c>
      <c r="C34" s="234">
        <v>492.55900000000003</v>
      </c>
      <c r="E34" s="24"/>
      <c r="F34" s="24"/>
    </row>
    <row r="35" spans="1:6" x14ac:dyDescent="0.25">
      <c r="A35" s="24"/>
      <c r="B35" s="7" t="s">
        <v>28</v>
      </c>
      <c r="C35" s="234">
        <v>497.92700000000002</v>
      </c>
      <c r="E35" s="24"/>
      <c r="F35" s="24"/>
    </row>
    <row r="36" spans="1:6" x14ac:dyDescent="0.25">
      <c r="A36" s="24"/>
      <c r="B36" s="7" t="s">
        <v>31</v>
      </c>
      <c r="C36" s="234">
        <v>500.67899999999997</v>
      </c>
      <c r="E36" s="24"/>
      <c r="F36" s="24"/>
    </row>
    <row r="37" spans="1:6" x14ac:dyDescent="0.25">
      <c r="A37" s="24"/>
      <c r="B37" s="7" t="s">
        <v>32</v>
      </c>
      <c r="C37" s="234">
        <v>500.64499999999998</v>
      </c>
      <c r="E37" s="24"/>
      <c r="F37" s="24"/>
    </row>
    <row r="38" spans="1:6" x14ac:dyDescent="0.25">
      <c r="A38" s="24"/>
      <c r="B38" s="7" t="s">
        <v>33</v>
      </c>
      <c r="C38" s="234">
        <v>517.38699999999994</v>
      </c>
      <c r="E38" s="24"/>
      <c r="F38" s="24"/>
    </row>
    <row r="39" spans="1:6" x14ac:dyDescent="0.25">
      <c r="A39" s="24"/>
      <c r="B39" s="7" t="s">
        <v>34</v>
      </c>
      <c r="C39" s="234">
        <v>521.09</v>
      </c>
      <c r="E39" s="24"/>
      <c r="F39" s="24"/>
    </row>
    <row r="40" spans="1:6" x14ac:dyDescent="0.25">
      <c r="A40" s="24"/>
      <c r="B40" s="7" t="s">
        <v>38</v>
      </c>
      <c r="C40" s="234">
        <v>517.55700000000002</v>
      </c>
      <c r="E40" s="24"/>
      <c r="F40" s="24"/>
    </row>
    <row r="41" spans="1:6" x14ac:dyDescent="0.25">
      <c r="A41" s="24"/>
      <c r="B41" s="7" t="s">
        <v>39</v>
      </c>
      <c r="C41" s="234">
        <v>520.38199999999995</v>
      </c>
      <c r="E41" s="24"/>
      <c r="F41" s="24"/>
    </row>
    <row r="42" spans="1:6" x14ac:dyDescent="0.25">
      <c r="A42" s="24"/>
      <c r="B42" s="7" t="s">
        <v>40</v>
      </c>
      <c r="C42" s="234">
        <v>538.11400000000003</v>
      </c>
      <c r="E42" s="24"/>
      <c r="F42" s="24"/>
    </row>
    <row r="43" spans="1:6" x14ac:dyDescent="0.25">
      <c r="A43" s="24"/>
      <c r="B43" s="7" t="s">
        <v>41</v>
      </c>
      <c r="C43" s="234">
        <v>535.68499999999995</v>
      </c>
      <c r="E43" s="24"/>
      <c r="F43" s="24"/>
    </row>
    <row r="44" spans="1:6" x14ac:dyDescent="0.25">
      <c r="A44" s="24"/>
      <c r="B44" s="7" t="s">
        <v>43</v>
      </c>
      <c r="C44" s="234">
        <v>536.61599999999999</v>
      </c>
      <c r="E44" s="24"/>
      <c r="F44" s="24"/>
    </row>
    <row r="45" spans="1:6" x14ac:dyDescent="0.25">
      <c r="A45" s="24"/>
      <c r="B45" s="7" t="s">
        <v>44</v>
      </c>
      <c r="C45" s="234">
        <v>542.78200000000004</v>
      </c>
      <c r="E45" s="24"/>
      <c r="F45" s="24"/>
    </row>
    <row r="46" spans="1:6" x14ac:dyDescent="0.25">
      <c r="A46" s="24"/>
      <c r="B46" s="7" t="s">
        <v>45</v>
      </c>
      <c r="C46" s="234">
        <v>559.29700000000003</v>
      </c>
      <c r="E46" s="24"/>
      <c r="F46" s="24"/>
    </row>
    <row r="47" spans="1:6" x14ac:dyDescent="0.25">
      <c r="A47" s="24"/>
      <c r="B47" s="7" t="s">
        <v>46</v>
      </c>
      <c r="C47" s="234">
        <v>561.00900000000001</v>
      </c>
      <c r="E47" s="24"/>
      <c r="F47" s="24"/>
    </row>
    <row r="48" spans="1:6" x14ac:dyDescent="0.25">
      <c r="A48" s="24"/>
      <c r="B48" s="7" t="s">
        <v>58</v>
      </c>
      <c r="C48" s="234">
        <v>554.25699999999995</v>
      </c>
      <c r="E48" s="24"/>
      <c r="F48" s="24"/>
    </row>
    <row r="49" spans="1:6" x14ac:dyDescent="0.25">
      <c r="A49" s="24"/>
      <c r="B49" s="7" t="s">
        <v>59</v>
      </c>
      <c r="C49" s="234">
        <v>563.28300000000002</v>
      </c>
      <c r="E49" s="24"/>
      <c r="F49" s="24"/>
    </row>
    <row r="50" spans="1:6" x14ac:dyDescent="0.25">
      <c r="A50" s="24"/>
      <c r="B50" s="7" t="s">
        <v>60</v>
      </c>
      <c r="C50" s="234">
        <v>576.73400000000004</v>
      </c>
      <c r="E50" s="24"/>
      <c r="F50" s="24"/>
    </row>
    <row r="51" spans="1:6" x14ac:dyDescent="0.25">
      <c r="A51" s="24"/>
      <c r="B51" s="7" t="s">
        <v>61</v>
      </c>
      <c r="C51" s="234">
        <v>566.92600000000004</v>
      </c>
      <c r="E51" s="24"/>
      <c r="F51" s="24"/>
    </row>
    <row r="52" spans="1:6" x14ac:dyDescent="0.25">
      <c r="A52" s="24"/>
      <c r="B52" s="7" t="s">
        <v>63</v>
      </c>
      <c r="C52" s="234">
        <v>485.73399999999998</v>
      </c>
      <c r="E52" s="24"/>
      <c r="F52" s="24"/>
    </row>
    <row r="53" spans="1:6" x14ac:dyDescent="0.25">
      <c r="A53" s="24"/>
      <c r="B53" s="7" t="s">
        <v>64</v>
      </c>
      <c r="C53" s="234">
        <v>538.02499999999998</v>
      </c>
      <c r="E53" s="24"/>
      <c r="F53" s="24"/>
    </row>
    <row r="54" spans="1:6" x14ac:dyDescent="0.25">
      <c r="A54" s="24"/>
      <c r="B54" s="7" t="s">
        <v>65</v>
      </c>
      <c r="C54" s="234">
        <v>561.96100000000001</v>
      </c>
      <c r="E54" s="24"/>
      <c r="F54" s="24"/>
    </row>
    <row r="55" spans="1:6" x14ac:dyDescent="0.25">
      <c r="A55" s="24"/>
      <c r="B55" s="7" t="s">
        <v>66</v>
      </c>
      <c r="C55" s="234">
        <v>556.13699999999994</v>
      </c>
      <c r="E55" s="24"/>
      <c r="F55" s="24"/>
    </row>
    <row r="56" spans="1:6" x14ac:dyDescent="0.25">
      <c r="A56" s="24"/>
      <c r="B56" s="7" t="s">
        <v>67</v>
      </c>
      <c r="C56" s="234">
        <v>570.94299999999998</v>
      </c>
      <c r="E56" s="24"/>
      <c r="F56" s="24"/>
    </row>
    <row r="57" spans="1:6" x14ac:dyDescent="0.25">
      <c r="A57" s="24"/>
      <c r="B57" s="7" t="s">
        <v>68</v>
      </c>
      <c r="C57" s="234">
        <v>582.13099999999997</v>
      </c>
      <c r="E57" s="24"/>
      <c r="F57" s="24"/>
    </row>
    <row r="58" spans="1:6" x14ac:dyDescent="0.25">
      <c r="A58" s="24"/>
      <c r="B58" s="7" t="s">
        <v>69</v>
      </c>
      <c r="C58" s="234">
        <v>608.45600000000002</v>
      </c>
      <c r="E58" s="24"/>
      <c r="F58" s="24"/>
    </row>
    <row r="59" spans="1:6" x14ac:dyDescent="0.25">
      <c r="A59" s="24"/>
      <c r="B59" s="7" t="s">
        <v>70</v>
      </c>
      <c r="C59" s="234">
        <v>602.87184500000001</v>
      </c>
      <c r="E59" s="24"/>
      <c r="F59" s="24"/>
    </row>
    <row r="60" spans="1:6" x14ac:dyDescent="0.25">
      <c r="A60" s="24"/>
      <c r="B60" s="7" t="s">
        <v>71</v>
      </c>
      <c r="C60" s="234">
        <v>609.74382100000003</v>
      </c>
      <c r="E60" s="24"/>
      <c r="F60" s="24"/>
    </row>
    <row r="61" spans="1:6" x14ac:dyDescent="0.25">
      <c r="A61" s="24"/>
      <c r="B61" s="7" t="s">
        <v>72</v>
      </c>
      <c r="C61" s="234">
        <v>617.09742799999992</v>
      </c>
      <c r="E61" s="24"/>
      <c r="F61" s="24"/>
    </row>
    <row r="62" spans="1:6" x14ac:dyDescent="0.25">
      <c r="A62" s="25"/>
      <c r="B62" s="7" t="s">
        <v>73</v>
      </c>
      <c r="C62" s="234">
        <v>644.26469299999997</v>
      </c>
      <c r="E62" s="24"/>
      <c r="F62" s="24"/>
    </row>
    <row r="63" spans="1:6" x14ac:dyDescent="0.25">
      <c r="A63" s="25"/>
      <c r="B63" s="7" t="s">
        <v>74</v>
      </c>
      <c r="C63" s="234">
        <v>642.06492299999991</v>
      </c>
      <c r="E63" s="24"/>
      <c r="F63" s="24"/>
    </row>
    <row r="64" spans="1:6" x14ac:dyDescent="0.25">
      <c r="A64" s="24"/>
      <c r="B64" s="7" t="s">
        <v>76</v>
      </c>
      <c r="C64" s="234">
        <v>636.643461</v>
      </c>
      <c r="E64" s="24"/>
      <c r="F64" s="24"/>
    </row>
    <row r="65" spans="1:6" x14ac:dyDescent="0.25">
      <c r="A65" s="24"/>
      <c r="B65" s="7" t="s">
        <v>77</v>
      </c>
      <c r="C65" s="234">
        <v>646.78605799999991</v>
      </c>
      <c r="E65" s="24"/>
      <c r="F65" s="24"/>
    </row>
    <row r="66" spans="1:6" x14ac:dyDescent="0.25">
      <c r="A66" s="24"/>
      <c r="B66" s="7" t="s">
        <v>78</v>
      </c>
      <c r="C66" s="234">
        <v>671.11413300000004</v>
      </c>
      <c r="E66" s="24"/>
      <c r="F66" s="24"/>
    </row>
    <row r="67" spans="1:6" x14ac:dyDescent="0.25">
      <c r="A67" s="24"/>
      <c r="B67" s="7" t="s">
        <v>79</v>
      </c>
      <c r="C67" s="234">
        <v>666.99029200000007</v>
      </c>
      <c r="E67" s="24"/>
      <c r="F67" s="24"/>
    </row>
    <row r="68" spans="1:6" x14ac:dyDescent="0.25">
      <c r="A68" s="24"/>
      <c r="B68" s="7" t="s">
        <v>354</v>
      </c>
      <c r="C68" s="234">
        <v>663.69504799999993</v>
      </c>
      <c r="E68" s="24"/>
      <c r="F68" s="24"/>
    </row>
    <row r="69" spans="1:6" x14ac:dyDescent="0.25">
      <c r="A69" s="24"/>
      <c r="B69" s="7" t="s">
        <v>355</v>
      </c>
      <c r="C69" s="234">
        <v>672.81634600000007</v>
      </c>
      <c r="E69" s="24"/>
      <c r="F69" s="24"/>
    </row>
    <row r="70" spans="1:6" x14ac:dyDescent="0.25">
      <c r="A70" s="24"/>
      <c r="B70" s="7" t="s">
        <v>356</v>
      </c>
      <c r="C70" s="234">
        <v>697.40105400000004</v>
      </c>
      <c r="E70" s="24"/>
      <c r="F70" s="24"/>
    </row>
    <row r="71" spans="1:6" x14ac:dyDescent="0.25">
      <c r="A71" s="24"/>
      <c r="B71" s="7" t="s">
        <v>357</v>
      </c>
      <c r="C71" s="234">
        <v>692.25413800000001</v>
      </c>
      <c r="E71" s="24"/>
      <c r="F71" s="24"/>
    </row>
    <row r="72" spans="1:6" x14ac:dyDescent="0.25">
      <c r="A72" s="24"/>
      <c r="B72" s="7" t="s">
        <v>361</v>
      </c>
      <c r="C72" s="234">
        <v>688.71766700000001</v>
      </c>
      <c r="E72" s="24"/>
      <c r="F72" s="24"/>
    </row>
    <row r="73" spans="1:6" x14ac:dyDescent="0.25">
      <c r="A73" s="24"/>
      <c r="B73" s="7" t="s">
        <v>362</v>
      </c>
      <c r="C73" s="234">
        <v>697.61906999999997</v>
      </c>
      <c r="E73" s="24"/>
      <c r="F73" s="24"/>
    </row>
    <row r="74" spans="1:6" x14ac:dyDescent="0.25">
      <c r="A74" s="24"/>
      <c r="B74" s="7" t="s">
        <v>363</v>
      </c>
      <c r="C74" s="234">
        <v>722.37493700000005</v>
      </c>
      <c r="E74" s="24"/>
      <c r="F74" s="24"/>
    </row>
    <row r="75" spans="1:6" x14ac:dyDescent="0.25">
      <c r="A75" s="24"/>
      <c r="B75" s="7" t="s">
        <v>364</v>
      </c>
      <c r="C75" s="234">
        <v>717.46021400000006</v>
      </c>
      <c r="E75" s="24"/>
      <c r="F75" s="24"/>
    </row>
    <row r="76" spans="1:6" x14ac:dyDescent="0.25">
      <c r="A76" s="24"/>
      <c r="B76" s="7" t="s">
        <v>388</v>
      </c>
      <c r="C76" s="234">
        <v>713.60951299999999</v>
      </c>
      <c r="E76" s="24"/>
      <c r="F76" s="24"/>
    </row>
    <row r="77" spans="1:6" x14ac:dyDescent="0.25">
      <c r="A77" s="24"/>
      <c r="B77" s="7" t="s">
        <v>389</v>
      </c>
      <c r="C77" s="234">
        <v>723.59783600000003</v>
      </c>
      <c r="E77" s="24"/>
      <c r="F77" s="24"/>
    </row>
    <row r="78" spans="1:6" x14ac:dyDescent="0.25">
      <c r="A78" s="24"/>
      <c r="B78" s="7" t="s">
        <v>390</v>
      </c>
      <c r="C78" s="234">
        <v>749.60012199999994</v>
      </c>
      <c r="E78" s="24"/>
      <c r="F78" s="24"/>
    </row>
    <row r="79" spans="1:6" x14ac:dyDescent="0.25">
      <c r="A79" s="24"/>
      <c r="B79" s="7" t="s">
        <v>391</v>
      </c>
      <c r="C79" s="234">
        <v>744.418091</v>
      </c>
      <c r="E79" s="24"/>
      <c r="F79" s="24"/>
    </row>
    <row r="80" spans="1:6" ht="15.75" x14ac:dyDescent="0.25">
      <c r="B80" s="539" t="s">
        <v>446</v>
      </c>
      <c r="C80" s="540"/>
    </row>
    <row r="81" spans="2:5" x14ac:dyDescent="0.25">
      <c r="B81" s="19">
        <v>2008</v>
      </c>
      <c r="C81" s="20">
        <v>1598.752</v>
      </c>
    </row>
    <row r="82" spans="2:5" x14ac:dyDescent="0.25">
      <c r="B82" s="19">
        <v>2009</v>
      </c>
      <c r="C82" s="20">
        <v>1557.12</v>
      </c>
    </row>
    <row r="83" spans="2:5" x14ac:dyDescent="0.25">
      <c r="B83" s="19">
        <v>2010</v>
      </c>
      <c r="C83" s="20">
        <v>1612.1949999999999</v>
      </c>
    </row>
    <row r="84" spans="2:5" x14ac:dyDescent="0.25">
      <c r="B84" s="19">
        <v>2011</v>
      </c>
      <c r="C84" s="20">
        <v>1669.509</v>
      </c>
    </row>
    <row r="85" spans="2:5" x14ac:dyDescent="0.25">
      <c r="B85" s="19">
        <v>2012</v>
      </c>
      <c r="C85" s="20">
        <v>1721.355</v>
      </c>
    </row>
    <row r="86" spans="2:5" x14ac:dyDescent="0.25">
      <c r="B86" s="19">
        <v>2013</v>
      </c>
      <c r="C86" s="20">
        <v>1793.155</v>
      </c>
    </row>
    <row r="87" spans="2:5" x14ac:dyDescent="0.25">
      <c r="B87" s="19">
        <v>2014</v>
      </c>
      <c r="C87" s="20">
        <v>1876.162</v>
      </c>
    </row>
    <row r="88" spans="2:5" x14ac:dyDescent="0.25">
      <c r="B88" s="19">
        <v>2015</v>
      </c>
      <c r="C88" s="20">
        <v>1935.212</v>
      </c>
    </row>
    <row r="89" spans="2:5" x14ac:dyDescent="0.25">
      <c r="B89" s="19">
        <v>2016</v>
      </c>
      <c r="C89" s="20">
        <v>2016.6379999999999</v>
      </c>
    </row>
    <row r="90" spans="2:5" x14ac:dyDescent="0.25">
      <c r="B90" s="19">
        <v>2017</v>
      </c>
      <c r="C90" s="20">
        <v>2097.143</v>
      </c>
    </row>
    <row r="91" spans="2:5" x14ac:dyDescent="0.25">
      <c r="B91" s="19">
        <v>2018</v>
      </c>
      <c r="C91" s="20">
        <v>2174.38</v>
      </c>
      <c r="E91" s="28"/>
    </row>
    <row r="92" spans="2:5" x14ac:dyDescent="0.25">
      <c r="B92" s="19">
        <v>2019</v>
      </c>
      <c r="C92" s="20">
        <v>2255.2829999999999</v>
      </c>
      <c r="D92" s="27"/>
      <c r="E92" s="28"/>
    </row>
    <row r="93" spans="2:5" x14ac:dyDescent="0.25">
      <c r="B93" s="19">
        <v>2020</v>
      </c>
      <c r="C93" s="20">
        <v>2152.6460000000002</v>
      </c>
      <c r="D93" s="27"/>
      <c r="E93" s="28"/>
    </row>
    <row r="94" spans="2:5" x14ac:dyDescent="0.25">
      <c r="B94" s="19">
        <v>2021</v>
      </c>
      <c r="C94" s="20">
        <v>2317.6669999999999</v>
      </c>
      <c r="E94" s="28"/>
    </row>
    <row r="95" spans="2:5" x14ac:dyDescent="0.25">
      <c r="B95" s="19">
        <v>2022</v>
      </c>
      <c r="C95" s="20">
        <v>2473.9777869999998</v>
      </c>
      <c r="E95" s="28"/>
    </row>
    <row r="96" spans="2:5" x14ac:dyDescent="0.25">
      <c r="B96" s="19">
        <v>2023</v>
      </c>
      <c r="C96" s="20">
        <v>2596.6085750000002</v>
      </c>
      <c r="E96" s="28"/>
    </row>
    <row r="97" spans="2:5" x14ac:dyDescent="0.25">
      <c r="B97" s="19">
        <v>2024</v>
      </c>
      <c r="C97" s="20">
        <v>2700.9027399999995</v>
      </c>
      <c r="E97" s="28"/>
    </row>
    <row r="98" spans="2:5" x14ac:dyDescent="0.25">
      <c r="B98" s="19">
        <v>2025</v>
      </c>
      <c r="C98" s="20">
        <v>2800.9658119999999</v>
      </c>
      <c r="E98" s="28"/>
    </row>
    <row r="99" spans="2:5" x14ac:dyDescent="0.25">
      <c r="B99" s="19">
        <v>2026</v>
      </c>
      <c r="C99" s="20">
        <v>2904.2676850000003</v>
      </c>
      <c r="E99" s="28"/>
    </row>
    <row r="100" spans="2:5" ht="15.75" x14ac:dyDescent="0.25">
      <c r="B100" s="539" t="s">
        <v>447</v>
      </c>
      <c r="C100" s="540"/>
    </row>
    <row r="101" spans="2:5" x14ac:dyDescent="0.25">
      <c r="B101" s="7" t="s">
        <v>333</v>
      </c>
      <c r="C101" s="20">
        <f t="shared" ref="C101:C118" ca="1" si="0">SUM(OFFSET(C$6,4*(ROW()-ROW(C$101)),0, 4, 1))</f>
        <v>1562.146</v>
      </c>
      <c r="D101" s="28"/>
    </row>
    <row r="102" spans="2:5" x14ac:dyDescent="0.25">
      <c r="B102" s="7" t="s">
        <v>334</v>
      </c>
      <c r="C102" s="20">
        <f t="shared" ca="1" si="0"/>
        <v>1594.433</v>
      </c>
      <c r="D102" s="28"/>
    </row>
    <row r="103" spans="2:5" x14ac:dyDescent="0.25">
      <c r="B103" s="7" t="s">
        <v>335</v>
      </c>
      <c r="C103" s="20">
        <f t="shared" ca="1" si="0"/>
        <v>1654.2699999999998</v>
      </c>
    </row>
    <row r="104" spans="2:5" x14ac:dyDescent="0.25">
      <c r="B104" s="7" t="s">
        <v>82</v>
      </c>
      <c r="C104" s="20">
        <f t="shared" ca="1" si="0"/>
        <v>1707.2019999999998</v>
      </c>
    </row>
    <row r="105" spans="2:5" x14ac:dyDescent="0.25">
      <c r="B105" s="7" t="s">
        <v>83</v>
      </c>
      <c r="C105" s="20">
        <f t="shared" ca="1" si="0"/>
        <v>1771.8440000000001</v>
      </c>
    </row>
    <row r="106" spans="2:5" x14ac:dyDescent="0.25">
      <c r="B106" s="7" t="s">
        <v>84</v>
      </c>
      <c r="C106" s="20">
        <f t="shared" ca="1" si="0"/>
        <v>1860.2059999999999</v>
      </c>
      <c r="D106" s="28"/>
    </row>
    <row r="107" spans="2:5" x14ac:dyDescent="0.25">
      <c r="B107" s="7" t="s">
        <v>85</v>
      </c>
      <c r="C107" s="20">
        <f t="shared" ca="1" si="0"/>
        <v>1919.377</v>
      </c>
    </row>
    <row r="108" spans="2:5" x14ac:dyDescent="0.25">
      <c r="B108" s="7" t="s">
        <v>86</v>
      </c>
      <c r="C108" s="20">
        <f t="shared" ca="1" si="0"/>
        <v>1991.81</v>
      </c>
      <c r="D108" s="28"/>
    </row>
    <row r="109" spans="2:5" x14ac:dyDescent="0.25">
      <c r="B109" s="7" t="s">
        <v>87</v>
      </c>
      <c r="C109" s="20">
        <f t="shared" ca="1" si="0"/>
        <v>2076.4159999999997</v>
      </c>
    </row>
    <row r="110" spans="2:5" x14ac:dyDescent="0.25">
      <c r="B110" s="7" t="s">
        <v>88</v>
      </c>
      <c r="C110" s="20">
        <f t="shared" ca="1" si="0"/>
        <v>2153.1970000000001</v>
      </c>
      <c r="D110" s="28"/>
    </row>
    <row r="111" spans="2:5" x14ac:dyDescent="0.25">
      <c r="B111" s="7" t="s">
        <v>89</v>
      </c>
      <c r="C111" s="20">
        <f t="shared" ca="1" si="0"/>
        <v>2237.846</v>
      </c>
      <c r="D111" s="28"/>
    </row>
    <row r="112" spans="2:5" x14ac:dyDescent="0.25">
      <c r="B112" s="7" t="s">
        <v>90</v>
      </c>
      <c r="C112" s="20">
        <f t="shared" ca="1" si="0"/>
        <v>2167.4189999999999</v>
      </c>
    </row>
    <row r="113" spans="2:5" x14ac:dyDescent="0.25">
      <c r="B113" s="7" t="s">
        <v>91</v>
      </c>
      <c r="C113" s="20">
        <f t="shared" ca="1" si="0"/>
        <v>2271.172</v>
      </c>
    </row>
    <row r="114" spans="2:5" x14ac:dyDescent="0.25">
      <c r="B114" s="7" t="s">
        <v>92</v>
      </c>
      <c r="C114" s="20">
        <f t="shared" ca="1" si="0"/>
        <v>2438.1690939999999</v>
      </c>
    </row>
    <row r="115" spans="2:5" x14ac:dyDescent="0.25">
      <c r="B115" s="19" t="s">
        <v>93</v>
      </c>
      <c r="C115" s="20">
        <f t="shared" ca="1" si="0"/>
        <v>2569.7591350000002</v>
      </c>
      <c r="D115" s="28"/>
      <c r="E115" s="265"/>
    </row>
    <row r="116" spans="2:5" x14ac:dyDescent="0.25">
      <c r="B116" s="19" t="s">
        <v>94</v>
      </c>
      <c r="C116" s="20">
        <f t="shared" ca="1" si="0"/>
        <v>2674.6158190000001</v>
      </c>
      <c r="D116" s="28"/>
      <c r="E116" s="265"/>
    </row>
    <row r="117" spans="2:5" x14ac:dyDescent="0.25">
      <c r="B117" s="19" t="s">
        <v>358</v>
      </c>
      <c r="C117" s="105">
        <f t="shared" ca="1" si="0"/>
        <v>2775.9919289999998</v>
      </c>
      <c r="D117" s="28"/>
      <c r="E117" s="265"/>
    </row>
    <row r="118" spans="2:5" x14ac:dyDescent="0.25">
      <c r="B118" s="19" t="s">
        <v>365</v>
      </c>
      <c r="C118" s="105">
        <f t="shared" ca="1" si="0"/>
        <v>2877.0425</v>
      </c>
      <c r="D118" s="28"/>
      <c r="E118" s="265"/>
    </row>
    <row r="119" spans="2:5" x14ac:dyDescent="0.25">
      <c r="B119" s="266" t="s">
        <v>392</v>
      </c>
      <c r="C119" s="106">
        <v>2983.9871222158245</v>
      </c>
      <c r="D119" s="28"/>
      <c r="E119" s="265"/>
    </row>
    <row r="120" spans="2:5" x14ac:dyDescent="0.25">
      <c r="B120" s="541" t="s">
        <v>29</v>
      </c>
      <c r="C120" s="542"/>
    </row>
    <row r="121" spans="2:5" ht="15.75" thickBot="1" x14ac:dyDescent="0.3">
      <c r="B121" s="543" t="s">
        <v>448</v>
      </c>
      <c r="C121" s="544"/>
    </row>
  </sheetData>
  <mergeCells count="5">
    <mergeCell ref="B2:C2"/>
    <mergeCell ref="B80:C80"/>
    <mergeCell ref="B100:C100"/>
    <mergeCell ref="B120:C120"/>
    <mergeCell ref="B121:C121"/>
  </mergeCells>
  <hyperlinks>
    <hyperlink ref="A1" location="Contents!A1" display="Back to contents" xr:uid="{CF227DCE-4460-478E-84CB-01CB3E7A55A4}"/>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79"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ED7C-312C-41B7-9E62-7929CBE980B2}">
  <sheetPr codeName="Sheet6">
    <tabColor theme="6"/>
  </sheetPr>
  <dimension ref="A1:M128"/>
  <sheetViews>
    <sheetView zoomScaleNormal="100" zoomScaleSheetLayoutView="100" workbookViewId="0"/>
  </sheetViews>
  <sheetFormatPr defaultColWidth="8.88671875" defaultRowHeight="12.75" x14ac:dyDescent="0.2"/>
  <cols>
    <col min="1" max="1" width="16.5546875" style="57" customWidth="1"/>
    <col min="2" max="2" width="8.88671875" style="57"/>
    <col min="3" max="12" width="11.44140625" style="57" customWidth="1"/>
    <col min="13" max="13" width="10.109375" style="57" bestFit="1" customWidth="1"/>
    <col min="14" max="16384" width="8.88671875" style="57"/>
  </cols>
  <sheetData>
    <row r="1" spans="1:13" ht="33.75" customHeight="1" thickBot="1" x14ac:dyDescent="0.25">
      <c r="A1" s="10" t="s">
        <v>42</v>
      </c>
      <c r="B1" s="56"/>
      <c r="C1" s="56"/>
      <c r="D1" s="56"/>
      <c r="E1" s="56"/>
      <c r="F1" s="56"/>
      <c r="G1" s="486"/>
    </row>
    <row r="2" spans="1:13" ht="18.75" customHeight="1" thickBot="1" x14ac:dyDescent="0.35">
      <c r="A2" s="58"/>
      <c r="B2" s="547" t="s">
        <v>99</v>
      </c>
      <c r="C2" s="548"/>
      <c r="D2" s="548"/>
      <c r="E2" s="548"/>
      <c r="F2" s="548"/>
      <c r="G2" s="548"/>
      <c r="H2" s="548"/>
      <c r="I2" s="548"/>
      <c r="J2" s="548"/>
      <c r="K2" s="548"/>
      <c r="L2" s="474"/>
    </row>
    <row r="3" spans="1:13" ht="18.75" customHeight="1" thickBot="1" x14ac:dyDescent="0.35">
      <c r="A3" s="58"/>
      <c r="B3" s="110"/>
      <c r="C3" s="548" t="s">
        <v>100</v>
      </c>
      <c r="D3" s="548"/>
      <c r="E3" s="548"/>
      <c r="F3" s="548"/>
      <c r="G3" s="548"/>
      <c r="H3" s="547" t="s">
        <v>101</v>
      </c>
      <c r="I3" s="548"/>
      <c r="J3" s="548"/>
      <c r="K3" s="548"/>
      <c r="L3" s="550"/>
    </row>
    <row r="4" spans="1:13" ht="30.75" customHeight="1" x14ac:dyDescent="0.25">
      <c r="A4" s="58"/>
      <c r="B4" s="59"/>
      <c r="C4" s="549" t="s">
        <v>102</v>
      </c>
      <c r="D4" s="549"/>
      <c r="E4" s="549"/>
      <c r="F4" s="549"/>
      <c r="G4" s="489" t="s">
        <v>637</v>
      </c>
      <c r="H4" s="549" t="s">
        <v>102</v>
      </c>
      <c r="I4" s="549"/>
      <c r="J4" s="549"/>
      <c r="K4" s="549"/>
      <c r="L4" s="489" t="s">
        <v>637</v>
      </c>
    </row>
    <row r="5" spans="1:13" ht="63" x14ac:dyDescent="0.25">
      <c r="A5" s="58"/>
      <c r="B5" s="59"/>
      <c r="C5" s="60" t="s">
        <v>103</v>
      </c>
      <c r="D5" s="60" t="s">
        <v>104</v>
      </c>
      <c r="E5" s="60" t="s">
        <v>105</v>
      </c>
      <c r="F5" s="487" t="s">
        <v>106</v>
      </c>
      <c r="G5" s="491" t="s">
        <v>104</v>
      </c>
      <c r="H5" s="60" t="s">
        <v>103</v>
      </c>
      <c r="I5" s="94" t="s">
        <v>104</v>
      </c>
      <c r="J5" s="60" t="s">
        <v>105</v>
      </c>
      <c r="K5" s="487" t="s">
        <v>106</v>
      </c>
      <c r="L5" s="496" t="s">
        <v>104</v>
      </c>
      <c r="M5" s="111"/>
    </row>
    <row r="6" spans="1:13" x14ac:dyDescent="0.2">
      <c r="A6" s="58"/>
      <c r="B6" s="61" t="s">
        <v>55</v>
      </c>
      <c r="C6" s="62">
        <f>100</f>
        <v>100</v>
      </c>
      <c r="D6" s="62">
        <v>100</v>
      </c>
      <c r="E6" s="62">
        <v>100</v>
      </c>
      <c r="F6" s="488">
        <v>100</v>
      </c>
      <c r="G6" s="492">
        <v>4.9796427761029527</v>
      </c>
      <c r="H6" s="488">
        <f>100</f>
        <v>100</v>
      </c>
      <c r="I6" s="62">
        <v>100</v>
      </c>
      <c r="J6" s="62">
        <v>100</v>
      </c>
      <c r="K6" s="488">
        <v>100</v>
      </c>
      <c r="L6" s="492">
        <v>6.2449742870500238</v>
      </c>
    </row>
    <row r="7" spans="1:13" x14ac:dyDescent="0.2">
      <c r="A7" s="58"/>
      <c r="B7" s="61" t="s">
        <v>56</v>
      </c>
      <c r="C7" s="62">
        <v>99.923949844155516</v>
      </c>
      <c r="D7" s="62">
        <v>101.46350419316421</v>
      </c>
      <c r="E7" s="62">
        <v>99.124913539951848</v>
      </c>
      <c r="F7" s="62">
        <v>99.346607214128184</v>
      </c>
      <c r="G7" s="492">
        <v>5.0525200569358182</v>
      </c>
      <c r="H7" s="63">
        <v>99.888430670103588</v>
      </c>
      <c r="I7" s="62">
        <v>101.4274377659365</v>
      </c>
      <c r="J7" s="62">
        <v>99.089678392998593</v>
      </c>
      <c r="K7" s="488">
        <v>99.311293263482611</v>
      </c>
      <c r="L7" s="492">
        <v>6.3341174084964003</v>
      </c>
    </row>
    <row r="8" spans="1:13" x14ac:dyDescent="0.2">
      <c r="A8" s="58"/>
      <c r="B8" s="61" t="s">
        <v>57</v>
      </c>
      <c r="C8" s="62">
        <v>99.271530007738605</v>
      </c>
      <c r="D8" s="62">
        <v>99.693838150311223</v>
      </c>
      <c r="E8" s="62">
        <v>97.467193206646201</v>
      </c>
      <c r="F8" s="62">
        <v>97.693884646316206</v>
      </c>
      <c r="G8" s="492">
        <v>4.9643970096717425</v>
      </c>
      <c r="H8" s="63">
        <v>99.201996843532029</v>
      </c>
      <c r="I8" s="62">
        <v>99.624009187083274</v>
      </c>
      <c r="J8" s="62">
        <v>97.398923861452644</v>
      </c>
      <c r="K8" s="488">
        <v>97.625456518709441</v>
      </c>
      <c r="L8" s="492">
        <v>6.2214937574617046</v>
      </c>
    </row>
    <row r="9" spans="1:13" x14ac:dyDescent="0.2">
      <c r="A9" s="58"/>
      <c r="B9" s="61" t="s">
        <v>62</v>
      </c>
      <c r="C9" s="62">
        <v>98.922915153507503</v>
      </c>
      <c r="D9" s="62">
        <v>99.949183155542698</v>
      </c>
      <c r="E9" s="62">
        <v>95.107367191342462</v>
      </c>
      <c r="F9" s="62">
        <v>95.56665524407704</v>
      </c>
      <c r="G9" s="492">
        <v>4.9771122787788915</v>
      </c>
      <c r="H9" s="63">
        <v>98.831617889124246</v>
      </c>
      <c r="I9" s="62">
        <v>99.856938734871463</v>
      </c>
      <c r="J9" s="62">
        <v>95.019591346546633</v>
      </c>
      <c r="K9" s="488">
        <v>95.478455516273797</v>
      </c>
      <c r="L9" s="492">
        <v>6.2360401478280183</v>
      </c>
    </row>
    <row r="10" spans="1:13" x14ac:dyDescent="0.2">
      <c r="A10" s="58"/>
      <c r="B10" s="61" t="s">
        <v>0</v>
      </c>
      <c r="C10" s="62">
        <v>98.207654065568221</v>
      </c>
      <c r="D10" s="62">
        <v>99.168703343701893</v>
      </c>
      <c r="E10" s="62">
        <v>94.382232794563834</v>
      </c>
      <c r="F10" s="62">
        <v>93.679727184748756</v>
      </c>
      <c r="G10" s="492">
        <v>4.9382471722096186</v>
      </c>
      <c r="H10" s="63">
        <v>98.095254087113517</v>
      </c>
      <c r="I10" s="62">
        <v>99.055203431446827</v>
      </c>
      <c r="J10" s="62">
        <v>94.274211062107682</v>
      </c>
      <c r="K10" s="488">
        <v>93.572509479393759</v>
      </c>
      <c r="L10" s="492">
        <v>6.1859719842789476</v>
      </c>
    </row>
    <row r="11" spans="1:13" x14ac:dyDescent="0.2">
      <c r="A11" s="58"/>
      <c r="B11" s="61" t="s">
        <v>1</v>
      </c>
      <c r="C11" s="62">
        <v>97.102743935526036</v>
      </c>
      <c r="D11" s="62">
        <v>101.60253533651289</v>
      </c>
      <c r="E11" s="62">
        <v>93.771851641590288</v>
      </c>
      <c r="F11" s="62">
        <v>93.220645336016204</v>
      </c>
      <c r="G11" s="492">
        <v>5.0594433112221138</v>
      </c>
      <c r="H11" s="63">
        <v>96.973683563532632</v>
      </c>
      <c r="I11" s="62">
        <v>101.46749424009739</v>
      </c>
      <c r="J11" s="62">
        <v>93.64721839679332</v>
      </c>
      <c r="K11" s="488">
        <v>93.096744705849474</v>
      </c>
      <c r="L11" s="492">
        <v>6.3366189250080467</v>
      </c>
    </row>
    <row r="12" spans="1:13" x14ac:dyDescent="0.2">
      <c r="A12" s="58"/>
      <c r="B12" s="61" t="s">
        <v>2</v>
      </c>
      <c r="C12" s="62">
        <v>96.849766000379901</v>
      </c>
      <c r="D12" s="62">
        <v>101.46271111021839</v>
      </c>
      <c r="E12" s="62">
        <v>94.588303006577732</v>
      </c>
      <c r="F12" s="62">
        <v>93.094154522206807</v>
      </c>
      <c r="G12" s="492">
        <v>5.0524805642381985</v>
      </c>
      <c r="H12" s="63">
        <v>96.703583175675519</v>
      </c>
      <c r="I12" s="62">
        <v>101.30956561152712</v>
      </c>
      <c r="J12" s="62">
        <v>94.445533582463241</v>
      </c>
      <c r="K12" s="488">
        <v>92.953640331687552</v>
      </c>
      <c r="L12" s="492">
        <v>6.326756322761943</v>
      </c>
    </row>
    <row r="13" spans="1:13" x14ac:dyDescent="0.2">
      <c r="A13" s="58"/>
      <c r="B13" s="61" t="s">
        <v>3</v>
      </c>
      <c r="C13" s="62">
        <v>96.765824353967773</v>
      </c>
      <c r="D13" s="62">
        <v>102.97822070699952</v>
      </c>
      <c r="E13" s="62">
        <v>95.751304158554547</v>
      </c>
      <c r="F13" s="62">
        <v>93.196366066111182</v>
      </c>
      <c r="G13" s="492">
        <v>5.127947528395457</v>
      </c>
      <c r="H13" s="63">
        <v>96.596206712305104</v>
      </c>
      <c r="I13" s="62">
        <v>102.79771355940318</v>
      </c>
      <c r="J13" s="62">
        <v>95.583464836087842</v>
      </c>
      <c r="K13" s="488">
        <v>93.033005210879494</v>
      </c>
      <c r="L13" s="492">
        <v>6.4196907794600655</v>
      </c>
    </row>
    <row r="14" spans="1:13" x14ac:dyDescent="0.2">
      <c r="A14" s="58"/>
      <c r="B14" s="61" t="s">
        <v>4</v>
      </c>
      <c r="C14" s="62">
        <v>96.27737029667982</v>
      </c>
      <c r="D14" s="62">
        <v>101.16097325625415</v>
      </c>
      <c r="E14" s="62">
        <v>94.176917288118233</v>
      </c>
      <c r="F14" s="62">
        <v>93.660026035115038</v>
      </c>
      <c r="G14" s="492">
        <v>5.0374550969905005</v>
      </c>
      <c r="H14" s="63">
        <v>96.087191251879645</v>
      </c>
      <c r="I14" s="62">
        <v>100.96114751105931</v>
      </c>
      <c r="J14" s="62">
        <v>93.990887319529662</v>
      </c>
      <c r="K14" s="488">
        <v>93.475017094463368</v>
      </c>
      <c r="L14" s="492">
        <v>6.3049977019763004</v>
      </c>
    </row>
    <row r="15" spans="1:13" x14ac:dyDescent="0.2">
      <c r="A15" s="58"/>
      <c r="B15" s="61" t="s">
        <v>5</v>
      </c>
      <c r="C15" s="62">
        <v>96.678427685579337</v>
      </c>
      <c r="D15" s="62">
        <v>101.64744021257903</v>
      </c>
      <c r="E15" s="62">
        <v>95.926627718318329</v>
      </c>
      <c r="F15" s="62">
        <v>94.532987394452803</v>
      </c>
      <c r="G15" s="492">
        <v>5.0616794136392604</v>
      </c>
      <c r="H15" s="63">
        <v>96.464121444516437</v>
      </c>
      <c r="I15" s="62">
        <v>101.4221192040861</v>
      </c>
      <c r="J15" s="62">
        <v>95.713987985791746</v>
      </c>
      <c r="K15" s="488">
        <v>94.32343693247347</v>
      </c>
      <c r="L15" s="492">
        <v>6.3337852656764033</v>
      </c>
    </row>
    <row r="16" spans="1:13" x14ac:dyDescent="0.2">
      <c r="A16" s="58"/>
      <c r="B16" s="61" t="s">
        <v>6</v>
      </c>
      <c r="C16" s="62">
        <v>97.114897925166829</v>
      </c>
      <c r="D16" s="62">
        <v>101.10107426168516</v>
      </c>
      <c r="E16" s="62">
        <v>95.732857927527348</v>
      </c>
      <c r="F16" s="62">
        <v>94.997315587877353</v>
      </c>
      <c r="G16" s="492">
        <v>5.0344723410344878</v>
      </c>
      <c r="H16" s="63">
        <v>96.883604097640969</v>
      </c>
      <c r="I16" s="62">
        <v>100.86028675191523</v>
      </c>
      <c r="J16" s="62">
        <v>95.50485563742447</v>
      </c>
      <c r="K16" s="488">
        <v>94.771065103178984</v>
      </c>
      <c r="L16" s="492">
        <v>6.2986989735020291</v>
      </c>
    </row>
    <row r="17" spans="1:12" x14ac:dyDescent="0.2">
      <c r="A17" s="58"/>
      <c r="B17" s="61" t="s">
        <v>7</v>
      </c>
      <c r="C17" s="62">
        <v>96.711850389994979</v>
      </c>
      <c r="D17" s="62">
        <v>101.00467853049084</v>
      </c>
      <c r="E17" s="62">
        <v>96.153032795403945</v>
      </c>
      <c r="F17" s="62">
        <v>94.914261365984743</v>
      </c>
      <c r="G17" s="492">
        <v>5.0296721779695979</v>
      </c>
      <c r="H17" s="63">
        <v>96.461805173101695</v>
      </c>
      <c r="I17" s="62">
        <v>100.7435343516901</v>
      </c>
      <c r="J17" s="62">
        <v>95.904432382493638</v>
      </c>
      <c r="K17" s="488">
        <v>94.668863754690776</v>
      </c>
      <c r="L17" s="492">
        <v>6.2914078161284559</v>
      </c>
    </row>
    <row r="18" spans="1:12" x14ac:dyDescent="0.2">
      <c r="A18" s="58"/>
      <c r="B18" s="61" t="s">
        <v>8</v>
      </c>
      <c r="C18" s="62">
        <v>96.894774817316801</v>
      </c>
      <c r="D18" s="62">
        <v>97.700248150744443</v>
      </c>
      <c r="E18" s="62">
        <v>94.86040786020061</v>
      </c>
      <c r="F18" s="62">
        <v>95.153802985764102</v>
      </c>
      <c r="G18" s="492">
        <v>4.8651233492732056</v>
      </c>
      <c r="H18" s="63">
        <v>96.62804152275497</v>
      </c>
      <c r="I18" s="62">
        <v>97.431297537897734</v>
      </c>
      <c r="J18" s="62">
        <v>94.599274799519719</v>
      </c>
      <c r="K18" s="488">
        <v>94.891862262868216</v>
      </c>
      <c r="L18" s="492">
        <v>6.0845594787809176</v>
      </c>
    </row>
    <row r="19" spans="1:12" x14ac:dyDescent="0.2">
      <c r="A19" s="58"/>
      <c r="B19" s="61" t="s">
        <v>9</v>
      </c>
      <c r="C19" s="62">
        <v>96.71390858641891</v>
      </c>
      <c r="D19" s="62">
        <v>99.298814408427305</v>
      </c>
      <c r="E19" s="62">
        <v>94.295227010982686</v>
      </c>
      <c r="F19" s="62">
        <v>95.052843084820935</v>
      </c>
      <c r="G19" s="492">
        <v>4.9447262384451296</v>
      </c>
      <c r="H19" s="63">
        <v>96.430037487383203</v>
      </c>
      <c r="I19" s="62">
        <v>99.007356189117729</v>
      </c>
      <c r="J19" s="62">
        <v>94.018455136940247</v>
      </c>
      <c r="K19" s="488">
        <v>94.773847484008783</v>
      </c>
      <c r="L19" s="492">
        <v>6.1829839362984336</v>
      </c>
    </row>
    <row r="20" spans="1:12" x14ac:dyDescent="0.2">
      <c r="A20" s="58"/>
      <c r="B20" s="61" t="s">
        <v>10</v>
      </c>
      <c r="C20" s="62">
        <v>96.009413367738475</v>
      </c>
      <c r="D20" s="62">
        <v>99.095685358883927</v>
      </c>
      <c r="E20" s="62">
        <v>94.235268009683153</v>
      </c>
      <c r="F20" s="62">
        <v>95.198455817500474</v>
      </c>
      <c r="G20" s="492">
        <v>4.9346111374033761</v>
      </c>
      <c r="H20" s="63">
        <v>95.716228334563979</v>
      </c>
      <c r="I20" s="62">
        <v>98.793075741969403</v>
      </c>
      <c r="J20" s="62">
        <v>93.94750070428563</v>
      </c>
      <c r="K20" s="488">
        <v>94.907747214583438</v>
      </c>
      <c r="L20" s="492">
        <v>6.1696021774718446</v>
      </c>
    </row>
    <row r="21" spans="1:12" x14ac:dyDescent="0.2">
      <c r="A21" s="58"/>
      <c r="B21" s="61" t="s">
        <v>11</v>
      </c>
      <c r="C21" s="62">
        <v>96.050327167719459</v>
      </c>
      <c r="D21" s="62">
        <v>98.260998159782829</v>
      </c>
      <c r="E21" s="62">
        <v>94.988196072059736</v>
      </c>
      <c r="F21" s="62">
        <v>95.161932857211966</v>
      </c>
      <c r="G21" s="492">
        <v>4.8930466965902824</v>
      </c>
      <c r="H21" s="63">
        <v>95.768297397242236</v>
      </c>
      <c r="I21" s="62">
        <v>97.972477260635031</v>
      </c>
      <c r="J21" s="62">
        <v>94.709285006098725</v>
      </c>
      <c r="K21" s="488">
        <v>94.882511653002751</v>
      </c>
      <c r="L21" s="492">
        <v>6.1183560133125896</v>
      </c>
    </row>
    <row r="22" spans="1:12" x14ac:dyDescent="0.2">
      <c r="A22" s="58"/>
      <c r="B22" s="61" t="s">
        <v>12</v>
      </c>
      <c r="C22" s="62">
        <v>96.257777520702248</v>
      </c>
      <c r="D22" s="62">
        <v>99.60080218494879</v>
      </c>
      <c r="E22" s="62">
        <v>94.824142998169933</v>
      </c>
      <c r="F22" s="62">
        <v>95.648583753999574</v>
      </c>
      <c r="G22" s="492">
        <v>4.9597641509433963</v>
      </c>
      <c r="H22" s="63">
        <v>95.986408508627008</v>
      </c>
      <c r="I22" s="62">
        <v>99.320008549493991</v>
      </c>
      <c r="J22" s="62">
        <v>94.556815674923072</v>
      </c>
      <c r="K22" s="488">
        <v>95.378932175204852</v>
      </c>
      <c r="L22" s="492">
        <v>6.2025089958117858</v>
      </c>
    </row>
    <row r="23" spans="1:12" x14ac:dyDescent="0.2">
      <c r="A23" s="58"/>
      <c r="B23" s="61" t="s">
        <v>13</v>
      </c>
      <c r="C23" s="62">
        <v>96.794075207760116</v>
      </c>
      <c r="D23" s="62">
        <v>100.80536894481818</v>
      </c>
      <c r="E23" s="62">
        <v>95.234230661477369</v>
      </c>
      <c r="F23" s="62">
        <v>95.434737232184489</v>
      </c>
      <c r="G23" s="492">
        <v>5.0197472725845698</v>
      </c>
      <c r="H23" s="63">
        <v>96.532492240143668</v>
      </c>
      <c r="I23" s="62">
        <v>100.53294558105688</v>
      </c>
      <c r="J23" s="62">
        <v>94.976863125069471</v>
      </c>
      <c r="K23" s="488">
        <v>95.17682783302638</v>
      </c>
      <c r="L23" s="492">
        <v>6.2782566015509964</v>
      </c>
    </row>
    <row r="24" spans="1:12" x14ac:dyDescent="0.2">
      <c r="A24" s="58"/>
      <c r="B24" s="61" t="s">
        <v>14</v>
      </c>
      <c r="C24" s="62">
        <v>96.94206881880244</v>
      </c>
      <c r="D24" s="62">
        <v>100.7295254048321</v>
      </c>
      <c r="E24" s="62">
        <v>95.853589123418317</v>
      </c>
      <c r="F24" s="62">
        <v>96.451980711791009</v>
      </c>
      <c r="G24" s="492">
        <v>5.0159705352245121</v>
      </c>
      <c r="H24" s="63">
        <v>96.681894798338092</v>
      </c>
      <c r="I24" s="62">
        <v>100.45918657336945</v>
      </c>
      <c r="J24" s="62">
        <v>95.596336374822712</v>
      </c>
      <c r="K24" s="488">
        <v>96.19312199431873</v>
      </c>
      <c r="L24" s="492">
        <v>6.273650370486533</v>
      </c>
    </row>
    <row r="25" spans="1:12" x14ac:dyDescent="0.2">
      <c r="A25" s="58"/>
      <c r="B25" s="61" t="s">
        <v>15</v>
      </c>
      <c r="C25" s="62">
        <v>97.274990276263694</v>
      </c>
      <c r="D25" s="62">
        <v>100.47699986537032</v>
      </c>
      <c r="E25" s="62">
        <v>96.650656691922364</v>
      </c>
      <c r="F25" s="62">
        <v>96.063357752381805</v>
      </c>
      <c r="G25" s="492">
        <v>5.0033956654408884</v>
      </c>
      <c r="H25" s="63">
        <v>97.013833482940498</v>
      </c>
      <c r="I25" s="62">
        <v>100.20724655043234</v>
      </c>
      <c r="J25" s="62">
        <v>96.391176063833271</v>
      </c>
      <c r="K25" s="488">
        <v>95.805453861615732</v>
      </c>
      <c r="L25" s="492">
        <v>6.2579167808353233</v>
      </c>
    </row>
    <row r="26" spans="1:12" x14ac:dyDescent="0.2">
      <c r="A26" s="58"/>
      <c r="B26" s="61" t="s">
        <v>16</v>
      </c>
      <c r="C26" s="62">
        <v>96.897426002244018</v>
      </c>
      <c r="D26" s="62">
        <v>98.794888622512332</v>
      </c>
      <c r="E26" s="62">
        <v>96.373464319119137</v>
      </c>
      <c r="F26" s="62">
        <v>96.352138963010631</v>
      </c>
      <c r="G26" s="492">
        <v>4.919632534449895</v>
      </c>
      <c r="H26" s="63">
        <v>96.638704053510281</v>
      </c>
      <c r="I26" s="62">
        <v>98.531100334588515</v>
      </c>
      <c r="J26" s="62">
        <v>96.116141379557348</v>
      </c>
      <c r="K26" s="488">
        <v>96.094872963430745</v>
      </c>
      <c r="L26" s="492">
        <v>6.153241880642514</v>
      </c>
    </row>
    <row r="27" spans="1:12" x14ac:dyDescent="0.2">
      <c r="A27" s="58"/>
      <c r="B27" s="61" t="s">
        <v>17</v>
      </c>
      <c r="C27" s="62">
        <v>97.067259445264227</v>
      </c>
      <c r="D27" s="62">
        <v>101.30817462897072</v>
      </c>
      <c r="E27" s="62">
        <v>96.939154605659553</v>
      </c>
      <c r="F27" s="62">
        <v>96.83402523224828</v>
      </c>
      <c r="G27" s="492">
        <v>5.0447851995133064</v>
      </c>
      <c r="H27" s="63">
        <v>96.806104389314783</v>
      </c>
      <c r="I27" s="62">
        <v>101.03560958320169</v>
      </c>
      <c r="J27" s="62">
        <v>96.678344209966724</v>
      </c>
      <c r="K27" s="488">
        <v>96.573497682363083</v>
      </c>
      <c r="L27" s="492">
        <v>6.3096478392351969</v>
      </c>
    </row>
    <row r="28" spans="1:12" x14ac:dyDescent="0.2">
      <c r="A28" s="58"/>
      <c r="B28" s="61" t="s">
        <v>18</v>
      </c>
      <c r="C28" s="62">
        <v>97.42654954539428</v>
      </c>
      <c r="D28" s="62">
        <v>103.06926403425824</v>
      </c>
      <c r="E28" s="62">
        <v>97.862984242775994</v>
      </c>
      <c r="F28" s="62">
        <v>97.39157363376502</v>
      </c>
      <c r="G28" s="492">
        <v>5.1324811608644207</v>
      </c>
      <c r="H28" s="63">
        <v>97.178702628441897</v>
      </c>
      <c r="I28" s="62">
        <v>102.8070624121886</v>
      </c>
      <c r="J28" s="62">
        <v>97.614027063839529</v>
      </c>
      <c r="K28" s="488">
        <v>97.143815693296929</v>
      </c>
      <c r="L28" s="492">
        <v>6.4202746129126496</v>
      </c>
    </row>
    <row r="29" spans="1:12" x14ac:dyDescent="0.2">
      <c r="A29" s="58"/>
      <c r="B29" s="61" t="s">
        <v>19</v>
      </c>
      <c r="C29" s="62">
        <v>97.834636663738706</v>
      </c>
      <c r="D29" s="62">
        <v>102.74743182978767</v>
      </c>
      <c r="E29" s="62">
        <v>97.731874697304789</v>
      </c>
      <c r="F29" s="62">
        <v>97.716688417242423</v>
      </c>
      <c r="G29" s="492">
        <v>5.1164550667433293</v>
      </c>
      <c r="H29" s="63">
        <v>97.588271537629851</v>
      </c>
      <c r="I29" s="62">
        <v>102.48869540613111</v>
      </c>
      <c r="J29" s="62">
        <v>97.48576834422029</v>
      </c>
      <c r="K29" s="488">
        <v>97.47062030592916</v>
      </c>
      <c r="L29" s="492">
        <v>6.4003926752459082</v>
      </c>
    </row>
    <row r="30" spans="1:12" x14ac:dyDescent="0.2">
      <c r="A30" s="58"/>
      <c r="B30" s="61" t="s">
        <v>20</v>
      </c>
      <c r="C30" s="62">
        <v>98.428145388667886</v>
      </c>
      <c r="D30" s="62">
        <v>101.99201447892614</v>
      </c>
      <c r="E30" s="62">
        <v>98.165852364158553</v>
      </c>
      <c r="F30" s="62">
        <v>98.439998901298296</v>
      </c>
      <c r="G30" s="492">
        <v>5.0788379812017244</v>
      </c>
      <c r="H30" s="63">
        <v>98.182811383889799</v>
      </c>
      <c r="I30" s="62">
        <v>101.73779746336929</v>
      </c>
      <c r="J30" s="62">
        <v>97.921172129680343</v>
      </c>
      <c r="K30" s="488">
        <v>98.194635351416807</v>
      </c>
      <c r="L30" s="492">
        <v>6.3534992917984443</v>
      </c>
    </row>
    <row r="31" spans="1:12" x14ac:dyDescent="0.2">
      <c r="A31" s="58"/>
      <c r="B31" s="61" t="s">
        <v>21</v>
      </c>
      <c r="C31" s="62">
        <v>98.797377319762475</v>
      </c>
      <c r="D31" s="62">
        <v>102.7260907194117</v>
      </c>
      <c r="E31" s="62">
        <v>98.605608272325696</v>
      </c>
      <c r="F31" s="62">
        <v>99.044640363190013</v>
      </c>
      <c r="G31" s="492">
        <v>5.1153923556821521</v>
      </c>
      <c r="H31" s="63">
        <v>98.553648629770152</v>
      </c>
      <c r="I31" s="62">
        <v>102.47267007001489</v>
      </c>
      <c r="J31" s="62">
        <v>98.362352667955491</v>
      </c>
      <c r="K31" s="488">
        <v>98.800301686381246</v>
      </c>
      <c r="L31" s="492">
        <v>6.3993918971260362</v>
      </c>
    </row>
    <row r="32" spans="1:12" x14ac:dyDescent="0.2">
      <c r="A32" s="58"/>
      <c r="B32" s="61" t="s">
        <v>22</v>
      </c>
      <c r="C32" s="62">
        <v>99.013038224336853</v>
      </c>
      <c r="D32" s="62">
        <v>102.52293985634358</v>
      </c>
      <c r="E32" s="62">
        <v>99.60369224888565</v>
      </c>
      <c r="F32" s="62">
        <v>99.518147432639253</v>
      </c>
      <c r="G32" s="492">
        <v>5.1052761684047896</v>
      </c>
      <c r="H32" s="63">
        <v>98.775111174908204</v>
      </c>
      <c r="I32" s="62">
        <v>102.27657855871826</v>
      </c>
      <c r="J32" s="62">
        <v>99.364345865480232</v>
      </c>
      <c r="K32" s="488">
        <v>99.279006612320075</v>
      </c>
      <c r="L32" s="492">
        <v>6.3871460326664735</v>
      </c>
    </row>
    <row r="33" spans="1:12" x14ac:dyDescent="0.2">
      <c r="A33" s="58"/>
      <c r="B33" s="61" t="s">
        <v>23</v>
      </c>
      <c r="C33" s="62">
        <v>99.173364015944841</v>
      </c>
      <c r="D33" s="62">
        <v>103.25449671939491</v>
      </c>
      <c r="E33" s="62">
        <v>99.734317127937445</v>
      </c>
      <c r="F33" s="62">
        <v>99.878410263840181</v>
      </c>
      <c r="G33" s="492">
        <v>5.1417050868888099</v>
      </c>
      <c r="H33" s="63">
        <v>98.93564528951633</v>
      </c>
      <c r="I33" s="62">
        <v>103.00699551076183</v>
      </c>
      <c r="J33" s="62">
        <v>99.495253795921599</v>
      </c>
      <c r="K33" s="488">
        <v>99.639001540326305</v>
      </c>
      <c r="L33" s="492">
        <v>6.4327603835098479</v>
      </c>
    </row>
    <row r="34" spans="1:12" x14ac:dyDescent="0.2">
      <c r="A34" s="58"/>
      <c r="B34" s="61" t="s">
        <v>24</v>
      </c>
      <c r="C34" s="62">
        <v>99.654584930801079</v>
      </c>
      <c r="D34" s="62">
        <v>105.49491946602312</v>
      </c>
      <c r="E34" s="62">
        <v>100.81118392975651</v>
      </c>
      <c r="F34" s="62">
        <v>100.32281100997778</v>
      </c>
      <c r="G34" s="492">
        <v>5.2532701363454493</v>
      </c>
      <c r="H34" s="63">
        <v>99.423579479575494</v>
      </c>
      <c r="I34" s="62">
        <v>105.25037576048082</v>
      </c>
      <c r="J34" s="62">
        <v>100.57749741098317</v>
      </c>
      <c r="K34" s="488">
        <v>100.09025656964089</v>
      </c>
      <c r="L34" s="492">
        <v>6.5728589032655576</v>
      </c>
    </row>
    <row r="35" spans="1:12" x14ac:dyDescent="0.2">
      <c r="A35" s="58"/>
      <c r="B35" s="61" t="s">
        <v>25</v>
      </c>
      <c r="C35" s="62">
        <v>99.311828721189514</v>
      </c>
      <c r="D35" s="62">
        <v>107.82434875466096</v>
      </c>
      <c r="E35" s="62">
        <v>101.59598262651259</v>
      </c>
      <c r="F35" s="62">
        <v>100.86496244205998</v>
      </c>
      <c r="G35" s="492">
        <v>5.3692673936415298</v>
      </c>
      <c r="H35" s="63">
        <v>99.084097456730433</v>
      </c>
      <c r="I35" s="62">
        <v>107.5770974896549</v>
      </c>
      <c r="J35" s="62">
        <v>101.36301358460263</v>
      </c>
      <c r="K35" s="488">
        <v>100.63366969745607</v>
      </c>
      <c r="L35" s="492">
        <v>6.7181620769836847</v>
      </c>
    </row>
    <row r="36" spans="1:12" x14ac:dyDescent="0.2">
      <c r="A36" s="58"/>
      <c r="B36" s="61" t="s">
        <v>26</v>
      </c>
      <c r="C36" s="62">
        <v>99.816745686180326</v>
      </c>
      <c r="D36" s="62">
        <v>110.94353894751104</v>
      </c>
      <c r="E36" s="62">
        <v>102.90930571021953</v>
      </c>
      <c r="F36" s="62">
        <v>101.19703867946853</v>
      </c>
      <c r="G36" s="492">
        <v>5.5245919227527009</v>
      </c>
      <c r="H36" s="63">
        <v>99.602935565593427</v>
      </c>
      <c r="I36" s="62">
        <v>110.70589494020906</v>
      </c>
      <c r="J36" s="62">
        <v>102.68887124391668</v>
      </c>
      <c r="K36" s="488">
        <v>100.98027193462664</v>
      </c>
      <c r="L36" s="492">
        <v>6.9135546732646684</v>
      </c>
    </row>
    <row r="37" spans="1:12" x14ac:dyDescent="0.2">
      <c r="A37" s="58"/>
      <c r="B37" s="61" t="s">
        <v>27</v>
      </c>
      <c r="C37" s="62">
        <v>100.27024559889006</v>
      </c>
      <c r="D37" s="62">
        <v>109.48382768705913</v>
      </c>
      <c r="E37" s="62">
        <v>101.7937829260337</v>
      </c>
      <c r="F37" s="62">
        <v>101.67621625453975</v>
      </c>
      <c r="G37" s="492">
        <v>5.4519035164196454</v>
      </c>
      <c r="H37" s="63">
        <v>100.07093865940013</v>
      </c>
      <c r="I37" s="62">
        <v>109.26620693137406</v>
      </c>
      <c r="J37" s="62">
        <v>101.59144765485809</v>
      </c>
      <c r="K37" s="488">
        <v>101.47411467037004</v>
      </c>
      <c r="L37" s="492">
        <v>6.8236465272991804</v>
      </c>
    </row>
    <row r="38" spans="1:12" x14ac:dyDescent="0.2">
      <c r="A38" s="58"/>
      <c r="B38" s="61" t="s">
        <v>28</v>
      </c>
      <c r="C38" s="62">
        <v>100.1651489162043</v>
      </c>
      <c r="D38" s="62">
        <v>108.7864782942026</v>
      </c>
      <c r="E38" s="62">
        <v>104.02602375056948</v>
      </c>
      <c r="F38" s="62">
        <v>101.91482420438891</v>
      </c>
      <c r="G38" s="492">
        <v>5.4171780077540674</v>
      </c>
      <c r="H38" s="63">
        <v>99.981066489781213</v>
      </c>
      <c r="I38" s="62">
        <v>108.58655168197167</v>
      </c>
      <c r="J38" s="62">
        <v>103.83484585016845</v>
      </c>
      <c r="K38" s="488">
        <v>101.72752624366073</v>
      </c>
      <c r="L38" s="492">
        <v>6.7812022317334151</v>
      </c>
    </row>
    <row r="39" spans="1:12" x14ac:dyDescent="0.2">
      <c r="A39" s="58"/>
      <c r="B39" s="61" t="s">
        <v>31</v>
      </c>
      <c r="C39" s="62">
        <v>100.51476361389275</v>
      </c>
      <c r="D39" s="62">
        <v>108.99727382237083</v>
      </c>
      <c r="E39" s="62">
        <v>104.3581233027485</v>
      </c>
      <c r="F39" s="62">
        <v>102.29398806144432</v>
      </c>
      <c r="G39" s="492">
        <v>5.4276748720448449</v>
      </c>
      <c r="H39" s="63">
        <v>100.34734813368243</v>
      </c>
      <c r="I39" s="62">
        <v>108.81573003434892</v>
      </c>
      <c r="J39" s="62">
        <v>104.18430639567508</v>
      </c>
      <c r="K39" s="488">
        <v>102.12360913880434</v>
      </c>
      <c r="L39" s="492">
        <v>6.7955143609108593</v>
      </c>
    </row>
    <row r="40" spans="1:12" x14ac:dyDescent="0.2">
      <c r="A40" s="58"/>
      <c r="B40" s="61" t="s">
        <v>32</v>
      </c>
      <c r="C40" s="62">
        <v>100.56410596159668</v>
      </c>
      <c r="D40" s="62">
        <v>108.04492434394666</v>
      </c>
      <c r="E40" s="62">
        <v>105.17391398304456</v>
      </c>
      <c r="F40" s="62">
        <v>102.59629817215593</v>
      </c>
      <c r="G40" s="492">
        <v>5.380251270039242</v>
      </c>
      <c r="H40" s="63">
        <v>100.39522031278231</v>
      </c>
      <c r="I40" s="62">
        <v>107.86347553600024</v>
      </c>
      <c r="J40" s="62">
        <v>104.99728670105829</v>
      </c>
      <c r="K40" s="488">
        <v>102.42399969431348</v>
      </c>
      <c r="L40" s="492">
        <v>6.7360463123417063</v>
      </c>
    </row>
    <row r="41" spans="1:12" x14ac:dyDescent="0.2">
      <c r="A41" s="58"/>
      <c r="B41" s="61" t="s">
        <v>33</v>
      </c>
      <c r="C41" s="62">
        <v>100.52491400396178</v>
      </c>
      <c r="D41" s="62">
        <v>106.64737944053032</v>
      </c>
      <c r="E41" s="62">
        <v>105.27830486685987</v>
      </c>
      <c r="F41" s="62">
        <v>103.20095964477436</v>
      </c>
      <c r="G41" s="492">
        <v>5.3106585262134747</v>
      </c>
      <c r="H41" s="63">
        <v>100.3757052078051</v>
      </c>
      <c r="I41" s="62">
        <v>106.48908308925004</v>
      </c>
      <c r="J41" s="62">
        <v>105.12204062842457</v>
      </c>
      <c r="K41" s="488">
        <v>103.04777880295624</v>
      </c>
      <c r="L41" s="492">
        <v>6.6502158574389991</v>
      </c>
    </row>
    <row r="42" spans="1:12" x14ac:dyDescent="0.2">
      <c r="A42" s="58"/>
      <c r="B42" s="61" t="s">
        <v>34</v>
      </c>
      <c r="C42" s="62">
        <v>100.69387069952739</v>
      </c>
      <c r="D42" s="62">
        <v>106.74043230590532</v>
      </c>
      <c r="E42" s="62">
        <v>105.74817331103296</v>
      </c>
      <c r="F42" s="62">
        <v>103.71722749862622</v>
      </c>
      <c r="G42" s="492">
        <v>5.3152922265020779</v>
      </c>
      <c r="H42" s="63">
        <v>100.56591449383438</v>
      </c>
      <c r="I42" s="62">
        <v>106.60479246390683</v>
      </c>
      <c r="J42" s="62">
        <v>105.61379437692457</v>
      </c>
      <c r="K42" s="488">
        <v>103.58542937820896</v>
      </c>
      <c r="L42" s="492">
        <v>6.6574418781340219</v>
      </c>
    </row>
    <row r="43" spans="1:12" x14ac:dyDescent="0.2">
      <c r="A43" s="58"/>
      <c r="B43" s="61" t="s">
        <v>38</v>
      </c>
      <c r="C43" s="62">
        <v>100.91897779975314</v>
      </c>
      <c r="D43" s="62">
        <v>108.56041080078539</v>
      </c>
      <c r="E43" s="62">
        <v>105.39590591000415</v>
      </c>
      <c r="F43" s="62">
        <v>103.88513723683793</v>
      </c>
      <c r="G43" s="492">
        <v>5.4059206541490008</v>
      </c>
      <c r="H43" s="63">
        <v>100.81031983665996</v>
      </c>
      <c r="I43" s="62">
        <v>108.44352542038069</v>
      </c>
      <c r="J43" s="62">
        <v>105.2824277049705</v>
      </c>
      <c r="K43" s="488">
        <v>103.7732856539749</v>
      </c>
      <c r="L43" s="492">
        <v>6.7722702784733286</v>
      </c>
    </row>
    <row r="44" spans="1:12" x14ac:dyDescent="0.2">
      <c r="A44" s="58"/>
      <c r="B44" s="61" t="s">
        <v>39</v>
      </c>
      <c r="C44" s="62">
        <v>100.76163224727919</v>
      </c>
      <c r="D44" s="62">
        <v>109.1032441057245</v>
      </c>
      <c r="E44" s="62">
        <v>105.7597899073709</v>
      </c>
      <c r="F44" s="62">
        <v>104.17390835586335</v>
      </c>
      <c r="G44" s="492">
        <v>5.4329518136046815</v>
      </c>
      <c r="H44" s="63">
        <v>100.6684477051086</v>
      </c>
      <c r="I44" s="62">
        <v>109.00234522561929</v>
      </c>
      <c r="J44" s="62">
        <v>105.66198305983598</v>
      </c>
      <c r="K44" s="488">
        <v>104.07756813449365</v>
      </c>
      <c r="L44" s="492">
        <v>6.807168431621422</v>
      </c>
    </row>
    <row r="45" spans="1:12" x14ac:dyDescent="0.2">
      <c r="A45" s="58"/>
      <c r="B45" s="61" t="s">
        <v>40</v>
      </c>
      <c r="C45" s="62">
        <v>100.89658331667142</v>
      </c>
      <c r="D45" s="62">
        <v>109.26881988711253</v>
      </c>
      <c r="E45" s="62">
        <v>106.17120032992109</v>
      </c>
      <c r="F45" s="62">
        <v>104.43726657706834</v>
      </c>
      <c r="G45" s="492">
        <v>5.4411968960415473</v>
      </c>
      <c r="H45" s="63">
        <v>100.81855730921284</v>
      </c>
      <c r="I45" s="62">
        <v>109.18431940676672</v>
      </c>
      <c r="J45" s="62">
        <v>106.08909532104447</v>
      </c>
      <c r="K45" s="488">
        <v>104.35650246521199</v>
      </c>
      <c r="L45" s="492">
        <v>6.8185326724431494</v>
      </c>
    </row>
    <row r="46" spans="1:12" x14ac:dyDescent="0.2">
      <c r="A46" s="58"/>
      <c r="B46" s="61" t="s">
        <v>41</v>
      </c>
      <c r="C46" s="62">
        <v>101.33818852538694</v>
      </c>
      <c r="D46" s="62">
        <v>110.22673403333538</v>
      </c>
      <c r="E46" s="62">
        <v>107.0191617289456</v>
      </c>
      <c r="F46" s="62">
        <v>104.52824731907448</v>
      </c>
      <c r="G46" s="492">
        <v>5.4888975986252015</v>
      </c>
      <c r="H46" s="63">
        <v>101.2751300606713</v>
      </c>
      <c r="I46" s="62">
        <v>110.15814460303362</v>
      </c>
      <c r="J46" s="62">
        <v>106.952568235101</v>
      </c>
      <c r="K46" s="488">
        <v>104.46320381581785</v>
      </c>
      <c r="L46" s="492">
        <v>6.8793478055508324</v>
      </c>
    </row>
    <row r="47" spans="1:12" x14ac:dyDescent="0.2">
      <c r="A47" s="58"/>
      <c r="B47" s="61" t="s">
        <v>43</v>
      </c>
      <c r="C47" s="62">
        <v>101.32170711821772</v>
      </c>
      <c r="D47" s="62">
        <v>110.22207877944811</v>
      </c>
      <c r="E47" s="62">
        <v>107.07222875159974</v>
      </c>
      <c r="F47" s="62">
        <v>104.9430337762835</v>
      </c>
      <c r="G47" s="492">
        <v>5.4886657836112951</v>
      </c>
      <c r="H47" s="63">
        <v>101.27201366440116</v>
      </c>
      <c r="I47" s="62">
        <v>110.16802011879993</v>
      </c>
      <c r="J47" s="62">
        <v>107.01971494181659</v>
      </c>
      <c r="K47" s="488">
        <v>104.89156423485282</v>
      </c>
      <c r="L47" s="492">
        <v>6.8799645289711515</v>
      </c>
    </row>
    <row r="48" spans="1:12" x14ac:dyDescent="0.2">
      <c r="A48" s="58"/>
      <c r="B48" s="61" t="s">
        <v>44</v>
      </c>
      <c r="C48" s="62">
        <v>101.3252285526881</v>
      </c>
      <c r="D48" s="62">
        <v>110.90037180714074</v>
      </c>
      <c r="E48" s="62">
        <v>107.89905728252059</v>
      </c>
      <c r="F48" s="62">
        <v>105.46311773433035</v>
      </c>
      <c r="G48" s="492">
        <v>5.5224423533656015</v>
      </c>
      <c r="H48" s="63">
        <v>101.28087629493834</v>
      </c>
      <c r="I48" s="62">
        <v>110.85182830079785</v>
      </c>
      <c r="J48" s="62">
        <v>107.85182751686487</v>
      </c>
      <c r="K48" s="488">
        <v>105.41695423242983</v>
      </c>
      <c r="L48" s="492">
        <v>6.9226681741096661</v>
      </c>
    </row>
    <row r="49" spans="1:12" x14ac:dyDescent="0.2">
      <c r="A49" s="58"/>
      <c r="B49" s="61" t="s">
        <v>45</v>
      </c>
      <c r="C49" s="62">
        <v>101.7062739613112</v>
      </c>
      <c r="D49" s="62">
        <v>111.92591755791931</v>
      </c>
      <c r="E49" s="62">
        <v>108.52519442265739</v>
      </c>
      <c r="F49" s="62">
        <v>105.67392266157937</v>
      </c>
      <c r="G49" s="492">
        <v>5.5735108682598771</v>
      </c>
      <c r="H49" s="63">
        <v>101.6690172655275</v>
      </c>
      <c r="I49" s="62">
        <v>111.88491723710962</v>
      </c>
      <c r="J49" s="62">
        <v>108.48543984316102</v>
      </c>
      <c r="K49" s="488">
        <v>105.63521255024067</v>
      </c>
      <c r="L49" s="492">
        <v>6.9871843125446951</v>
      </c>
    </row>
    <row r="50" spans="1:12" x14ac:dyDescent="0.2">
      <c r="A50" s="58"/>
      <c r="B50" s="61" t="s">
        <v>46</v>
      </c>
      <c r="C50" s="62">
        <v>101.8791143485936</v>
      </c>
      <c r="D50" s="62">
        <v>111.12628686590847</v>
      </c>
      <c r="E50" s="62">
        <v>108.25661611265632</v>
      </c>
      <c r="F50" s="62">
        <v>106.20722143658169</v>
      </c>
      <c r="G50" s="492">
        <v>5.5336921162696573</v>
      </c>
      <c r="H50" s="63">
        <v>101.8505772740949</v>
      </c>
      <c r="I50" s="62">
        <v>111.09515959171357</v>
      </c>
      <c r="J50" s="62">
        <v>108.22629265393034</v>
      </c>
      <c r="K50" s="488">
        <v>106.17747202808094</v>
      </c>
      <c r="L50" s="492">
        <v>6.9378641506597001</v>
      </c>
    </row>
    <row r="51" spans="1:12" x14ac:dyDescent="0.2">
      <c r="A51" s="58"/>
      <c r="B51" s="61" t="s">
        <v>58</v>
      </c>
      <c r="C51" s="62">
        <v>102.09657479148539</v>
      </c>
      <c r="D51" s="62">
        <v>112.13612247804136</v>
      </c>
      <c r="E51" s="62">
        <v>109.05214499766019</v>
      </c>
      <c r="F51" s="62">
        <v>106.20490292287353</v>
      </c>
      <c r="G51" s="492">
        <v>5.5839783223797479</v>
      </c>
      <c r="H51" s="63">
        <v>102.07331187112101</v>
      </c>
      <c r="I51" s="62">
        <v>112.11057202551629</v>
      </c>
      <c r="J51" s="62">
        <v>109.02729723592255</v>
      </c>
      <c r="K51" s="488">
        <v>106.18070391126065</v>
      </c>
      <c r="L51" s="492">
        <v>7.0012763960581887</v>
      </c>
    </row>
    <row r="52" spans="1:12" x14ac:dyDescent="0.2">
      <c r="A52" s="58"/>
      <c r="B52" s="61" t="s">
        <v>59</v>
      </c>
      <c r="C52" s="62">
        <v>101.80788485154024</v>
      </c>
      <c r="D52" s="62">
        <v>111.17195811905624</v>
      </c>
      <c r="E52" s="62">
        <v>108.60045763777305</v>
      </c>
      <c r="F52" s="62">
        <v>106.57906882566709</v>
      </c>
      <c r="G52" s="492">
        <v>5.5359663815277864</v>
      </c>
      <c r="H52" s="63">
        <v>101.75917173942888</v>
      </c>
      <c r="I52" s="62">
        <v>111.11876447823566</v>
      </c>
      <c r="J52" s="62">
        <v>108.54849441040642</v>
      </c>
      <c r="K52" s="488">
        <v>106.52807279391558</v>
      </c>
      <c r="L52" s="492">
        <v>6.9393382697534918</v>
      </c>
    </row>
    <row r="53" spans="1:12" x14ac:dyDescent="0.2">
      <c r="A53" s="58"/>
      <c r="B53" s="61" t="s">
        <v>60</v>
      </c>
      <c r="C53" s="62">
        <v>102.26191571371113</v>
      </c>
      <c r="D53" s="62">
        <v>112.44724595872023</v>
      </c>
      <c r="E53" s="62">
        <v>107.78102262036543</v>
      </c>
      <c r="F53" s="62">
        <v>106.41838026506831</v>
      </c>
      <c r="G53" s="492">
        <v>5.5994711603101335</v>
      </c>
      <c r="H53" s="63">
        <v>102.18742276835238</v>
      </c>
      <c r="I53" s="62">
        <v>112.36533348435975</v>
      </c>
      <c r="J53" s="62">
        <v>107.70250926793369</v>
      </c>
      <c r="K53" s="488">
        <v>106.34085953282951</v>
      </c>
      <c r="L53" s="492">
        <v>7.0171861836562766</v>
      </c>
    </row>
    <row r="54" spans="1:12" x14ac:dyDescent="0.2">
      <c r="A54" s="58"/>
      <c r="B54" s="61" t="s">
        <v>61</v>
      </c>
      <c r="C54" s="62">
        <v>102.39550253668337</v>
      </c>
      <c r="D54" s="62">
        <v>110.11044859017848</v>
      </c>
      <c r="E54" s="62">
        <v>104.69373847287601</v>
      </c>
      <c r="F54" s="62">
        <v>103.50195557134651</v>
      </c>
      <c r="G54" s="492">
        <v>5.48310699895538</v>
      </c>
      <c r="H54" s="63">
        <v>102.27243725187692</v>
      </c>
      <c r="I54" s="62">
        <v>109.9781110032706</v>
      </c>
      <c r="J54" s="62">
        <v>104.56791102515186</v>
      </c>
      <c r="K54" s="488">
        <v>103.37756048245221</v>
      </c>
      <c r="L54" s="492">
        <v>6.8681047535375814</v>
      </c>
    </row>
    <row r="55" spans="1:12" x14ac:dyDescent="0.2">
      <c r="A55" s="58"/>
      <c r="B55" s="61" t="s">
        <v>63</v>
      </c>
      <c r="C55" s="62">
        <v>101.02568985207252</v>
      </c>
      <c r="D55" s="62">
        <v>107.07411582661942</v>
      </c>
      <c r="E55" s="62">
        <v>83.666647118486495</v>
      </c>
      <c r="F55" s="62">
        <v>83.282832976808905</v>
      </c>
      <c r="G55" s="492">
        <v>5.3319084738363642</v>
      </c>
      <c r="H55" s="63">
        <v>101.02286600465111</v>
      </c>
      <c r="I55" s="62">
        <v>107.07112291495184</v>
      </c>
      <c r="J55" s="62">
        <v>83.664308487133667</v>
      </c>
      <c r="K55" s="488">
        <v>83.280505073742802</v>
      </c>
      <c r="L55" s="492">
        <v>6.686564094894468</v>
      </c>
    </row>
    <row r="56" spans="1:12" x14ac:dyDescent="0.2">
      <c r="A56" s="58"/>
      <c r="B56" s="61" t="s">
        <v>64</v>
      </c>
      <c r="C56" s="62">
        <v>100.23842930640213</v>
      </c>
      <c r="D56" s="62">
        <v>112.56227840101195</v>
      </c>
      <c r="E56" s="62">
        <v>99.992318752901653</v>
      </c>
      <c r="F56" s="62">
        <v>97.920475896075985</v>
      </c>
      <c r="G56" s="492">
        <v>5.6051993650128882</v>
      </c>
      <c r="H56" s="63">
        <v>100.19531515446477</v>
      </c>
      <c r="I56" s="62">
        <v>112.51386356443696</v>
      </c>
      <c r="J56" s="62">
        <v>99.949310457050274</v>
      </c>
      <c r="K56" s="488">
        <v>97.878358732980061</v>
      </c>
      <c r="L56" s="492">
        <v>7.0264618489656332</v>
      </c>
    </row>
    <row r="57" spans="1:12" x14ac:dyDescent="0.2">
      <c r="A57" s="58"/>
      <c r="B57" s="61" t="s">
        <v>65</v>
      </c>
      <c r="C57" s="62">
        <v>99.618451012373129</v>
      </c>
      <c r="D57" s="62">
        <v>113.55972597356327</v>
      </c>
      <c r="E57" s="62">
        <v>98.5633370059345</v>
      </c>
      <c r="F57" s="62">
        <v>99.394534135208204</v>
      </c>
      <c r="G57" s="492">
        <v>5.6548686910048547</v>
      </c>
      <c r="H57" s="63">
        <v>99.591383777889732</v>
      </c>
      <c r="I57" s="62">
        <v>113.5288707685328</v>
      </c>
      <c r="J57" s="62">
        <v>98.536556455473189</v>
      </c>
      <c r="K57" s="488">
        <v>99.367527740966125</v>
      </c>
      <c r="L57" s="492">
        <v>7.089848787873124</v>
      </c>
    </row>
    <row r="58" spans="1:12" x14ac:dyDescent="0.2">
      <c r="A58" s="58"/>
      <c r="B58" s="61" t="s">
        <v>66</v>
      </c>
      <c r="C58" s="62">
        <v>99.720443093854428</v>
      </c>
      <c r="D58" s="62">
        <v>113.04740468437517</v>
      </c>
      <c r="E58" s="62">
        <v>94.732127263317736</v>
      </c>
      <c r="F58" s="62">
        <v>98.234064128552291</v>
      </c>
      <c r="G58" s="492">
        <v>5.6293569209373615</v>
      </c>
      <c r="H58" s="63">
        <v>99.575120278879908</v>
      </c>
      <c r="I58" s="62">
        <v>112.88266045977478</v>
      </c>
      <c r="J58" s="62">
        <v>94.594073931670607</v>
      </c>
      <c r="K58" s="488">
        <v>98.09090741682239</v>
      </c>
      <c r="L58" s="492">
        <v>7.0494931202509195</v>
      </c>
    </row>
    <row r="59" spans="1:12" x14ac:dyDescent="0.2">
      <c r="A59" s="58"/>
      <c r="B59" s="61" t="s">
        <v>67</v>
      </c>
      <c r="C59" s="62">
        <v>100.01766693339005</v>
      </c>
      <c r="D59" s="62">
        <v>112.33685220640734</v>
      </c>
      <c r="E59" s="62">
        <v>102.89119975074281</v>
      </c>
      <c r="F59" s="62">
        <v>103.78569345057289</v>
      </c>
      <c r="G59" s="492">
        <v>5.5939739457978161</v>
      </c>
      <c r="H59" s="63">
        <v>99.878394707383436</v>
      </c>
      <c r="I59" s="62">
        <v>112.18042580746139</v>
      </c>
      <c r="J59" s="62">
        <v>102.74792619852803</v>
      </c>
      <c r="K59" s="488">
        <v>103.64117433712323</v>
      </c>
      <c r="L59" s="492">
        <v>7.0056387467791925</v>
      </c>
    </row>
    <row r="60" spans="1:12" x14ac:dyDescent="0.2">
      <c r="A60" s="58"/>
      <c r="B60" s="61" t="s">
        <v>68</v>
      </c>
      <c r="C60" s="62">
        <v>100.73605469560907</v>
      </c>
      <c r="D60" s="62">
        <v>112.81442767685125</v>
      </c>
      <c r="E60" s="62">
        <v>105.84217763016494</v>
      </c>
      <c r="F60" s="62">
        <v>104.76311498765757</v>
      </c>
      <c r="G60" s="492">
        <v>5.6177554982122162</v>
      </c>
      <c r="H60" s="63">
        <v>100.5957821317037</v>
      </c>
      <c r="I60" s="62">
        <v>112.65733626540408</v>
      </c>
      <c r="J60" s="62">
        <v>105.69479491133228</v>
      </c>
      <c r="K60" s="488">
        <v>104.61723483792913</v>
      </c>
      <c r="L60" s="492">
        <v>7.0354216822499671</v>
      </c>
    </row>
    <row r="61" spans="1:12" x14ac:dyDescent="0.2">
      <c r="A61" s="58"/>
      <c r="B61" s="61" t="s">
        <v>69</v>
      </c>
      <c r="C61" s="62">
        <v>100.63713583843187</v>
      </c>
      <c r="D61" s="62">
        <v>112.22168727702473</v>
      </c>
      <c r="E61" s="62">
        <v>107.01500850548877</v>
      </c>
      <c r="F61" s="62">
        <v>105.79198438398848</v>
      </c>
      <c r="G61" s="492">
        <v>5.5882391437112107</v>
      </c>
      <c r="H61" s="63">
        <v>100.49700101668601</v>
      </c>
      <c r="I61" s="62">
        <v>112.06542124250804</v>
      </c>
      <c r="J61" s="62">
        <v>106.86599264751437</v>
      </c>
      <c r="K61" s="488">
        <v>105.64467155805899</v>
      </c>
      <c r="L61" s="492">
        <v>6.9984567412689227</v>
      </c>
    </row>
    <row r="62" spans="1:12" x14ac:dyDescent="0.2">
      <c r="A62" s="58"/>
      <c r="B62" s="61" t="s">
        <v>70</v>
      </c>
      <c r="C62" s="62">
        <v>100.94607803093584</v>
      </c>
      <c r="D62" s="62">
        <v>112.31576105514496</v>
      </c>
      <c r="E62" s="62">
        <v>107.54425350064743</v>
      </c>
      <c r="F62" s="62">
        <v>106.1846653201402</v>
      </c>
      <c r="G62" s="492">
        <v>5.5929236818075827</v>
      </c>
      <c r="H62" s="63">
        <v>100.69462729546041</v>
      </c>
      <c r="I62" s="62">
        <v>112.03598910883765</v>
      </c>
      <c r="J62" s="62">
        <v>107.27636709865554</v>
      </c>
      <c r="K62" s="488">
        <v>105.92016557223717</v>
      </c>
      <c r="L62" s="492">
        <v>6.9966187120890773</v>
      </c>
    </row>
    <row r="63" spans="1:12" x14ac:dyDescent="0.2">
      <c r="A63" s="58"/>
      <c r="B63" s="61" t="s">
        <v>71</v>
      </c>
      <c r="C63" s="62">
        <v>101.05730814360254</v>
      </c>
      <c r="D63" s="62">
        <v>110.83075933595075</v>
      </c>
      <c r="E63" s="62">
        <v>107.9688028411542</v>
      </c>
      <c r="F63" s="62">
        <v>106.73973168522096</v>
      </c>
      <c r="G63" s="492">
        <v>5.5189759009727233</v>
      </c>
      <c r="H63" s="63">
        <v>100.69504809309197</v>
      </c>
      <c r="I63" s="62">
        <v>110.4334644028805</v>
      </c>
      <c r="J63" s="62">
        <v>107.58176716120883</v>
      </c>
      <c r="K63" s="488">
        <v>106.35710185565091</v>
      </c>
      <c r="L63" s="492">
        <v>6.8965414562584284</v>
      </c>
    </row>
    <row r="64" spans="1:12" x14ac:dyDescent="0.2">
      <c r="A64" s="58"/>
      <c r="B64" s="61" t="s">
        <v>72</v>
      </c>
      <c r="C64" s="62">
        <v>101.10721096469508</v>
      </c>
      <c r="D64" s="62">
        <v>110.41251906118109</v>
      </c>
      <c r="E64" s="62">
        <v>108.22950252884684</v>
      </c>
      <c r="F64" s="62">
        <v>107.04333016027748</v>
      </c>
      <c r="G64" s="492">
        <v>5.498149029343403</v>
      </c>
      <c r="H64" s="63">
        <v>100.67811431862376</v>
      </c>
      <c r="I64" s="62">
        <v>109.94393090449674</v>
      </c>
      <c r="J64" s="62">
        <v>107.77017904342978</v>
      </c>
      <c r="K64" s="488">
        <v>106.58904076273745</v>
      </c>
      <c r="L64" s="492">
        <v>6.8659702151578657</v>
      </c>
    </row>
    <row r="65" spans="1:12" x14ac:dyDescent="0.2">
      <c r="A65" s="58"/>
      <c r="B65" s="61" t="s">
        <v>73</v>
      </c>
      <c r="C65" s="62">
        <v>101.14766209715943</v>
      </c>
      <c r="D65" s="62">
        <v>109.23441510435254</v>
      </c>
      <c r="E65" s="62">
        <v>108.01340738580306</v>
      </c>
      <c r="F65" s="62">
        <v>107.20743447589831</v>
      </c>
      <c r="G65" s="492">
        <v>5.4394836607622068</v>
      </c>
      <c r="H65" s="63">
        <v>100.65187775836544</v>
      </c>
      <c r="I65" s="62">
        <v>108.69899282030566</v>
      </c>
      <c r="J65" s="62">
        <v>107.48396998061399</v>
      </c>
      <c r="K65" s="488">
        <v>106.68194761922338</v>
      </c>
      <c r="L65" s="492">
        <v>6.7882241519104394</v>
      </c>
    </row>
    <row r="66" spans="1:12" x14ac:dyDescent="0.2">
      <c r="A66" s="58"/>
      <c r="B66" s="61" t="s">
        <v>74</v>
      </c>
      <c r="C66" s="62">
        <v>101.20244369902552</v>
      </c>
      <c r="D66" s="62">
        <v>109.31604504187575</v>
      </c>
      <c r="E66" s="62">
        <v>108.16443467496481</v>
      </c>
      <c r="F66" s="62">
        <v>107.58520226226339</v>
      </c>
      <c r="G66" s="492">
        <v>5.4435485400492194</v>
      </c>
      <c r="H66" s="63">
        <v>100.64000623926933</v>
      </c>
      <c r="I66" s="62">
        <v>108.7085158515056</v>
      </c>
      <c r="J66" s="62">
        <v>107.56330561472704</v>
      </c>
      <c r="K66" s="488">
        <v>106.98729231408346</v>
      </c>
      <c r="L66" s="492">
        <v>6.7888188627602224</v>
      </c>
    </row>
    <row r="67" spans="1:12" x14ac:dyDescent="0.2">
      <c r="A67" s="58"/>
      <c r="B67" s="61" t="s">
        <v>76</v>
      </c>
      <c r="C67" s="62">
        <v>101.29620080231942</v>
      </c>
      <c r="D67" s="62">
        <v>109.89309133759194</v>
      </c>
      <c r="E67" s="62">
        <v>108.58680191918064</v>
      </c>
      <c r="F67" s="62">
        <v>108.14336162108528</v>
      </c>
      <c r="G67" s="492">
        <v>5.4722833842286205</v>
      </c>
      <c r="H67" s="63">
        <v>100.66696351368759</v>
      </c>
      <c r="I67" s="62">
        <v>109.21045141343936</v>
      </c>
      <c r="J67" s="62">
        <v>107.91227647518915</v>
      </c>
      <c r="K67" s="488">
        <v>107.47159076382674</v>
      </c>
      <c r="L67" s="492">
        <v>6.8201646095405462</v>
      </c>
    </row>
    <row r="68" spans="1:12" x14ac:dyDescent="0.2">
      <c r="A68" s="58"/>
      <c r="B68" s="61" t="s">
        <v>77</v>
      </c>
      <c r="C68" s="62">
        <v>101.40972596396203</v>
      </c>
      <c r="D68" s="62">
        <v>110.56144094286223</v>
      </c>
      <c r="E68" s="62">
        <v>109.01488740652681</v>
      </c>
      <c r="F68" s="62">
        <v>108.67865882929158</v>
      </c>
      <c r="G68" s="492">
        <v>5.505564807066575</v>
      </c>
      <c r="H68" s="63">
        <v>100.70139655245966</v>
      </c>
      <c r="I68" s="62">
        <v>109.78918838371672</v>
      </c>
      <c r="J68" s="62">
        <v>108.25343725657658</v>
      </c>
      <c r="K68" s="488">
        <v>107.91955717785041</v>
      </c>
      <c r="L68" s="492">
        <v>6.8563065845240194</v>
      </c>
    </row>
    <row r="69" spans="1:12" x14ac:dyDescent="0.2">
      <c r="A69" s="58"/>
      <c r="B69" s="61" t="s">
        <v>78</v>
      </c>
      <c r="C69" s="62">
        <v>101.51769123060026</v>
      </c>
      <c r="D69" s="62">
        <v>111.14283463242558</v>
      </c>
      <c r="E69" s="62">
        <v>109.28126271123892</v>
      </c>
      <c r="F69" s="62">
        <v>109.2141728870014</v>
      </c>
      <c r="G69" s="492">
        <v>5.5345161359296347</v>
      </c>
      <c r="H69" s="63">
        <v>100.73034617651912</v>
      </c>
      <c r="I69" s="62">
        <v>110.28083944632917</v>
      </c>
      <c r="J69" s="62">
        <v>108.43370539727286</v>
      </c>
      <c r="K69" s="488">
        <v>108.36713590442426</v>
      </c>
      <c r="L69" s="492">
        <v>6.887010066966174</v>
      </c>
    </row>
    <row r="70" spans="1:12" x14ac:dyDescent="0.2">
      <c r="A70" s="58"/>
      <c r="B70" s="61" t="s">
        <v>79</v>
      </c>
      <c r="C70" s="62">
        <v>101.61566944124077</v>
      </c>
      <c r="D70" s="62">
        <v>111.62315580274876</v>
      </c>
      <c r="E70" s="62">
        <v>109.65754311722137</v>
      </c>
      <c r="F70" s="62">
        <v>109.71433512247965</v>
      </c>
      <c r="G70" s="492">
        <v>5.5584344143897253</v>
      </c>
      <c r="H70" s="63">
        <v>100.74943565612689</v>
      </c>
      <c r="I70" s="62">
        <v>110.67161211574596</v>
      </c>
      <c r="J70" s="62">
        <v>108.72275550854792</v>
      </c>
      <c r="K70" s="488">
        <v>108.77906338420334</v>
      </c>
      <c r="L70" s="492">
        <v>6.9114137196920717</v>
      </c>
    </row>
    <row r="71" spans="1:12" x14ac:dyDescent="0.2">
      <c r="A71" s="58"/>
      <c r="B71" s="61" t="s">
        <v>354</v>
      </c>
      <c r="C71" s="62">
        <v>101.6678510920556</v>
      </c>
      <c r="D71" s="62">
        <v>112.05130200240572</v>
      </c>
      <c r="E71" s="62">
        <v>110.00871265384225</v>
      </c>
      <c r="F71" s="62">
        <v>110.23212189519609</v>
      </c>
      <c r="G71" s="492">
        <v>5.5797545656921033</v>
      </c>
      <c r="H71" s="63">
        <v>100.72321101771455</v>
      </c>
      <c r="I71" s="62">
        <v>111.01018478475424</v>
      </c>
      <c r="J71" s="62">
        <v>108.98657401922699</v>
      </c>
      <c r="K71" s="488">
        <v>109.20790746847838</v>
      </c>
      <c r="L71" s="492">
        <v>6.9325574958146179</v>
      </c>
    </row>
    <row r="72" spans="1:12" x14ac:dyDescent="0.2">
      <c r="A72" s="58"/>
      <c r="B72" s="61" t="s">
        <v>355</v>
      </c>
      <c r="C72" s="62">
        <v>101.72401297471444</v>
      </c>
      <c r="D72" s="62">
        <v>112.63242937048481</v>
      </c>
      <c r="E72" s="62">
        <v>110.34815402051255</v>
      </c>
      <c r="F72" s="62">
        <v>110.71311360680964</v>
      </c>
      <c r="G72" s="492">
        <v>5.6086926326966111</v>
      </c>
      <c r="H72" s="63">
        <v>100.70328869128855</v>
      </c>
      <c r="I72" s="62">
        <v>111.50224729844753</v>
      </c>
      <c r="J72" s="62">
        <v>109.24089294079118</v>
      </c>
      <c r="K72" s="488">
        <v>109.60219043097823</v>
      </c>
      <c r="L72" s="492">
        <v>6.9632866732709759</v>
      </c>
    </row>
    <row r="73" spans="1:12" x14ac:dyDescent="0.2">
      <c r="A73" s="58"/>
      <c r="B73" s="61" t="s">
        <v>356</v>
      </c>
      <c r="C73" s="62">
        <v>101.77384498050806</v>
      </c>
      <c r="D73" s="62">
        <v>113.09904526860834</v>
      </c>
      <c r="E73" s="62">
        <v>110.58117976056005</v>
      </c>
      <c r="F73" s="62">
        <v>111.17820347823347</v>
      </c>
      <c r="G73" s="492">
        <v>5.631928437559667</v>
      </c>
      <c r="H73" s="63">
        <v>100.67721020282409</v>
      </c>
      <c r="I73" s="62">
        <v>111.88037905443348</v>
      </c>
      <c r="J73" s="62">
        <v>109.38964408156522</v>
      </c>
      <c r="K73" s="488">
        <v>109.98023474198271</v>
      </c>
      <c r="L73" s="492">
        <v>6.9869009042034698</v>
      </c>
    </row>
    <row r="74" spans="1:12" x14ac:dyDescent="0.2">
      <c r="A74" s="58"/>
      <c r="B74" s="61" t="s">
        <v>357</v>
      </c>
      <c r="C74" s="62">
        <v>101.82598844308571</v>
      </c>
      <c r="D74" s="62">
        <v>113.43100286556061</v>
      </c>
      <c r="E74" s="62">
        <v>110.81476870271122</v>
      </c>
      <c r="F74" s="62">
        <v>111.61418517151242</v>
      </c>
      <c r="G74" s="492">
        <v>5.6484587400560269</v>
      </c>
      <c r="H74" s="63">
        <v>100.65353065865418</v>
      </c>
      <c r="I74" s="62">
        <v>112.12492114380113</v>
      </c>
      <c r="J74" s="62">
        <v>109.53881115806037</v>
      </c>
      <c r="K74" s="488">
        <v>110.3290228837877</v>
      </c>
      <c r="L74" s="492">
        <v>7.0021724948054942</v>
      </c>
    </row>
    <row r="75" spans="1:12" x14ac:dyDescent="0.2">
      <c r="A75" s="58"/>
      <c r="B75" s="61" t="s">
        <v>361</v>
      </c>
      <c r="C75" s="62">
        <v>101.87704269190793</v>
      </c>
      <c r="D75" s="62">
        <v>113.66172914061801</v>
      </c>
      <c r="E75" s="62">
        <v>111.04278180407863</v>
      </c>
      <c r="F75" s="62">
        <v>111.996535321903</v>
      </c>
      <c r="G75" s="492">
        <v>5.659948084344494</v>
      </c>
      <c r="H75" s="63">
        <v>100.62888588160752</v>
      </c>
      <c r="I75" s="62">
        <v>112.26919106188305</v>
      </c>
      <c r="J75" s="62">
        <v>109.68233002140742</v>
      </c>
      <c r="K75" s="488">
        <v>110.62439853231389</v>
      </c>
      <c r="L75" s="492">
        <v>7.0111821140936579</v>
      </c>
    </row>
    <row r="76" spans="1:12" x14ac:dyDescent="0.2">
      <c r="A76" s="58"/>
      <c r="B76" s="61" t="s">
        <v>362</v>
      </c>
      <c r="C76" s="62">
        <v>101.93459343822651</v>
      </c>
      <c r="D76" s="62">
        <v>114.1184665782099</v>
      </c>
      <c r="E76" s="62">
        <v>111.30239530732256</v>
      </c>
      <c r="F76" s="62">
        <v>112.39558293611771</v>
      </c>
      <c r="G76" s="492">
        <v>5.6826919771612969</v>
      </c>
      <c r="H76" s="63">
        <v>100.60500510950604</v>
      </c>
      <c r="I76" s="62">
        <v>112.62995736719489</v>
      </c>
      <c r="J76" s="62">
        <v>109.85061764512054</v>
      </c>
      <c r="K76" s="488">
        <v>110.92954623325704</v>
      </c>
      <c r="L76" s="492">
        <v>7.0337118770967226</v>
      </c>
    </row>
    <row r="77" spans="1:12" x14ac:dyDescent="0.2">
      <c r="A77" s="58"/>
      <c r="B77" s="61" t="s">
        <v>363</v>
      </c>
      <c r="C77" s="62">
        <v>101.99182669444447</v>
      </c>
      <c r="D77" s="62">
        <v>114.57099270999484</v>
      </c>
      <c r="E77" s="62">
        <v>111.58024437985378</v>
      </c>
      <c r="F77" s="62">
        <v>112.80084590274097</v>
      </c>
      <c r="G77" s="492">
        <v>5.7052261619927034</v>
      </c>
      <c r="H77" s="63">
        <v>100.58092390444139</v>
      </c>
      <c r="I77" s="62">
        <v>112.98607616808177</v>
      </c>
      <c r="J77" s="62">
        <v>110.0367003214028</v>
      </c>
      <c r="K77" s="488">
        <v>111.24041666682086</v>
      </c>
      <c r="L77" s="492">
        <v>7.0559514046434586</v>
      </c>
    </row>
    <row r="78" spans="1:12" x14ac:dyDescent="0.2">
      <c r="A78" s="58"/>
      <c r="B78" s="61" t="s">
        <v>364</v>
      </c>
      <c r="C78" s="62">
        <v>102.04894622901593</v>
      </c>
      <c r="D78" s="62">
        <v>114.88669606982637</v>
      </c>
      <c r="E78" s="62">
        <v>111.84116189083845</v>
      </c>
      <c r="F78" s="62">
        <v>113.19980906772004</v>
      </c>
      <c r="G78" s="492">
        <v>5.720947061544468</v>
      </c>
      <c r="H78" s="63">
        <v>100.5568430136218</v>
      </c>
      <c r="I78" s="62">
        <v>113.20688638098258</v>
      </c>
      <c r="J78" s="62">
        <v>110.20588231728713</v>
      </c>
      <c r="K78" s="488">
        <v>111.54466410705659</v>
      </c>
      <c r="L78" s="492">
        <v>7.0697409456622955</v>
      </c>
    </row>
    <row r="79" spans="1:12" x14ac:dyDescent="0.2">
      <c r="A79" s="58"/>
      <c r="B79" s="61" t="s">
        <v>388</v>
      </c>
      <c r="C79" s="62">
        <v>102.10595127929393</v>
      </c>
      <c r="D79" s="62">
        <v>115.20461302836578</v>
      </c>
      <c r="E79" s="62">
        <v>112.14856344734493</v>
      </c>
      <c r="F79" s="62">
        <v>113.62412256019499</v>
      </c>
      <c r="G79" s="492">
        <v>5.7367781904043822</v>
      </c>
      <c r="H79" s="63">
        <v>100.53276189669629</v>
      </c>
      <c r="I79" s="62">
        <v>113.42960704906933</v>
      </c>
      <c r="J79" s="62">
        <v>110.4206433106787</v>
      </c>
      <c r="K79" s="488">
        <v>111.87346786299966</v>
      </c>
      <c r="L79" s="492">
        <v>7.0836497941162593</v>
      </c>
    </row>
    <row r="80" spans="1:12" x14ac:dyDescent="0.2">
      <c r="A80" s="58"/>
      <c r="B80" s="61" t="s">
        <v>389</v>
      </c>
      <c r="C80" s="62">
        <v>102.17178185078727</v>
      </c>
      <c r="D80" s="62">
        <v>115.54344850481721</v>
      </c>
      <c r="E80" s="62">
        <v>112.45164197010757</v>
      </c>
      <c r="F80" s="62">
        <v>114.05970321754846</v>
      </c>
      <c r="G80" s="492">
        <v>5.7536509867303689</v>
      </c>
      <c r="H80" s="63">
        <v>100.50868088309824</v>
      </c>
      <c r="I80" s="62">
        <v>113.66269026083233</v>
      </c>
      <c r="J80" s="62">
        <v>110.62121060059461</v>
      </c>
      <c r="K80" s="488">
        <v>112.20309663440713</v>
      </c>
      <c r="L80" s="492">
        <v>7.0982057807582883</v>
      </c>
    </row>
    <row r="81" spans="1:13" x14ac:dyDescent="0.2">
      <c r="A81" s="58"/>
      <c r="B81" s="61" t="s">
        <v>390</v>
      </c>
      <c r="C81" s="62">
        <v>102.23749340166363</v>
      </c>
      <c r="D81" s="62">
        <v>115.98022974473439</v>
      </c>
      <c r="E81" s="62">
        <v>112.77352222535653</v>
      </c>
      <c r="F81" s="62">
        <v>114.5181374807398</v>
      </c>
      <c r="G81" s="492">
        <v>5.775401132191277</v>
      </c>
      <c r="H81" s="63">
        <v>100.48459995810597</v>
      </c>
      <c r="I81" s="62">
        <v>113.99171283633224</v>
      </c>
      <c r="J81" s="62">
        <v>110.83998530911865</v>
      </c>
      <c r="K81" s="488">
        <v>112.55468859638775</v>
      </c>
      <c r="L81" s="492">
        <v>7.1187531559968482</v>
      </c>
    </row>
    <row r="82" spans="1:13" x14ac:dyDescent="0.2">
      <c r="A82" s="58"/>
      <c r="B82" s="61" t="s">
        <v>391</v>
      </c>
      <c r="C82" s="62">
        <v>102.30308608186954</v>
      </c>
      <c r="D82" s="62">
        <v>116.27088011620047</v>
      </c>
      <c r="E82" s="62">
        <v>113.06575175242422</v>
      </c>
      <c r="F82" s="62">
        <v>114.98351889653088</v>
      </c>
      <c r="G82" s="493">
        <v>5.7898744824177042</v>
      </c>
      <c r="H82" s="63">
        <v>100.46051912137379</v>
      </c>
      <c r="I82" s="62">
        <v>114.17674111829741</v>
      </c>
      <c r="J82" s="62">
        <v>111.02933988527957</v>
      </c>
      <c r="K82" s="488">
        <v>112.91256638635187</v>
      </c>
      <c r="L82" s="492">
        <v>7.1303081246293436</v>
      </c>
    </row>
    <row r="83" spans="1:13" x14ac:dyDescent="0.2">
      <c r="A83" s="58"/>
      <c r="B83" s="65"/>
      <c r="C83" s="545" t="s">
        <v>107</v>
      </c>
      <c r="D83" s="545"/>
      <c r="E83" s="545"/>
      <c r="F83" s="545"/>
      <c r="G83" s="490"/>
      <c r="H83" s="546" t="s">
        <v>107</v>
      </c>
      <c r="I83" s="545"/>
      <c r="J83" s="545"/>
      <c r="K83" s="545"/>
      <c r="L83" s="494"/>
      <c r="M83" s="112"/>
    </row>
    <row r="84" spans="1:13" x14ac:dyDescent="0.2">
      <c r="A84" s="58"/>
      <c r="B84" s="61">
        <v>2008</v>
      </c>
      <c r="C84" s="62">
        <f>100</f>
        <v>100</v>
      </c>
      <c r="D84" s="62">
        <v>100</v>
      </c>
      <c r="E84" s="62">
        <v>100</v>
      </c>
      <c r="F84" s="488">
        <v>100</v>
      </c>
      <c r="G84" s="492">
        <v>19.973591599090089</v>
      </c>
      <c r="H84" s="62">
        <f>100</f>
        <v>100</v>
      </c>
      <c r="I84" s="62">
        <v>100</v>
      </c>
      <c r="J84" s="62">
        <v>100</v>
      </c>
      <c r="K84" s="488">
        <v>100</v>
      </c>
      <c r="L84" s="492">
        <v>25.036485555690611</v>
      </c>
    </row>
    <row r="85" spans="1:13" x14ac:dyDescent="0.2">
      <c r="A85" s="58"/>
      <c r="B85" s="19">
        <v>2009</v>
      </c>
      <c r="C85" s="62">
        <v>97.690817265658865</v>
      </c>
      <c r="D85" s="62">
        <v>101.0266738067439</v>
      </c>
      <c r="E85" s="62">
        <v>96.633524892299448</v>
      </c>
      <c r="F85" s="488">
        <v>95.057467531382628</v>
      </c>
      <c r="G85" s="492">
        <v>20.178655232303946</v>
      </c>
      <c r="H85" s="488">
        <v>97.599044287470036</v>
      </c>
      <c r="I85" s="62">
        <v>100.93176704896194</v>
      </c>
      <c r="J85" s="62">
        <v>96.542745158641026</v>
      </c>
      <c r="K85" s="488">
        <v>94.968168381896362</v>
      </c>
      <c r="L85" s="492">
        <v>25.26976727831665</v>
      </c>
    </row>
    <row r="86" spans="1:13" x14ac:dyDescent="0.2">
      <c r="A86" s="58"/>
      <c r="B86" s="19">
        <v>2010</v>
      </c>
      <c r="C86" s="62">
        <v>97.153955748138188</v>
      </c>
      <c r="D86" s="62">
        <v>100.9494256530127</v>
      </c>
      <c r="E86" s="62">
        <v>97.526267565292486</v>
      </c>
      <c r="F86" s="488">
        <v>96.310546340866807</v>
      </c>
      <c r="G86" s="492">
        <v>20.163226001559838</v>
      </c>
      <c r="H86" s="488">
        <v>96.979497220353565</v>
      </c>
      <c r="I86" s="62">
        <v>100.76815163236671</v>
      </c>
      <c r="J86" s="62">
        <v>97.351140480360598</v>
      </c>
      <c r="K86" s="488">
        <v>96.137602316144665</v>
      </c>
      <c r="L86" s="492">
        <v>25.228803728173901</v>
      </c>
    </row>
    <row r="87" spans="1:13" x14ac:dyDescent="0.2">
      <c r="A87" s="58"/>
      <c r="B87" s="19">
        <v>2011</v>
      </c>
      <c r="C87" s="62">
        <v>96.872937202176288</v>
      </c>
      <c r="D87" s="62">
        <v>98.317753972819474</v>
      </c>
      <c r="E87" s="62">
        <v>96.603067885823606</v>
      </c>
      <c r="F87" s="488">
        <v>96.936704537984113</v>
      </c>
      <c r="G87" s="492">
        <v>19.637586647929133</v>
      </c>
      <c r="H87" s="488">
        <v>96.637989856020667</v>
      </c>
      <c r="I87" s="62">
        <v>98.079302491497245</v>
      </c>
      <c r="J87" s="62">
        <v>96.368775057653252</v>
      </c>
      <c r="K87" s="488">
        <v>96.701602535979816</v>
      </c>
      <c r="L87" s="492">
        <v>24.555610401405808</v>
      </c>
    </row>
    <row r="88" spans="1:13" x14ac:dyDescent="0.2">
      <c r="A88" s="58"/>
      <c r="B88" s="19">
        <v>2012</v>
      </c>
      <c r="C88" s="62">
        <v>97.276318625237835</v>
      </c>
      <c r="D88" s="62">
        <v>100.12711210657442</v>
      </c>
      <c r="E88" s="62">
        <v>97.672349035266706</v>
      </c>
      <c r="F88" s="488">
        <v>97.709331269667913</v>
      </c>
      <c r="G88" s="492">
        <v>19.998980452130265</v>
      </c>
      <c r="H88" s="488">
        <v>97.059584354475987</v>
      </c>
      <c r="I88" s="62">
        <v>99.904026190777046</v>
      </c>
      <c r="J88" s="62">
        <v>97.454732398032391</v>
      </c>
      <c r="K88" s="488">
        <v>97.49163223501445</v>
      </c>
      <c r="L88" s="492">
        <v>25.01245708680726</v>
      </c>
    </row>
    <row r="89" spans="1:13" x14ac:dyDescent="0.2">
      <c r="A89" s="58"/>
      <c r="B89" s="19">
        <v>2013</v>
      </c>
      <c r="C89" s="62">
        <v>97.767957850579549</v>
      </c>
      <c r="D89" s="62">
        <v>101.20339970788574</v>
      </c>
      <c r="E89" s="62">
        <v>99.292142043307749</v>
      </c>
      <c r="F89" s="488">
        <v>98.906029057454845</v>
      </c>
      <c r="G89" s="492">
        <v>20.213953742047831</v>
      </c>
      <c r="H89" s="488">
        <v>97.561567060034591</v>
      </c>
      <c r="I89" s="62">
        <v>100.98975660711166</v>
      </c>
      <c r="J89" s="62">
        <v>99.082533658906968</v>
      </c>
      <c r="K89" s="488">
        <v>98.69723576795991</v>
      </c>
      <c r="L89" s="492">
        <v>25.284285825666615</v>
      </c>
    </row>
    <row r="90" spans="1:13" x14ac:dyDescent="0.2">
      <c r="A90" s="58"/>
      <c r="B90" s="61">
        <v>2014</v>
      </c>
      <c r="C90" s="62">
        <v>99.321671453908067</v>
      </c>
      <c r="D90" s="62">
        <v>102.34206359376313</v>
      </c>
      <c r="E90" s="62">
        <v>101.13114846690483</v>
      </c>
      <c r="F90" s="488">
        <v>101.09334668706877</v>
      </c>
      <c r="G90" s="492">
        <v>20.441385816299309</v>
      </c>
      <c r="H90" s="488">
        <v>99.128470825911123</v>
      </c>
      <c r="I90" s="62">
        <v>102.14298769554895</v>
      </c>
      <c r="J90" s="62">
        <v>100.93442804216923</v>
      </c>
      <c r="K90" s="488">
        <v>100.89669979439829</v>
      </c>
      <c r="L90" s="492">
        <v>25.573014360546949</v>
      </c>
    </row>
    <row r="91" spans="1:13" x14ac:dyDescent="0.2">
      <c r="A91" s="58"/>
      <c r="B91" s="61">
        <v>2015</v>
      </c>
      <c r="C91" s="62">
        <v>100.2363579733566</v>
      </c>
      <c r="D91" s="62">
        <v>108.14176461530688</v>
      </c>
      <c r="E91" s="62">
        <v>103.93940744310233</v>
      </c>
      <c r="F91" s="488">
        <v>102.9221127852573</v>
      </c>
      <c r="G91" s="492">
        <v>21.599794412310715</v>
      </c>
      <c r="H91" s="488">
        <v>100.06693456581388</v>
      </c>
      <c r="I91" s="62">
        <v>107.95897918066771</v>
      </c>
      <c r="J91" s="62">
        <v>103.76372499670232</v>
      </c>
      <c r="K91" s="488">
        <v>102.74814981002426</v>
      </c>
      <c r="L91" s="492">
        <v>27.029134228638899</v>
      </c>
    </row>
    <row r="92" spans="1:13" x14ac:dyDescent="0.2">
      <c r="A92" s="58"/>
      <c r="B92" s="61">
        <v>2016</v>
      </c>
      <c r="C92" s="62">
        <v>100.9180972163025</v>
      </c>
      <c r="D92" s="62">
        <v>107.8197208708533</v>
      </c>
      <c r="E92" s="62">
        <v>106.9330379666754</v>
      </c>
      <c r="F92" s="488">
        <v>104.43614783727431</v>
      </c>
      <c r="G92" s="492">
        <v>21.535470710023141</v>
      </c>
      <c r="H92" s="488">
        <v>100.79986200943436</v>
      </c>
      <c r="I92" s="62">
        <v>107.69339975151723</v>
      </c>
      <c r="J92" s="62">
        <v>106.80775568120055</v>
      </c>
      <c r="K92" s="488">
        <v>104.31379089749194</v>
      </c>
      <c r="L92" s="492">
        <v>26.962642473220754</v>
      </c>
    </row>
    <row r="93" spans="1:13" x14ac:dyDescent="0.2">
      <c r="A93" s="58"/>
      <c r="B93" s="61">
        <v>2017</v>
      </c>
      <c r="C93" s="62">
        <v>101.29524305361899</v>
      </c>
      <c r="D93" s="62">
        <v>108.12108260870495</v>
      </c>
      <c r="E93" s="62">
        <v>108.01455659458429</v>
      </c>
      <c r="F93" s="488">
        <v>106.01688565994174</v>
      </c>
      <c r="G93" s="492">
        <v>21.595663472777549</v>
      </c>
      <c r="H93" s="488">
        <v>101.24299214883712</v>
      </c>
      <c r="I93" s="62">
        <v>108.06531074596003</v>
      </c>
      <c r="J93" s="62">
        <v>107.95883968092139</v>
      </c>
      <c r="K93" s="488">
        <v>105.96219920052972</v>
      </c>
      <c r="L93" s="492">
        <v>27.055755915624452</v>
      </c>
    </row>
    <row r="94" spans="1:13" x14ac:dyDescent="0.2">
      <c r="A94" s="58"/>
      <c r="B94" s="61">
        <v>2018</v>
      </c>
      <c r="C94" s="62">
        <v>101.90329866617517</v>
      </c>
      <c r="D94" s="62">
        <v>110.51450198854101</v>
      </c>
      <c r="E94" s="62">
        <v>109.91482333081601</v>
      </c>
      <c r="F94" s="488">
        <v>107.13654661800508</v>
      </c>
      <c r="G94" s="492">
        <v>22.07371528495948</v>
      </c>
      <c r="H94" s="488">
        <v>101.9049801209562</v>
      </c>
      <c r="I94" s="62">
        <v>110.51632553243191</v>
      </c>
      <c r="J94" s="62">
        <v>109.91663697971268</v>
      </c>
      <c r="K94" s="488">
        <v>107.13831442396328</v>
      </c>
      <c r="L94" s="492">
        <v>27.669403878607323</v>
      </c>
    </row>
    <row r="95" spans="1:13" x14ac:dyDescent="0.2">
      <c r="A95" s="58"/>
      <c r="B95" s="61">
        <v>2019</v>
      </c>
      <c r="C95" s="62">
        <v>102.494541255942</v>
      </c>
      <c r="D95" s="62">
        <v>111.41309065749263</v>
      </c>
      <c r="E95" s="62">
        <v>110.72413485457658</v>
      </c>
      <c r="F95" s="488">
        <v>108.3589473550809</v>
      </c>
      <c r="G95" s="492">
        <v>22.253195715851575</v>
      </c>
      <c r="H95" s="488">
        <v>102.50136668467231</v>
      </c>
      <c r="I95" s="62">
        <v>111.42051000003116</v>
      </c>
      <c r="J95" s="62">
        <v>110.73150831741576</v>
      </c>
      <c r="K95" s="488">
        <v>108.3661633127642</v>
      </c>
      <c r="L95" s="492">
        <v>27.895779892234607</v>
      </c>
    </row>
    <row r="96" spans="1:13" x14ac:dyDescent="0.2">
      <c r="A96" s="58"/>
      <c r="B96" s="61">
        <v>2020</v>
      </c>
      <c r="C96" s="62">
        <v>101.29651999583042</v>
      </c>
      <c r="D96" s="62">
        <v>110.5214908537825</v>
      </c>
      <c r="E96" s="62">
        <v>98.780362535707212</v>
      </c>
      <c r="F96" s="488">
        <v>97.83443728398548</v>
      </c>
      <c r="G96" s="492">
        <v>22.075111212360223</v>
      </c>
      <c r="H96" s="488">
        <v>101.29779993656652</v>
      </c>
      <c r="I96" s="62">
        <v>110.52288735741722</v>
      </c>
      <c r="J96" s="62">
        <v>98.781610683323095</v>
      </c>
      <c r="K96" s="488">
        <v>97.835673479283045</v>
      </c>
      <c r="L96" s="492">
        <v>27.671046728971962</v>
      </c>
    </row>
    <row r="97" spans="1:13" x14ac:dyDescent="0.2">
      <c r="A97" s="58"/>
      <c r="B97" s="61">
        <v>2021</v>
      </c>
      <c r="C97" s="62">
        <v>100.75273611870047</v>
      </c>
      <c r="D97" s="62">
        <v>112.29490471097385</v>
      </c>
      <c r="E97" s="62">
        <v>104.79940039745055</v>
      </c>
      <c r="F97" s="488">
        <v>105.0899333928454</v>
      </c>
      <c r="G97" s="492">
        <v>22.429325653557296</v>
      </c>
      <c r="H97" s="488">
        <v>100.66068951492871</v>
      </c>
      <c r="I97" s="62">
        <v>112.1923133075271</v>
      </c>
      <c r="J97" s="62">
        <v>104.70365680521159</v>
      </c>
      <c r="K97" s="488">
        <v>104.99392437282226</v>
      </c>
      <c r="L97" s="492">
        <v>28.089012315834175</v>
      </c>
    </row>
    <row r="98" spans="1:13" x14ac:dyDescent="0.2">
      <c r="A98" s="58"/>
      <c r="B98" s="61">
        <v>2022</v>
      </c>
      <c r="C98" s="62">
        <v>101.54318886493053</v>
      </c>
      <c r="D98" s="62">
        <v>110.39252294486225</v>
      </c>
      <c r="E98" s="62">
        <v>110.23071558144274</v>
      </c>
      <c r="F98" s="488">
        <v>108.80885221300856</v>
      </c>
      <c r="G98" s="492">
        <v>22.049351688938607</v>
      </c>
      <c r="H98" s="488">
        <v>101.20678299633437</v>
      </c>
      <c r="I98" s="62">
        <v>110.02679981775833</v>
      </c>
      <c r="J98" s="62">
        <v>109.86552851143175</v>
      </c>
      <c r="K98" s="488">
        <v>108.44837568229462</v>
      </c>
      <c r="L98" s="492">
        <v>27.546843843761685</v>
      </c>
    </row>
    <row r="99" spans="1:13" x14ac:dyDescent="0.2">
      <c r="A99" s="58"/>
      <c r="B99" s="61">
        <v>2023</v>
      </c>
      <c r="C99" s="62">
        <v>101.83653482166925</v>
      </c>
      <c r="D99" s="62">
        <v>109.92514694401642</v>
      </c>
      <c r="E99" s="62">
        <v>111.0711416608606</v>
      </c>
      <c r="F99" s="488">
        <v>110.45087920970303</v>
      </c>
      <c r="G99" s="492">
        <v>21.9559999152975</v>
      </c>
      <c r="H99" s="488">
        <v>101.21164578442333</v>
      </c>
      <c r="I99" s="62">
        <v>109.25062458950734</v>
      </c>
      <c r="J99" s="62">
        <v>110.38958725703287</v>
      </c>
      <c r="K99" s="488">
        <v>109.77313085845394</v>
      </c>
      <c r="L99" s="492">
        <v>27.352516844853778</v>
      </c>
    </row>
    <row r="100" spans="1:13" x14ac:dyDescent="0.2">
      <c r="A100" s="58"/>
      <c r="B100" s="61">
        <v>2024</v>
      </c>
      <c r="C100" s="62">
        <v>102.17692727365491</v>
      </c>
      <c r="D100" s="62">
        <v>112.04231503735984</v>
      </c>
      <c r="E100" s="62">
        <v>112.48757033853293</v>
      </c>
      <c r="F100" s="488">
        <v>112.54365366079278</v>
      </c>
      <c r="G100" s="492">
        <v>22.378874423728156</v>
      </c>
      <c r="H100" s="488">
        <v>101.24031558253509</v>
      </c>
      <c r="I100" s="62">
        <v>111.01527160432468</v>
      </c>
      <c r="J100" s="62">
        <v>111.45644544276692</v>
      </c>
      <c r="K100" s="488">
        <v>111.5120146734731</v>
      </c>
      <c r="L100" s="492">
        <v>27.794322439827447</v>
      </c>
    </row>
    <row r="101" spans="1:13" x14ac:dyDescent="0.2">
      <c r="A101" s="58"/>
      <c r="B101" s="61">
        <v>2025</v>
      </c>
      <c r="C101" s="62">
        <v>102.38994790043941</v>
      </c>
      <c r="D101" s="62">
        <v>113.63189403507151</v>
      </c>
      <c r="E101" s="62">
        <v>113.54566658267558</v>
      </c>
      <c r="F101" s="488">
        <v>114.31878527091949</v>
      </c>
      <c r="G101" s="492">
        <v>22.696370440875995</v>
      </c>
      <c r="H101" s="488">
        <v>101.14361181564259</v>
      </c>
      <c r="I101" s="62">
        <v>112.24871597097653</v>
      </c>
      <c r="J101" s="62">
        <v>112.16353811756582</v>
      </c>
      <c r="K101" s="488">
        <v>112.92724606052921</v>
      </c>
      <c r="L101" s="492">
        <v>28.103133560521716</v>
      </c>
    </row>
    <row r="102" spans="1:13" x14ac:dyDescent="0.2">
      <c r="A102" s="58"/>
      <c r="B102" s="61">
        <v>2026</v>
      </c>
      <c r="C102" s="62">
        <v>102.6247361350231</v>
      </c>
      <c r="D102" s="62">
        <v>115.08604329785958</v>
      </c>
      <c r="E102" s="62">
        <v>114.68810795848657</v>
      </c>
      <c r="F102" s="64">
        <v>115.99854744637112</v>
      </c>
      <c r="G102" s="492">
        <v>22.986816275866463</v>
      </c>
      <c r="H102" s="62">
        <v>101.04674170486787</v>
      </c>
      <c r="I102" s="64">
        <v>113.31643937825794</v>
      </c>
      <c r="J102" s="64">
        <v>112.92462283414554</v>
      </c>
      <c r="K102" s="488">
        <v>114.21491253854897</v>
      </c>
      <c r="L102" s="492">
        <v>28.370453977160452</v>
      </c>
    </row>
    <row r="103" spans="1:13" x14ac:dyDescent="0.2">
      <c r="A103" s="58"/>
      <c r="B103" s="65"/>
      <c r="C103" s="545" t="s">
        <v>108</v>
      </c>
      <c r="D103" s="545"/>
      <c r="E103" s="545"/>
      <c r="F103" s="545"/>
      <c r="G103" s="494"/>
      <c r="H103" s="545" t="s">
        <v>108</v>
      </c>
      <c r="I103" s="545"/>
      <c r="J103" s="545"/>
      <c r="K103" s="545"/>
      <c r="L103" s="494"/>
      <c r="M103" s="112"/>
    </row>
    <row r="104" spans="1:13" x14ac:dyDescent="0.2">
      <c r="A104" s="58"/>
      <c r="B104" s="61" t="s">
        <v>333</v>
      </c>
      <c r="C104" s="62">
        <f>100</f>
        <v>100</v>
      </c>
      <c r="D104" s="62">
        <v>100</v>
      </c>
      <c r="E104" s="62">
        <v>100</v>
      </c>
      <c r="F104" s="488">
        <v>100</v>
      </c>
      <c r="G104" s="492">
        <v>19.931986287557976</v>
      </c>
      <c r="H104" s="488">
        <f>100</f>
        <v>100</v>
      </c>
      <c r="I104" s="62">
        <v>100</v>
      </c>
      <c r="J104" s="62">
        <v>100</v>
      </c>
      <c r="K104" s="488">
        <v>100</v>
      </c>
      <c r="L104" s="492">
        <v>24.977186580817321</v>
      </c>
    </row>
    <row r="105" spans="1:13" x14ac:dyDescent="0.2">
      <c r="A105" s="58"/>
      <c r="B105" s="61" t="s">
        <v>334</v>
      </c>
      <c r="C105" s="62">
        <v>97.646336557471017</v>
      </c>
      <c r="D105" s="62">
        <v>101.7326399899769</v>
      </c>
      <c r="E105" s="62">
        <v>97.985744291847837</v>
      </c>
      <c r="F105" s="488">
        <v>96.609251919782039</v>
      </c>
      <c r="G105" s="492">
        <v>20.277335852772918</v>
      </c>
      <c r="H105" s="488">
        <v>97.562217854387953</v>
      </c>
      <c r="I105" s="62">
        <v>101.64500108780329</v>
      </c>
      <c r="J105" s="62">
        <v>97.901333201569926</v>
      </c>
      <c r="K105" s="488">
        <v>96.52602662671093</v>
      </c>
      <c r="L105" s="492">
        <v>25.388061571774426</v>
      </c>
    </row>
    <row r="106" spans="1:13" x14ac:dyDescent="0.2">
      <c r="A106" s="58"/>
      <c r="B106" s="61" t="s">
        <v>335</v>
      </c>
      <c r="C106" s="62">
        <v>97.749046025656483</v>
      </c>
      <c r="D106" s="62">
        <v>100.29269739669361</v>
      </c>
      <c r="E106" s="62">
        <v>99.120075349806569</v>
      </c>
      <c r="F106" s="488">
        <v>98.273271738451015</v>
      </c>
      <c r="G106" s="492">
        <v>19.990326692530985</v>
      </c>
      <c r="H106" s="488">
        <v>97.582431160841594</v>
      </c>
      <c r="I106" s="62">
        <v>100.12174683606834</v>
      </c>
      <c r="J106" s="62">
        <v>98.951123542844513</v>
      </c>
      <c r="K106" s="488">
        <v>98.105763322242836</v>
      </c>
      <c r="L106" s="492">
        <v>25.007595515218352</v>
      </c>
    </row>
    <row r="107" spans="1:13" x14ac:dyDescent="0.2">
      <c r="A107" s="58"/>
      <c r="B107" s="61" t="s">
        <v>82</v>
      </c>
      <c r="C107" s="62">
        <v>97.15107669124319</v>
      </c>
      <c r="D107" s="62">
        <v>98.997414887932905</v>
      </c>
      <c r="E107" s="62">
        <v>97.999738426693881</v>
      </c>
      <c r="F107" s="488">
        <v>98.652033069137758</v>
      </c>
      <c r="G107" s="492">
        <v>19.732151160499665</v>
      </c>
      <c r="H107" s="488">
        <v>96.941600054427497</v>
      </c>
      <c r="I107" s="62">
        <v>98.783957186480166</v>
      </c>
      <c r="J107" s="62">
        <v>97.788431909940741</v>
      </c>
      <c r="K107" s="488">
        <v>98.439320078132738</v>
      </c>
      <c r="L107" s="492">
        <v>24.673453298381851</v>
      </c>
    </row>
    <row r="108" spans="1:13" x14ac:dyDescent="0.2">
      <c r="A108" s="58"/>
      <c r="B108" s="61" t="s">
        <v>83</v>
      </c>
      <c r="C108" s="62">
        <v>97.877440630334689</v>
      </c>
      <c r="D108" s="62">
        <v>100.13302036474951</v>
      </c>
      <c r="E108" s="62">
        <v>99.494420542816997</v>
      </c>
      <c r="F108" s="488">
        <v>99.491032989991027</v>
      </c>
      <c r="G108" s="492">
        <v>19.95849988841951</v>
      </c>
      <c r="H108" s="488">
        <v>97.690959487177935</v>
      </c>
      <c r="I108" s="62">
        <v>99.942241774860946</v>
      </c>
      <c r="J108" s="62">
        <v>99.304858646213873</v>
      </c>
      <c r="K108" s="488">
        <v>99.301477547528108</v>
      </c>
      <c r="L108" s="492">
        <v>24.96276020115857</v>
      </c>
    </row>
    <row r="109" spans="1:13" x14ac:dyDescent="0.2">
      <c r="A109" s="58"/>
      <c r="B109" s="61" t="s">
        <v>84</v>
      </c>
      <c r="C109" s="62">
        <v>98.597012183684143</v>
      </c>
      <c r="D109" s="62">
        <v>102.21079202520046</v>
      </c>
      <c r="E109" s="62">
        <v>101.20086033092781</v>
      </c>
      <c r="F109" s="488">
        <v>101.06587017122797</v>
      </c>
      <c r="G109" s="492">
        <v>20.372641050867362</v>
      </c>
      <c r="H109" s="488">
        <v>98.421407225504097</v>
      </c>
      <c r="I109" s="62">
        <v>102.02875079026227</v>
      </c>
      <c r="J109" s="62">
        <v>101.02061782202608</v>
      </c>
      <c r="K109" s="488">
        <v>100.88586808483831</v>
      </c>
      <c r="L109" s="492">
        <v>25.483911450960935</v>
      </c>
    </row>
    <row r="110" spans="1:13" x14ac:dyDescent="0.2">
      <c r="A110" s="58"/>
      <c r="B110" s="61" t="s">
        <v>85</v>
      </c>
      <c r="C110" s="62">
        <v>100.08070604654631</v>
      </c>
      <c r="D110" s="62">
        <v>103.43218966318219</v>
      </c>
      <c r="E110" s="62">
        <v>103.28812291946595</v>
      </c>
      <c r="F110" s="488">
        <v>103.23558748319736</v>
      </c>
      <c r="G110" s="492">
        <v>20.616089860586438</v>
      </c>
      <c r="H110" s="488">
        <v>99.918983636802466</v>
      </c>
      <c r="I110" s="62">
        <v>103.26505152419236</v>
      </c>
      <c r="J110" s="62">
        <v>103.12121758080168</v>
      </c>
      <c r="K110" s="488">
        <v>103.06876703759278</v>
      </c>
      <c r="L110" s="492">
        <v>25.792704591974665</v>
      </c>
    </row>
    <row r="111" spans="1:13" x14ac:dyDescent="0.2">
      <c r="A111" s="58"/>
      <c r="B111" s="61" t="s">
        <v>86</v>
      </c>
      <c r="C111" s="62">
        <v>100.81899671000679</v>
      </c>
      <c r="D111" s="62">
        <v>109.18638082389289</v>
      </c>
      <c r="E111" s="62">
        <v>106.28500653588851</v>
      </c>
      <c r="F111" s="488">
        <v>105.01895577304302</v>
      </c>
      <c r="G111" s="492">
        <v>21.763014453699167</v>
      </c>
      <c r="H111" s="488">
        <v>100.68951409406569</v>
      </c>
      <c r="I111" s="62">
        <v>109.0461519119262</v>
      </c>
      <c r="J111" s="62">
        <v>106.1485038813226</v>
      </c>
      <c r="K111" s="488">
        <v>104.88407911724754</v>
      </c>
      <c r="L111" s="492">
        <v>27.236660822243302</v>
      </c>
    </row>
    <row r="112" spans="1:13" x14ac:dyDescent="0.2">
      <c r="A112" s="58"/>
      <c r="B112" s="61" t="s">
        <v>87</v>
      </c>
      <c r="C112" s="62">
        <v>101.50807209009226</v>
      </c>
      <c r="D112" s="62">
        <v>107.533557722569</v>
      </c>
      <c r="E112" s="62">
        <v>108.93486503804316</v>
      </c>
      <c r="F112" s="488">
        <v>106.61248423753065</v>
      </c>
      <c r="G112" s="492">
        <v>21.433573979785699</v>
      </c>
      <c r="H112" s="488">
        <v>101.43256343800256</v>
      </c>
      <c r="I112" s="62">
        <v>107.45356690183078</v>
      </c>
      <c r="J112" s="62">
        <v>108.85383182900635</v>
      </c>
      <c r="K112" s="488">
        <v>106.5331785742966</v>
      </c>
      <c r="L112" s="492">
        <v>26.838877892813642</v>
      </c>
    </row>
    <row r="113" spans="1:12" ht="15" customHeight="1" x14ac:dyDescent="0.2">
      <c r="A113" s="58"/>
      <c r="B113" s="61" t="s">
        <v>88</v>
      </c>
      <c r="C113" s="62">
        <v>101.91642724085428</v>
      </c>
      <c r="D113" s="62">
        <v>109.21720987051113</v>
      </c>
      <c r="E113" s="62">
        <v>109.91612150460298</v>
      </c>
      <c r="F113" s="488">
        <v>107.96234186140573</v>
      </c>
      <c r="G113" s="492">
        <v>21.7691592950437</v>
      </c>
      <c r="H113" s="488">
        <v>101.90953960545215</v>
      </c>
      <c r="I113" s="62">
        <v>109.20982883938993</v>
      </c>
      <c r="J113" s="62">
        <v>109.90869324018833</v>
      </c>
      <c r="K113" s="488">
        <v>107.95504563578206</v>
      </c>
      <c r="L113" s="492">
        <v>27.277542713805669</v>
      </c>
    </row>
    <row r="114" spans="1:12" ht="13.5" customHeight="1" x14ac:dyDescent="0.2">
      <c r="A114" s="58"/>
      <c r="B114" s="61" t="s">
        <v>89</v>
      </c>
      <c r="C114" s="62">
        <v>102.50112805969854</v>
      </c>
      <c r="D114" s="62">
        <v>110.9695576440451</v>
      </c>
      <c r="E114" s="62">
        <v>111.83441977720973</v>
      </c>
      <c r="F114" s="488">
        <v>109.32507031637158</v>
      </c>
      <c r="G114" s="492">
        <v>22.11843701297482</v>
      </c>
      <c r="H114" s="488">
        <v>102.54092430330324</v>
      </c>
      <c r="I114" s="62">
        <v>111.01264177035964</v>
      </c>
      <c r="J114" s="62">
        <v>111.87783968777154</v>
      </c>
      <c r="K114" s="488">
        <v>109.36751596758302</v>
      </c>
      <c r="L114" s="492">
        <v>27.727834663277076</v>
      </c>
    </row>
    <row r="115" spans="1:12" ht="14.25" customHeight="1" x14ac:dyDescent="0.2">
      <c r="A115" s="58"/>
      <c r="B115" s="61" t="s">
        <v>90</v>
      </c>
      <c r="C115" s="62">
        <v>103.08875189079228</v>
      </c>
      <c r="D115" s="62">
        <v>111.39078498218213</v>
      </c>
      <c r="E115" s="62">
        <v>111.41067600063026</v>
      </c>
      <c r="F115" s="488">
        <v>109.43118994455247</v>
      </c>
      <c r="G115" s="492">
        <v>22.202395988251737</v>
      </c>
      <c r="H115" s="488">
        <v>103.10131509353214</v>
      </c>
      <c r="I115" s="62">
        <v>111.4043599356995</v>
      </c>
      <c r="J115" s="62">
        <v>111.4242533782229</v>
      </c>
      <c r="K115" s="488">
        <v>109.44452608647012</v>
      </c>
      <c r="L115" s="492">
        <v>27.825674840304966</v>
      </c>
    </row>
    <row r="116" spans="1:12" ht="16.5" customHeight="1" x14ac:dyDescent="0.2">
      <c r="A116" s="58"/>
      <c r="B116" s="61" t="s">
        <v>91</v>
      </c>
      <c r="C116" s="62">
        <v>101.08040194718366</v>
      </c>
      <c r="D116" s="62">
        <v>111.48572820766263</v>
      </c>
      <c r="E116" s="62">
        <v>97.639492341948696</v>
      </c>
      <c r="F116" s="488">
        <v>98.074194926819274</v>
      </c>
      <c r="G116" s="492">
        <v>22.221320058935479</v>
      </c>
      <c r="H116" s="488">
        <v>101.10411702713249</v>
      </c>
      <c r="I116" s="62">
        <v>111.51188454367501</v>
      </c>
      <c r="J116" s="62">
        <v>97.66240012943706</v>
      </c>
      <c r="K116" s="488">
        <v>98.097204702490856</v>
      </c>
      <c r="L116" s="492">
        <v>27.852531462259304</v>
      </c>
    </row>
    <row r="117" spans="1:12" ht="14.25" customHeight="1" x14ac:dyDescent="0.2">
      <c r="A117" s="58"/>
      <c r="B117" s="61" t="s">
        <v>92</v>
      </c>
      <c r="C117" s="62">
        <v>101.5180328893934</v>
      </c>
      <c r="D117" s="62">
        <v>112.34651289498687</v>
      </c>
      <c r="E117" s="62">
        <v>109.64292074257575</v>
      </c>
      <c r="F117" s="488">
        <v>108.86861758145356</v>
      </c>
      <c r="G117" s="492">
        <v>22.392891544778347</v>
      </c>
      <c r="H117" s="488">
        <v>101.42801178550094</v>
      </c>
      <c r="I117" s="62">
        <v>112.24688963770512</v>
      </c>
      <c r="J117" s="62">
        <v>109.54569489532159</v>
      </c>
      <c r="K117" s="488">
        <v>108.7720783474377</v>
      </c>
      <c r="L117" s="492">
        <v>28.03611505597372</v>
      </c>
    </row>
    <row r="118" spans="1:12" ht="15" customHeight="1" x14ac:dyDescent="0.2">
      <c r="B118" s="19" t="s">
        <v>93</v>
      </c>
      <c r="C118" s="62">
        <v>102.06740189250871</v>
      </c>
      <c r="D118" s="62">
        <v>109.87400438821841</v>
      </c>
      <c r="E118" s="62">
        <v>111.99509972620403</v>
      </c>
      <c r="F118" s="488">
        <v>110.95255834709205</v>
      </c>
      <c r="G118" s="492">
        <v>21.900071488250553</v>
      </c>
      <c r="H118" s="488">
        <v>101.6801100907615</v>
      </c>
      <c r="I118" s="62">
        <v>109.4570906592934</v>
      </c>
      <c r="J118" s="62">
        <v>111.57013756242225</v>
      </c>
      <c r="K118" s="488">
        <v>110.5315520763929</v>
      </c>
      <c r="L118" s="492">
        <v>27.339301759906089</v>
      </c>
    </row>
    <row r="119" spans="1:12" ht="15" customHeight="1" x14ac:dyDescent="0.2">
      <c r="B119" s="19" t="s">
        <v>94</v>
      </c>
      <c r="C119" s="62">
        <v>102.40168009513735</v>
      </c>
      <c r="D119" s="62">
        <v>110.73095365290152</v>
      </c>
      <c r="E119" s="62">
        <v>113.07397989167649</v>
      </c>
      <c r="F119" s="488">
        <v>112.81018996107851</v>
      </c>
      <c r="G119" s="492">
        <v>22.070878498178519</v>
      </c>
      <c r="H119" s="488">
        <v>101.72642193476915</v>
      </c>
      <c r="I119" s="62">
        <v>110.0007705153787</v>
      </c>
      <c r="J119" s="62">
        <v>112.3283463476152</v>
      </c>
      <c r="K119" s="488">
        <v>112.06629590315737</v>
      </c>
      <c r="L119" s="492">
        <v>27.475097691962837</v>
      </c>
    </row>
    <row r="120" spans="1:12" ht="15" customHeight="1" x14ac:dyDescent="0.2">
      <c r="B120" s="19" t="s">
        <v>358</v>
      </c>
      <c r="C120" s="62">
        <v>102.69241529703993</v>
      </c>
      <c r="D120" s="62">
        <v>112.72781062452545</v>
      </c>
      <c r="E120" s="62">
        <v>114.42400884775304</v>
      </c>
      <c r="F120" s="488">
        <v>114.87786068963619</v>
      </c>
      <c r="G120" s="492">
        <v>22.468891755944746</v>
      </c>
      <c r="H120" s="62">
        <v>101.70338417252897</v>
      </c>
      <c r="I120" s="62">
        <v>111.64212856141354</v>
      </c>
      <c r="J120" s="62">
        <v>113.32199069174409</v>
      </c>
      <c r="K120" s="488">
        <v>113.77147148444851</v>
      </c>
      <c r="L120" s="492">
        <v>27.885062753580218</v>
      </c>
    </row>
    <row r="121" spans="1:12" ht="15" customHeight="1" x14ac:dyDescent="0.2">
      <c r="B121" s="19" t="s">
        <v>365</v>
      </c>
      <c r="C121" s="62">
        <v>102.9095907426377</v>
      </c>
      <c r="D121" s="62">
        <v>114.23277286548597</v>
      </c>
      <c r="E121" s="62">
        <v>115.46365205110467</v>
      </c>
      <c r="F121" s="488">
        <v>116.60072790131451</v>
      </c>
      <c r="G121" s="492">
        <v>22.768860623445924</v>
      </c>
      <c r="H121" s="62">
        <v>101.60601646678175</v>
      </c>
      <c r="I121" s="62">
        <v>112.78576580722691</v>
      </c>
      <c r="J121" s="62">
        <v>114.00105322504749</v>
      </c>
      <c r="K121" s="488">
        <v>115.12372553116252</v>
      </c>
      <c r="L121" s="492">
        <v>28.170711162274745</v>
      </c>
    </row>
    <row r="122" spans="1:12" ht="15" customHeight="1" thickBot="1" x14ac:dyDescent="0.25">
      <c r="B122" s="19" t="s">
        <v>392</v>
      </c>
      <c r="C122" s="62">
        <v>103.15330963116159</v>
      </c>
      <c r="D122" s="62">
        <v>115.67207851913398</v>
      </c>
      <c r="E122" s="62">
        <v>116.67404419225977</v>
      </c>
      <c r="F122" s="488">
        <v>118.35927408155766</v>
      </c>
      <c r="G122" s="492">
        <v>23.055742828967091</v>
      </c>
      <c r="H122" s="62">
        <v>101.50877145789451</v>
      </c>
      <c r="I122" s="62">
        <v>113.82795786623346</v>
      </c>
      <c r="J122" s="62">
        <v>114.81394954101007</v>
      </c>
      <c r="K122" s="488">
        <v>116.47231238267177</v>
      </c>
      <c r="L122" s="495">
        <v>28.43102141738327</v>
      </c>
    </row>
    <row r="123" spans="1:12" ht="20.25" customHeight="1" x14ac:dyDescent="0.25">
      <c r="B123" s="66" t="s">
        <v>29</v>
      </c>
      <c r="C123" s="67"/>
      <c r="D123" s="68"/>
      <c r="E123" s="67"/>
      <c r="F123" s="68"/>
      <c r="G123" s="69"/>
      <c r="H123" s="68" t="s">
        <v>29</v>
      </c>
      <c r="I123" s="68"/>
      <c r="J123" s="67"/>
      <c r="K123" s="68"/>
      <c r="L123" s="81"/>
    </row>
    <row r="124" spans="1:12" ht="37.5" customHeight="1" x14ac:dyDescent="0.2">
      <c r="B124" s="551" t="s">
        <v>395</v>
      </c>
      <c r="C124" s="552"/>
      <c r="D124" s="552"/>
      <c r="E124" s="552"/>
      <c r="F124" s="552"/>
      <c r="G124" s="553"/>
      <c r="H124" s="551" t="s">
        <v>109</v>
      </c>
      <c r="I124" s="554"/>
      <c r="J124" s="554"/>
      <c r="K124" s="554"/>
      <c r="L124" s="553"/>
    </row>
    <row r="125" spans="1:12" ht="47.25" customHeight="1" x14ac:dyDescent="0.2">
      <c r="B125" s="551" t="s">
        <v>110</v>
      </c>
      <c r="C125" s="552"/>
      <c r="D125" s="552"/>
      <c r="E125" s="552"/>
      <c r="F125" s="552"/>
      <c r="G125" s="553"/>
      <c r="H125" s="551" t="s">
        <v>111</v>
      </c>
      <c r="I125" s="554"/>
      <c r="J125" s="554"/>
      <c r="K125" s="554"/>
      <c r="L125" s="553"/>
    </row>
    <row r="126" spans="1:12" ht="44.25" customHeight="1" x14ac:dyDescent="0.2">
      <c r="B126" s="551" t="s">
        <v>112</v>
      </c>
      <c r="C126" s="552"/>
      <c r="D126" s="552"/>
      <c r="E126" s="552"/>
      <c r="F126" s="552"/>
      <c r="G126" s="553"/>
      <c r="H126" s="551" t="s">
        <v>113</v>
      </c>
      <c r="I126" s="552"/>
      <c r="J126" s="552"/>
      <c r="K126" s="552"/>
      <c r="L126" s="553"/>
    </row>
    <row r="127" spans="1:12" ht="40.5" customHeight="1" x14ac:dyDescent="0.2">
      <c r="B127" s="555" t="s">
        <v>114</v>
      </c>
      <c r="C127" s="556"/>
      <c r="D127" s="556"/>
      <c r="E127" s="556"/>
      <c r="F127" s="556"/>
      <c r="G127" s="557"/>
      <c r="H127" s="555" t="s">
        <v>115</v>
      </c>
      <c r="I127" s="556"/>
      <c r="J127" s="556"/>
      <c r="K127" s="556"/>
      <c r="L127" s="557"/>
    </row>
    <row r="128" spans="1:12" ht="24" customHeight="1" thickBot="1" x14ac:dyDescent="0.25">
      <c r="B128" s="558" t="s">
        <v>609</v>
      </c>
      <c r="C128" s="559"/>
      <c r="D128" s="559"/>
      <c r="E128" s="559"/>
      <c r="F128" s="559"/>
      <c r="G128" s="559"/>
      <c r="H128" s="559"/>
      <c r="I128" s="559"/>
      <c r="J128" s="559"/>
      <c r="K128" s="559"/>
      <c r="L128" s="560"/>
    </row>
  </sheetData>
  <mergeCells count="18">
    <mergeCell ref="B126:G126"/>
    <mergeCell ref="B127:G127"/>
    <mergeCell ref="H126:L126"/>
    <mergeCell ref="H127:L127"/>
    <mergeCell ref="B128:L128"/>
    <mergeCell ref="C103:F103"/>
    <mergeCell ref="H103:K103"/>
    <mergeCell ref="B124:G124"/>
    <mergeCell ref="B125:G125"/>
    <mergeCell ref="H124:L124"/>
    <mergeCell ref="H125:L125"/>
    <mergeCell ref="C83:F83"/>
    <mergeCell ref="H83:K83"/>
    <mergeCell ref="B2:K2"/>
    <mergeCell ref="C4:F4"/>
    <mergeCell ref="H4:K4"/>
    <mergeCell ref="H3:L3"/>
    <mergeCell ref="C3:G3"/>
  </mergeCells>
  <phoneticPr fontId="101" type="noConversion"/>
  <hyperlinks>
    <hyperlink ref="A1" location="Contents!A1" display="Back to contents" xr:uid="{D3DBB2DF-49B1-4F84-9F99-A49CFE350A98}"/>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2"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9D1E-3FE3-4F4D-BD26-B426BCCD371D}">
  <sheetPr codeName="Sheet7">
    <tabColor theme="6"/>
  </sheetPr>
  <dimension ref="A1:AD138"/>
  <sheetViews>
    <sheetView showGridLines="0" zoomScaleNormal="100" zoomScaleSheetLayoutView="25" workbookViewId="0">
      <pane xSplit="2" ySplit="3" topLeftCell="C4" activePane="bottomRight" state="frozen"/>
      <selection pane="topRight"/>
      <selection pane="bottomLeft"/>
      <selection pane="bottomRight"/>
    </sheetView>
  </sheetViews>
  <sheetFormatPr defaultColWidth="8.88671875" defaultRowHeight="15.75" x14ac:dyDescent="0.25"/>
  <cols>
    <col min="1" max="1" width="9.33203125" style="2" customWidth="1"/>
    <col min="2" max="2" width="6.5546875" style="2" customWidth="1"/>
    <col min="3" max="5" width="10.44140625" style="2" customWidth="1"/>
    <col min="6" max="7" width="12.44140625" style="2" customWidth="1"/>
    <col min="8" max="8" width="10.88671875" style="2" customWidth="1"/>
    <col min="9" max="10" width="8.33203125" style="2" customWidth="1"/>
    <col min="11" max="11" width="8.33203125" style="126" customWidth="1"/>
    <col min="12" max="12" width="12.44140625" style="126" customWidth="1"/>
    <col min="13" max="13" width="10.44140625" style="126" customWidth="1"/>
    <col min="14" max="15" width="11.44140625" style="126" customWidth="1"/>
    <col min="16" max="16" width="8.33203125" style="2" customWidth="1"/>
    <col min="17" max="18" width="12" style="2" customWidth="1"/>
    <col min="19" max="19" width="11.88671875" style="2" customWidth="1"/>
    <col min="20" max="20" width="13.109375" style="2" customWidth="1"/>
    <col min="21" max="21" width="10.88671875" style="2" customWidth="1"/>
    <col min="22" max="22" width="12.44140625" style="2" customWidth="1"/>
    <col min="23" max="23" width="8.88671875" style="2"/>
    <col min="24" max="24" width="9.21875" style="2" bestFit="1" customWidth="1"/>
    <col min="25" max="16384" width="8.88671875" style="2"/>
  </cols>
  <sheetData>
    <row r="1" spans="1:30" ht="33.75" customHeight="1" thickBot="1" x14ac:dyDescent="0.3">
      <c r="A1" s="10" t="s">
        <v>42</v>
      </c>
      <c r="B1" s="29"/>
      <c r="C1" s="455"/>
      <c r="D1" s="455"/>
      <c r="E1" s="455"/>
      <c r="F1" s="455"/>
      <c r="G1" s="455"/>
      <c r="H1" s="455"/>
      <c r="I1" s="455"/>
      <c r="J1" s="455"/>
      <c r="K1" s="456"/>
      <c r="L1" s="455"/>
      <c r="M1" s="457"/>
      <c r="N1" s="457"/>
      <c r="O1" s="457"/>
      <c r="P1" s="455"/>
      <c r="Q1" s="455"/>
      <c r="R1" s="458"/>
      <c r="S1" s="455"/>
      <c r="T1" s="455"/>
      <c r="U1" s="455"/>
      <c r="V1" s="455"/>
    </row>
    <row r="2" spans="1:30" ht="19.5" thickBot="1" x14ac:dyDescent="0.35">
      <c r="A2" s="8"/>
      <c r="B2" s="561" t="s">
        <v>116</v>
      </c>
      <c r="C2" s="562"/>
      <c r="D2" s="562"/>
      <c r="E2" s="562"/>
      <c r="F2" s="562"/>
      <c r="G2" s="562"/>
      <c r="H2" s="562"/>
      <c r="I2" s="562"/>
      <c r="J2" s="562"/>
      <c r="K2" s="562"/>
      <c r="L2" s="562"/>
      <c r="M2" s="562"/>
      <c r="N2" s="562"/>
      <c r="O2" s="562"/>
      <c r="P2" s="562"/>
      <c r="Q2" s="562"/>
      <c r="R2" s="562"/>
      <c r="S2" s="562"/>
      <c r="T2" s="562"/>
      <c r="U2" s="562"/>
      <c r="V2" s="563"/>
    </row>
    <row r="3" spans="1:30" ht="95.25" customHeight="1" x14ac:dyDescent="0.25">
      <c r="A3" s="8"/>
      <c r="B3" s="192"/>
      <c r="C3" s="113" t="s">
        <v>117</v>
      </c>
      <c r="D3" s="113" t="s">
        <v>118</v>
      </c>
      <c r="E3" s="113" t="s">
        <v>119</v>
      </c>
      <c r="F3" s="113" t="s">
        <v>120</v>
      </c>
      <c r="G3" s="113" t="s">
        <v>121</v>
      </c>
      <c r="H3" s="113" t="s">
        <v>122</v>
      </c>
      <c r="I3" s="113" t="s">
        <v>123</v>
      </c>
      <c r="J3" s="104" t="s">
        <v>124</v>
      </c>
      <c r="K3" s="70" t="s">
        <v>125</v>
      </c>
      <c r="L3" s="70" t="s">
        <v>126</v>
      </c>
      <c r="M3" s="70" t="s">
        <v>127</v>
      </c>
      <c r="N3" s="70" t="s">
        <v>128</v>
      </c>
      <c r="O3" s="94" t="s">
        <v>129</v>
      </c>
      <c r="P3" s="104" t="s">
        <v>130</v>
      </c>
      <c r="Q3" s="104" t="s">
        <v>131</v>
      </c>
      <c r="R3" s="104" t="s">
        <v>132</v>
      </c>
      <c r="S3" s="71" t="s">
        <v>133</v>
      </c>
      <c r="T3" s="71" t="s">
        <v>134</v>
      </c>
      <c r="U3" s="71" t="s">
        <v>135</v>
      </c>
      <c r="V3" s="72" t="s">
        <v>136</v>
      </c>
      <c r="W3" s="3"/>
      <c r="X3" s="74"/>
      <c r="Y3" s="3"/>
    </row>
    <row r="4" spans="1:30" x14ac:dyDescent="0.25">
      <c r="A4" s="8"/>
      <c r="B4" s="193" t="s">
        <v>55</v>
      </c>
      <c r="C4" s="114">
        <v>29.684000000000008</v>
      </c>
      <c r="D4" s="114">
        <v>60.337012419456471</v>
      </c>
      <c r="E4" s="114">
        <v>25.806000000000004</v>
      </c>
      <c r="F4" s="114">
        <v>1.6220000000000001</v>
      </c>
      <c r="G4" s="114">
        <v>5.1811154411294957</v>
      </c>
      <c r="H4" s="114">
        <v>63.633961420411815</v>
      </c>
      <c r="I4" s="114">
        <v>32.175582805551812</v>
      </c>
      <c r="J4" s="114">
        <v>955.1</v>
      </c>
      <c r="K4" s="115">
        <v>47.702317711897088</v>
      </c>
      <c r="L4" s="114">
        <f t="shared" ref="L4:L7" si="0">M4+N4</f>
        <v>201.50899999999999</v>
      </c>
      <c r="M4" s="114">
        <v>168.523</v>
      </c>
      <c r="N4" s="114">
        <v>32.985999999999997</v>
      </c>
      <c r="O4" s="114">
        <v>23.195</v>
      </c>
      <c r="P4" s="114">
        <v>2.1549600676889602</v>
      </c>
      <c r="Q4" s="114">
        <v>100</v>
      </c>
      <c r="R4" s="114">
        <v>100</v>
      </c>
      <c r="S4" s="114">
        <v>100</v>
      </c>
      <c r="T4" s="114">
        <v>100</v>
      </c>
      <c r="U4" s="114">
        <v>100</v>
      </c>
      <c r="V4" s="116">
        <v>100</v>
      </c>
      <c r="W4" s="3"/>
      <c r="X4" s="74"/>
      <c r="Y4" s="3"/>
      <c r="Z4" s="74"/>
      <c r="AA4" s="74"/>
      <c r="AB4" s="74"/>
      <c r="AC4" s="74"/>
      <c r="AD4" s="74"/>
    </row>
    <row r="5" spans="1:30" x14ac:dyDescent="0.25">
      <c r="A5" s="8"/>
      <c r="B5" s="73" t="s">
        <v>56</v>
      </c>
      <c r="C5" s="114">
        <v>29.722000000000001</v>
      </c>
      <c r="D5" s="114">
        <v>60.269694819020579</v>
      </c>
      <c r="E5" s="114">
        <v>25.863</v>
      </c>
      <c r="F5" s="114">
        <v>1.68</v>
      </c>
      <c r="G5" s="114">
        <v>5.3499777084262146</v>
      </c>
      <c r="H5" s="114">
        <v>63.676366217175293</v>
      </c>
      <c r="I5" s="114">
        <v>31.781172195679968</v>
      </c>
      <c r="J5" s="114">
        <v>944.6</v>
      </c>
      <c r="K5" s="115">
        <v>47.722707129718714</v>
      </c>
      <c r="L5" s="114">
        <f t="shared" si="0"/>
        <v>199.27800000000002</v>
      </c>
      <c r="M5" s="114">
        <v>167.54400000000001</v>
      </c>
      <c r="N5" s="114">
        <v>31.734000000000002</v>
      </c>
      <c r="O5" s="114">
        <v>23.93</v>
      </c>
      <c r="P5" s="114">
        <v>2.2441641153717828</v>
      </c>
      <c r="Q5" s="114">
        <v>99.199958650826659</v>
      </c>
      <c r="R5" s="114">
        <v>100.4310496864195</v>
      </c>
      <c r="S5" s="114">
        <v>100.84938416567782</v>
      </c>
      <c r="T5" s="114">
        <v>99.613165155928556</v>
      </c>
      <c r="U5" s="114">
        <v>98.9118159474869</v>
      </c>
      <c r="V5" s="116">
        <v>97.998998843701301</v>
      </c>
      <c r="W5" s="3"/>
      <c r="X5" s="74"/>
      <c r="Y5" s="3"/>
      <c r="Z5" s="74"/>
      <c r="AA5" s="74"/>
      <c r="AB5" s="74"/>
      <c r="AC5" s="74"/>
    </row>
    <row r="6" spans="1:30" x14ac:dyDescent="0.25">
      <c r="A6" s="8"/>
      <c r="B6" s="9" t="s">
        <v>57</v>
      </c>
      <c r="C6" s="114">
        <v>29.58</v>
      </c>
      <c r="D6" s="114">
        <v>59.855521155830758</v>
      </c>
      <c r="E6" s="114">
        <v>25.762</v>
      </c>
      <c r="F6" s="114">
        <v>1.84</v>
      </c>
      <c r="G6" s="114">
        <v>5.8561425843411836</v>
      </c>
      <c r="H6" s="114">
        <v>63.578785487363163</v>
      </c>
      <c r="I6" s="114">
        <v>31.954022988505752</v>
      </c>
      <c r="J6" s="114">
        <v>945.2</v>
      </c>
      <c r="K6" s="115">
        <v>47.627925366859522</v>
      </c>
      <c r="L6" s="114">
        <f t="shared" si="0"/>
        <v>198.29400000000001</v>
      </c>
      <c r="M6" s="114">
        <v>166.751</v>
      </c>
      <c r="N6" s="114">
        <v>31.542999999999999</v>
      </c>
      <c r="O6" s="114">
        <v>23.574000000000002</v>
      </c>
      <c r="P6" s="114">
        <v>0.46692026451429225</v>
      </c>
      <c r="Q6" s="114">
        <v>99.117509790809095</v>
      </c>
      <c r="R6" s="114">
        <v>99.804761513173162</v>
      </c>
      <c r="S6" s="114">
        <v>99.149743661793124</v>
      </c>
      <c r="T6" s="114">
        <v>98.467002366984929</v>
      </c>
      <c r="U6" s="114">
        <v>97.061470334830204</v>
      </c>
      <c r="V6" s="116">
        <v>96.511892926149926</v>
      </c>
      <c r="W6" s="3"/>
      <c r="X6" s="74"/>
      <c r="Y6" s="3"/>
      <c r="Z6" s="74"/>
      <c r="AA6" s="74"/>
      <c r="AB6" s="74"/>
      <c r="AC6" s="74"/>
    </row>
    <row r="7" spans="1:30" x14ac:dyDescent="0.25">
      <c r="A7" s="8"/>
      <c r="B7" s="9" t="s">
        <v>62</v>
      </c>
      <c r="C7" s="114">
        <v>29.527999999999999</v>
      </c>
      <c r="D7" s="114">
        <v>59.632045560110662</v>
      </c>
      <c r="E7" s="114">
        <v>25.7</v>
      </c>
      <c r="F7" s="114">
        <v>2.0030000000000001</v>
      </c>
      <c r="G7" s="114">
        <v>6.3524785132092223</v>
      </c>
      <c r="H7" s="114">
        <v>63.677120988751334</v>
      </c>
      <c r="I7" s="114">
        <v>31.817258195610943</v>
      </c>
      <c r="J7" s="114">
        <v>939.5</v>
      </c>
      <c r="K7" s="115">
        <v>47.856278897118052</v>
      </c>
      <c r="L7" s="114">
        <f t="shared" si="0"/>
        <v>197.00700000000001</v>
      </c>
      <c r="M7" s="114">
        <v>165.358</v>
      </c>
      <c r="N7" s="114">
        <v>31.649000000000001</v>
      </c>
      <c r="O7" s="114">
        <v>24.161000000000001</v>
      </c>
      <c r="P7" s="114">
        <v>-7.4066000317796199E-2</v>
      </c>
      <c r="Q7" s="114">
        <v>98.526623263861453</v>
      </c>
      <c r="R7" s="114">
        <v>99.636225908839961</v>
      </c>
      <c r="S7" s="114">
        <v>97.391087107701665</v>
      </c>
      <c r="T7" s="114">
        <v>96.306487536950058</v>
      </c>
      <c r="U7" s="114">
        <v>95.315340509048994</v>
      </c>
      <c r="V7" s="116">
        <v>95.408217963731417</v>
      </c>
      <c r="W7" s="3"/>
      <c r="X7" s="74"/>
      <c r="Y7" s="3"/>
      <c r="Z7" s="74"/>
      <c r="AA7" s="74"/>
      <c r="AB7" s="74"/>
      <c r="AC7" s="74"/>
    </row>
    <row r="8" spans="1:30" x14ac:dyDescent="0.25">
      <c r="A8" s="8"/>
      <c r="B8" s="9" t="s">
        <v>0</v>
      </c>
      <c r="C8" s="114">
        <v>29.365999999999993</v>
      </c>
      <c r="D8" s="114">
        <v>59.187745641439072</v>
      </c>
      <c r="E8" s="114">
        <v>25.521999999999995</v>
      </c>
      <c r="F8" s="114">
        <v>2.2349999999999999</v>
      </c>
      <c r="G8" s="114">
        <v>7.0725609949052242</v>
      </c>
      <c r="H8" s="114">
        <v>63.692431724276929</v>
      </c>
      <c r="I8" s="114">
        <v>31.447932983722676</v>
      </c>
      <c r="J8" s="114">
        <v>923.5</v>
      </c>
      <c r="K8" s="115">
        <v>48.039446121897612</v>
      </c>
      <c r="L8" s="114">
        <f>M8+N8</f>
        <v>194.09199999999998</v>
      </c>
      <c r="M8" s="114">
        <v>161.553</v>
      </c>
      <c r="N8" s="114">
        <v>32.539000000000001</v>
      </c>
      <c r="O8" s="114">
        <v>24.437000000000001</v>
      </c>
      <c r="P8" s="114">
        <v>-3.0691917547424841</v>
      </c>
      <c r="Q8" s="114">
        <v>96.930808245257523</v>
      </c>
      <c r="R8" s="114">
        <v>99.173616552751739</v>
      </c>
      <c r="S8" s="114">
        <v>97.341380997927601</v>
      </c>
      <c r="T8" s="114">
        <v>95.14000864151069</v>
      </c>
      <c r="U8" s="114">
        <v>94.559942668974045</v>
      </c>
      <c r="V8" s="116">
        <v>94.912068935696851</v>
      </c>
      <c r="W8" s="3"/>
      <c r="X8" s="74"/>
      <c r="Y8" s="3"/>
      <c r="Z8" s="74"/>
      <c r="AA8" s="74"/>
      <c r="AB8" s="74"/>
      <c r="AC8" s="74"/>
    </row>
    <row r="9" spans="1:30" x14ac:dyDescent="0.25">
      <c r="A9" s="8"/>
      <c r="B9" s="9" t="s">
        <v>1</v>
      </c>
      <c r="C9" s="114">
        <v>29.087</v>
      </c>
      <c r="D9" s="114">
        <v>58.511023495333127</v>
      </c>
      <c r="E9" s="114">
        <v>25.244</v>
      </c>
      <c r="F9" s="114">
        <v>2.448</v>
      </c>
      <c r="G9" s="114">
        <v>7.7628032345013471</v>
      </c>
      <c r="H9" s="114">
        <v>63.4353878339234</v>
      </c>
      <c r="I9" s="114">
        <v>31.632688142469146</v>
      </c>
      <c r="J9" s="114">
        <v>920.1</v>
      </c>
      <c r="K9" s="115">
        <v>48.797576362845454</v>
      </c>
      <c r="L9" s="114">
        <f t="shared" ref="L9:L76" si="1">M9+N9</f>
        <v>197.001</v>
      </c>
      <c r="M9" s="114">
        <v>165.249</v>
      </c>
      <c r="N9" s="114">
        <v>31.751999999999999</v>
      </c>
      <c r="O9" s="114">
        <v>24.332999999999998</v>
      </c>
      <c r="P9" s="114">
        <v>1.0486902238960871</v>
      </c>
      <c r="Q9" s="114">
        <v>100.24025891930685</v>
      </c>
      <c r="R9" s="114">
        <v>101.96062809401043</v>
      </c>
      <c r="S9" s="114">
        <v>97.623756616305698</v>
      </c>
      <c r="T9" s="114">
        <v>95.976562942227829</v>
      </c>
      <c r="U9" s="114">
        <v>96.58490062855843</v>
      </c>
      <c r="V9" s="116">
        <v>97.810621676935654</v>
      </c>
      <c r="W9" s="3"/>
      <c r="X9" s="74"/>
      <c r="Y9" s="3"/>
      <c r="Z9" s="74"/>
      <c r="AA9" s="74"/>
      <c r="AB9" s="74"/>
      <c r="AC9" s="74"/>
    </row>
    <row r="10" spans="1:30" x14ac:dyDescent="0.25">
      <c r="A10" s="8"/>
      <c r="B10" s="9" t="s">
        <v>2</v>
      </c>
      <c r="C10" s="114">
        <v>29.068999999999999</v>
      </c>
      <c r="D10" s="114">
        <v>58.34805299076676</v>
      </c>
      <c r="E10" s="114">
        <v>25.187999999999999</v>
      </c>
      <c r="F10" s="114">
        <v>2.4750000000000001</v>
      </c>
      <c r="G10" s="114">
        <v>7.846183109307634</v>
      </c>
      <c r="H10" s="114">
        <v>63.315937374548376</v>
      </c>
      <c r="I10" s="114">
        <v>31.483711169974889</v>
      </c>
      <c r="J10" s="114">
        <v>915.2</v>
      </c>
      <c r="K10" s="115">
        <v>48.31560215786746</v>
      </c>
      <c r="L10" s="114">
        <f t="shared" si="1"/>
        <v>196.94300000000001</v>
      </c>
      <c r="M10" s="114">
        <v>165.244</v>
      </c>
      <c r="N10" s="114">
        <v>31.699000000000002</v>
      </c>
      <c r="O10" s="114">
        <v>24</v>
      </c>
      <c r="P10" s="114">
        <v>1.354525186720501</v>
      </c>
      <c r="Q10" s="114">
        <v>100.46008142537576</v>
      </c>
      <c r="R10" s="114">
        <v>102.66774622291877</v>
      </c>
      <c r="S10" s="114">
        <v>98.56813458830662</v>
      </c>
      <c r="T10" s="114">
        <v>96.448623749745792</v>
      </c>
      <c r="U10" s="114">
        <v>96.214340801738558</v>
      </c>
      <c r="V10" s="116">
        <v>98.276668985417913</v>
      </c>
      <c r="W10" s="3"/>
      <c r="X10" s="74"/>
      <c r="Y10" s="3"/>
      <c r="Z10" s="74"/>
      <c r="AA10" s="74"/>
      <c r="AB10" s="74"/>
      <c r="AC10" s="74"/>
    </row>
    <row r="11" spans="1:30" x14ac:dyDescent="0.25">
      <c r="A11" s="8"/>
      <c r="B11" s="9" t="s">
        <v>3</v>
      </c>
      <c r="C11" s="114">
        <v>29.102</v>
      </c>
      <c r="D11" s="114">
        <v>58.283265240727403</v>
      </c>
      <c r="E11" s="114">
        <v>25.19</v>
      </c>
      <c r="F11" s="114">
        <v>2.4529999999999998</v>
      </c>
      <c r="G11" s="114">
        <v>7.7737284107114561</v>
      </c>
      <c r="H11" s="114">
        <v>63.195946487222621</v>
      </c>
      <c r="I11" s="114">
        <v>31.461755205827775</v>
      </c>
      <c r="J11" s="114">
        <v>915.6</v>
      </c>
      <c r="K11" s="115">
        <v>48.584161387898988</v>
      </c>
      <c r="L11" s="114">
        <f t="shared" si="1"/>
        <v>200.154</v>
      </c>
      <c r="M11" s="114">
        <v>165.631</v>
      </c>
      <c r="N11" s="114">
        <v>34.523000000000003</v>
      </c>
      <c r="O11" s="114">
        <v>23.734999999999999</v>
      </c>
      <c r="P11" s="114">
        <v>2.1930518398707965</v>
      </c>
      <c r="Q11" s="114">
        <v>100.68736318811213</v>
      </c>
      <c r="R11" s="114">
        <v>102.97183264370689</v>
      </c>
      <c r="S11" s="114">
        <v>99.017450273868363</v>
      </c>
      <c r="T11" s="114">
        <v>96.82071030222771</v>
      </c>
      <c r="U11" s="114">
        <v>98.79850559719462</v>
      </c>
      <c r="V11" s="116">
        <v>100.30749181765464</v>
      </c>
      <c r="W11" s="3"/>
      <c r="X11" s="74"/>
      <c r="Y11" s="3"/>
      <c r="Z11" s="74"/>
      <c r="AA11" s="74"/>
      <c r="AB11" s="74"/>
      <c r="AC11" s="74"/>
    </row>
    <row r="12" spans="1:30" x14ac:dyDescent="0.25">
      <c r="A12" s="8"/>
      <c r="B12" s="9" t="s">
        <v>4</v>
      </c>
      <c r="C12" s="114">
        <v>29.013000000000002</v>
      </c>
      <c r="D12" s="114">
        <v>57.976140519153539</v>
      </c>
      <c r="E12" s="114">
        <v>25.059000000000001</v>
      </c>
      <c r="F12" s="114">
        <v>2.5259999999999998</v>
      </c>
      <c r="G12" s="114">
        <v>8.009131551412537</v>
      </c>
      <c r="H12" s="114">
        <v>63.023799532402137</v>
      </c>
      <c r="I12" s="114">
        <v>31.516906214455588</v>
      </c>
      <c r="J12" s="114">
        <v>914.4</v>
      </c>
      <c r="K12" s="115">
        <v>47.736181963666837</v>
      </c>
      <c r="L12" s="114">
        <f t="shared" si="1"/>
        <v>200.67000000000002</v>
      </c>
      <c r="M12" s="114">
        <v>164.476</v>
      </c>
      <c r="N12" s="114">
        <v>36.194000000000003</v>
      </c>
      <c r="O12" s="114">
        <v>24.638999999999999</v>
      </c>
      <c r="P12" s="114">
        <v>3.6903825123408174</v>
      </c>
      <c r="Q12" s="114">
        <v>100.50792584181114</v>
      </c>
      <c r="R12" s="114">
        <v>102.60845618959226</v>
      </c>
      <c r="S12" s="114">
        <v>99.968040015063991</v>
      </c>
      <c r="T12" s="114">
        <v>97.921562466743367</v>
      </c>
      <c r="U12" s="114">
        <v>99.45538059897126</v>
      </c>
      <c r="V12" s="116">
        <v>100.03173922820743</v>
      </c>
      <c r="W12" s="3"/>
      <c r="X12" s="74"/>
      <c r="Y12" s="74"/>
      <c r="Z12" s="74"/>
      <c r="AA12" s="74"/>
      <c r="AB12" s="74"/>
      <c r="AC12" s="74"/>
    </row>
    <row r="13" spans="1:30" x14ac:dyDescent="0.25">
      <c r="A13" s="8"/>
      <c r="B13" s="9" t="s">
        <v>5</v>
      </c>
      <c r="C13" s="114">
        <v>29.192</v>
      </c>
      <c r="D13" s="114">
        <v>58.203568936297472</v>
      </c>
      <c r="E13" s="114">
        <v>25.242999999999999</v>
      </c>
      <c r="F13" s="114">
        <v>2.488</v>
      </c>
      <c r="G13" s="114">
        <v>7.8535353535353538</v>
      </c>
      <c r="H13" s="114">
        <v>63.164191007875587</v>
      </c>
      <c r="I13" s="114">
        <v>31.59427240339819</v>
      </c>
      <c r="J13" s="114">
        <v>922.3</v>
      </c>
      <c r="K13" s="115">
        <v>47.21987787320657</v>
      </c>
      <c r="L13" s="114">
        <f t="shared" si="1"/>
        <v>201.79500000000002</v>
      </c>
      <c r="M13" s="114">
        <v>165.155</v>
      </c>
      <c r="N13" s="114">
        <v>36.64</v>
      </c>
      <c r="O13" s="114">
        <v>25.074999999999999</v>
      </c>
      <c r="P13" s="114">
        <v>-5.2924613237625984E-2</v>
      </c>
      <c r="Q13" s="114">
        <v>100.1872071499654</v>
      </c>
      <c r="R13" s="114">
        <v>102.03057499004042</v>
      </c>
      <c r="S13" s="114">
        <v>100.11992568317145</v>
      </c>
      <c r="T13" s="114">
        <v>98.311077196596926</v>
      </c>
      <c r="U13" s="114">
        <v>99.05384968085724</v>
      </c>
      <c r="V13" s="116">
        <v>99.465152797361881</v>
      </c>
      <c r="W13" s="3"/>
      <c r="X13" s="74"/>
      <c r="Y13" s="74"/>
      <c r="Z13" s="74"/>
      <c r="AA13" s="74"/>
      <c r="AB13" s="74"/>
      <c r="AC13" s="74"/>
    </row>
    <row r="14" spans="1:30" x14ac:dyDescent="0.25">
      <c r="A14" s="8"/>
      <c r="B14" s="9" t="s">
        <v>6</v>
      </c>
      <c r="C14" s="114">
        <v>29.385000000000002</v>
      </c>
      <c r="D14" s="114">
        <v>58.456672236810704</v>
      </c>
      <c r="E14" s="114">
        <v>25.338999999999999</v>
      </c>
      <c r="F14" s="114">
        <v>2.4700000000000002</v>
      </c>
      <c r="G14" s="114">
        <v>7.7538847904567572</v>
      </c>
      <c r="H14" s="114">
        <v>63.370335004376535</v>
      </c>
      <c r="I14" s="114">
        <v>31.543304407010375</v>
      </c>
      <c r="J14" s="114">
        <v>926.9</v>
      </c>
      <c r="K14" s="115">
        <v>47.444846636514598</v>
      </c>
      <c r="L14" s="114">
        <f t="shared" si="1"/>
        <v>202.94900000000001</v>
      </c>
      <c r="M14" s="114">
        <v>167.274</v>
      </c>
      <c r="N14" s="114">
        <v>35.674999999999997</v>
      </c>
      <c r="O14" s="114">
        <v>25.01</v>
      </c>
      <c r="P14" s="114">
        <v>0.62524623800186419</v>
      </c>
      <c r="Q14" s="114">
        <v>101.08820430518153</v>
      </c>
      <c r="R14" s="114">
        <v>103.11449448406668</v>
      </c>
      <c r="S14" s="114">
        <v>100.398355574695</v>
      </c>
      <c r="T14" s="114">
        <v>98.425439905611682</v>
      </c>
      <c r="U14" s="114">
        <v>99.128017891045673</v>
      </c>
      <c r="V14" s="116">
        <v>98.89741779285562</v>
      </c>
      <c r="W14" s="3"/>
      <c r="X14" s="74"/>
      <c r="Y14" s="74"/>
      <c r="Z14" s="74"/>
      <c r="AA14" s="74"/>
      <c r="AB14" s="74"/>
      <c r="AC14" s="74"/>
    </row>
    <row r="15" spans="1:30" x14ac:dyDescent="0.25">
      <c r="A15" s="8"/>
      <c r="B15" s="9" t="s">
        <v>7</v>
      </c>
      <c r="C15" s="114">
        <v>29.324000000000009</v>
      </c>
      <c r="D15" s="114">
        <v>58.202171367326287</v>
      </c>
      <c r="E15" s="114">
        <v>25.315000000000005</v>
      </c>
      <c r="F15" s="114">
        <v>2.5030000000000001</v>
      </c>
      <c r="G15" s="114">
        <v>7.8643918685392915</v>
      </c>
      <c r="H15" s="114">
        <v>63.170116904511445</v>
      </c>
      <c r="I15" s="114">
        <v>31.745328058927836</v>
      </c>
      <c r="J15" s="114">
        <v>930.9</v>
      </c>
      <c r="K15" s="115">
        <v>47.484732365913274</v>
      </c>
      <c r="L15" s="114">
        <f t="shared" si="1"/>
        <v>203.78700000000001</v>
      </c>
      <c r="M15" s="114">
        <v>167.904</v>
      </c>
      <c r="N15" s="114">
        <v>35.883000000000003</v>
      </c>
      <c r="O15" s="114">
        <v>25.780999999999999</v>
      </c>
      <c r="P15" s="114">
        <v>0.87177299434515465</v>
      </c>
      <c r="Q15" s="114">
        <v>101.56512842910432</v>
      </c>
      <c r="R15" s="114">
        <v>102.94167361764291</v>
      </c>
      <c r="S15" s="114">
        <v>99.922489307649016</v>
      </c>
      <c r="T15" s="114">
        <v>98.586316919446588</v>
      </c>
      <c r="U15" s="114">
        <v>98.944580664275065</v>
      </c>
      <c r="V15" s="116">
        <v>99.284714432140845</v>
      </c>
      <c r="W15" s="3"/>
      <c r="X15" s="74"/>
      <c r="Y15" s="74"/>
      <c r="Z15" s="74"/>
      <c r="AA15" s="74"/>
      <c r="AB15" s="74"/>
      <c r="AC15" s="74"/>
    </row>
    <row r="16" spans="1:30" ht="18.75" customHeight="1" x14ac:dyDescent="0.25">
      <c r="A16" s="8"/>
      <c r="B16" s="9" t="s">
        <v>8</v>
      </c>
      <c r="C16" s="114">
        <v>29.440999999999999</v>
      </c>
      <c r="D16" s="114">
        <v>58.302473414262224</v>
      </c>
      <c r="E16" s="114">
        <v>25.457999999999998</v>
      </c>
      <c r="F16" s="114">
        <v>2.4830000000000001</v>
      </c>
      <c r="G16" s="114">
        <v>7.777847387545421</v>
      </c>
      <c r="H16" s="114">
        <v>63.219597203794287</v>
      </c>
      <c r="I16" s="114">
        <v>31.632757039502735</v>
      </c>
      <c r="J16" s="114">
        <v>931.3</v>
      </c>
      <c r="K16" s="115">
        <v>47.133580727261389</v>
      </c>
      <c r="L16" s="114">
        <f t="shared" si="1"/>
        <v>206.52100000000002</v>
      </c>
      <c r="M16" s="114">
        <v>170.83</v>
      </c>
      <c r="N16" s="114">
        <v>35.691000000000003</v>
      </c>
      <c r="O16" s="114">
        <v>25.66</v>
      </c>
      <c r="P16" s="114">
        <v>2.2353432178593424</v>
      </c>
      <c r="Q16" s="114">
        <v>102.75462294552715</v>
      </c>
      <c r="R16" s="114">
        <v>104.51791714229397</v>
      </c>
      <c r="S16" s="114">
        <v>100.95943544796029</v>
      </c>
      <c r="T16" s="114">
        <v>99.256175456739072</v>
      </c>
      <c r="U16" s="114">
        <v>98.800272369793959</v>
      </c>
      <c r="V16" s="116">
        <v>97.757379543377681</v>
      </c>
      <c r="W16" s="3"/>
      <c r="X16" s="74"/>
      <c r="Y16" s="74"/>
      <c r="Z16" s="74"/>
      <c r="AA16" s="74"/>
      <c r="AB16" s="74"/>
      <c r="AC16" s="74"/>
    </row>
    <row r="17" spans="1:29" x14ac:dyDescent="0.25">
      <c r="A17" s="8"/>
      <c r="B17" s="9" t="s">
        <v>9</v>
      </c>
      <c r="C17" s="114">
        <v>29.446999999999999</v>
      </c>
      <c r="D17" s="114">
        <v>58.183003694848949</v>
      </c>
      <c r="E17" s="114">
        <v>25.439</v>
      </c>
      <c r="F17" s="114">
        <v>2.54</v>
      </c>
      <c r="G17" s="114">
        <v>7.9407259199049616</v>
      </c>
      <c r="H17" s="114">
        <v>63.201675525083473</v>
      </c>
      <c r="I17" s="114">
        <v>31.290114442897409</v>
      </c>
      <c r="J17" s="114">
        <v>921.4</v>
      </c>
      <c r="K17" s="115">
        <v>47.458102653035063</v>
      </c>
      <c r="L17" s="114">
        <f t="shared" si="1"/>
        <v>206.21699999999998</v>
      </c>
      <c r="M17" s="114">
        <v>170.37799999999999</v>
      </c>
      <c r="N17" s="114">
        <v>35.838999999999999</v>
      </c>
      <c r="O17" s="114">
        <v>25.838000000000001</v>
      </c>
      <c r="P17" s="114">
        <v>2.3676471846750813</v>
      </c>
      <c r="Q17" s="114">
        <v>102.55928673945616</v>
      </c>
      <c r="R17" s="114">
        <v>105.46157729738674</v>
      </c>
      <c r="S17" s="114">
        <v>102.22193869830902</v>
      </c>
      <c r="T17" s="114">
        <v>99.408802624486853</v>
      </c>
      <c r="U17" s="114">
        <v>99.981132638957064</v>
      </c>
      <c r="V17" s="116">
        <v>97.350431861258429</v>
      </c>
      <c r="W17" s="3"/>
      <c r="X17" s="74"/>
      <c r="Y17" s="74"/>
      <c r="Z17" s="74"/>
      <c r="AA17" s="74"/>
      <c r="AB17" s="74"/>
      <c r="AC17" s="74"/>
    </row>
    <row r="18" spans="1:29" x14ac:dyDescent="0.25">
      <c r="A18" s="8"/>
      <c r="B18" s="9" t="s">
        <v>10</v>
      </c>
      <c r="C18" s="114">
        <v>29.280999999999999</v>
      </c>
      <c r="D18" s="114">
        <v>57.752312577661186</v>
      </c>
      <c r="E18" s="114">
        <v>25.16</v>
      </c>
      <c r="F18" s="114">
        <v>2.6619999999999999</v>
      </c>
      <c r="G18" s="114">
        <v>8.3335942146949247</v>
      </c>
      <c r="H18" s="114">
        <v>63.002702116329075</v>
      </c>
      <c r="I18" s="114">
        <v>31.65875482394727</v>
      </c>
      <c r="J18" s="114">
        <v>927</v>
      </c>
      <c r="K18" s="115">
        <v>46.899710392108481</v>
      </c>
      <c r="L18" s="114">
        <f t="shared" si="1"/>
        <v>205.14700000000002</v>
      </c>
      <c r="M18" s="114">
        <v>169.50800000000001</v>
      </c>
      <c r="N18" s="114">
        <v>35.639000000000003</v>
      </c>
      <c r="O18" s="114">
        <v>26.28</v>
      </c>
      <c r="P18" s="114">
        <v>2.0564816657068219</v>
      </c>
      <c r="Q18" s="114">
        <v>103.16706469290989</v>
      </c>
      <c r="R18" s="114">
        <v>104.85126314322193</v>
      </c>
      <c r="S18" s="114">
        <v>101.98575128121587</v>
      </c>
      <c r="T18" s="114">
        <v>100.3475807994057</v>
      </c>
      <c r="U18" s="114">
        <v>100.2185238493923</v>
      </c>
      <c r="V18" s="116">
        <v>97.138276821637433</v>
      </c>
      <c r="W18" s="3"/>
      <c r="X18" s="74"/>
      <c r="Y18" s="74"/>
      <c r="Z18" s="74"/>
      <c r="AA18" s="74"/>
      <c r="AB18" s="74"/>
      <c r="AC18" s="74"/>
    </row>
    <row r="19" spans="1:29" x14ac:dyDescent="0.25">
      <c r="A19" s="8"/>
      <c r="B19" s="9" t="s">
        <v>11</v>
      </c>
      <c r="C19" s="114">
        <v>29.341999999999999</v>
      </c>
      <c r="D19" s="114">
        <v>57.783729494476063</v>
      </c>
      <c r="E19" s="114">
        <v>25.224</v>
      </c>
      <c r="F19" s="114">
        <v>2.6890000000000001</v>
      </c>
      <c r="G19" s="114">
        <v>8.3949923511598143</v>
      </c>
      <c r="H19" s="114">
        <v>63.079225664152496</v>
      </c>
      <c r="I19" s="114">
        <v>31.558857610251518</v>
      </c>
      <c r="J19" s="114">
        <v>926</v>
      </c>
      <c r="K19" s="115">
        <v>46.317444358552393</v>
      </c>
      <c r="L19" s="114">
        <f t="shared" si="1"/>
        <v>207.26900000000001</v>
      </c>
      <c r="M19" s="114">
        <v>169.636</v>
      </c>
      <c r="N19" s="114">
        <v>37.633000000000003</v>
      </c>
      <c r="O19" s="114">
        <v>25.693000000000001</v>
      </c>
      <c r="P19" s="114">
        <v>1.3960308243437414</v>
      </c>
      <c r="Q19" s="114">
        <v>102.98300892875893</v>
      </c>
      <c r="R19" s="114">
        <v>104.99550941526479</v>
      </c>
      <c r="S19" s="114">
        <v>102.36455919715269</v>
      </c>
      <c r="T19" s="114">
        <v>100.40248742539288</v>
      </c>
      <c r="U19" s="114">
        <v>99.850545723914124</v>
      </c>
      <c r="V19" s="116">
        <v>97.378655074095846</v>
      </c>
      <c r="W19" s="3"/>
      <c r="X19" s="74"/>
      <c r="Y19" s="74"/>
      <c r="Z19" s="74"/>
      <c r="AA19" s="74"/>
      <c r="AB19" s="74"/>
      <c r="AC19" s="74"/>
    </row>
    <row r="20" spans="1:29" ht="18.75" customHeight="1" x14ac:dyDescent="0.25">
      <c r="A20" s="8"/>
      <c r="B20" s="9" t="s">
        <v>12</v>
      </c>
      <c r="C20" s="114">
        <v>29.453999999999994</v>
      </c>
      <c r="D20" s="114">
        <v>57.915331222840514</v>
      </c>
      <c r="E20" s="114">
        <v>25.267999999999997</v>
      </c>
      <c r="F20" s="114">
        <v>2.6349999999999998</v>
      </c>
      <c r="G20" s="114">
        <v>8.2115366636542113</v>
      </c>
      <c r="H20" s="114">
        <v>63.096525552038067</v>
      </c>
      <c r="I20" s="114">
        <v>31.741019895430163</v>
      </c>
      <c r="J20" s="114">
        <v>934.9</v>
      </c>
      <c r="K20" s="115">
        <v>46.327696935975176</v>
      </c>
      <c r="L20" s="114">
        <f t="shared" si="1"/>
        <v>208.94400000000002</v>
      </c>
      <c r="M20" s="114">
        <v>169.96700000000001</v>
      </c>
      <c r="N20" s="114">
        <v>38.976999999999997</v>
      </c>
      <c r="O20" s="114">
        <v>26.530999999999999</v>
      </c>
      <c r="P20" s="114">
        <v>0.24295997182408602</v>
      </c>
      <c r="Q20" s="114">
        <v>103.00427554848355</v>
      </c>
      <c r="R20" s="114">
        <v>104.41449607336861</v>
      </c>
      <c r="S20" s="114">
        <v>102.31788657322036</v>
      </c>
      <c r="T20" s="114">
        <v>100.93598282293044</v>
      </c>
      <c r="U20" s="114">
        <v>100.82591305283924</v>
      </c>
      <c r="V20" s="116">
        <v>97.468296612101341</v>
      </c>
      <c r="W20" s="3"/>
      <c r="X20" s="74"/>
      <c r="Y20" s="74"/>
      <c r="Z20" s="74"/>
      <c r="AA20" s="74"/>
      <c r="AB20" s="74"/>
      <c r="AC20" s="74"/>
    </row>
    <row r="21" spans="1:29" x14ac:dyDescent="0.25">
      <c r="A21" s="8"/>
      <c r="B21" s="9" t="s">
        <v>13</v>
      </c>
      <c r="C21" s="114">
        <v>29.667000000000002</v>
      </c>
      <c r="D21" s="114">
        <v>58.244821831746336</v>
      </c>
      <c r="E21" s="114">
        <v>25.445</v>
      </c>
      <c r="F21" s="114">
        <v>2.577</v>
      </c>
      <c r="G21" s="114">
        <v>7.9921845924823236</v>
      </c>
      <c r="H21" s="114">
        <v>63.304211249631891</v>
      </c>
      <c r="I21" s="114">
        <v>31.728856979135067</v>
      </c>
      <c r="J21" s="114">
        <v>941.3</v>
      </c>
      <c r="K21" s="115">
        <v>46.556070357278657</v>
      </c>
      <c r="L21" s="114">
        <f t="shared" si="1"/>
        <v>208.74</v>
      </c>
      <c r="M21" s="114">
        <v>171.08199999999999</v>
      </c>
      <c r="N21" s="114">
        <v>37.658000000000001</v>
      </c>
      <c r="O21" s="114">
        <v>27.271999999999998</v>
      </c>
      <c r="P21" s="114">
        <v>0.38952118258908097</v>
      </c>
      <c r="Q21" s="114">
        <v>102.9587768860186</v>
      </c>
      <c r="R21" s="114">
        <v>104.40838298817063</v>
      </c>
      <c r="S21" s="114">
        <v>101.67141692851413</v>
      </c>
      <c r="T21" s="114">
        <v>100.25981086608982</v>
      </c>
      <c r="U21" s="114">
        <v>99.459749114916548</v>
      </c>
      <c r="V21" s="116">
        <v>96.253128983090789</v>
      </c>
      <c r="W21" s="3"/>
      <c r="X21" s="74"/>
      <c r="Y21" s="74"/>
      <c r="Z21" s="74"/>
      <c r="AA21" s="74"/>
      <c r="AB21" s="74"/>
      <c r="AC21" s="74"/>
    </row>
    <row r="22" spans="1:29" x14ac:dyDescent="0.25">
      <c r="A22" s="8"/>
      <c r="B22" s="9" t="s">
        <v>14</v>
      </c>
      <c r="C22" s="114">
        <v>29.759</v>
      </c>
      <c r="D22" s="114">
        <v>58.334966871839114</v>
      </c>
      <c r="E22" s="114">
        <v>25.527000000000001</v>
      </c>
      <c r="F22" s="114">
        <v>2.5390000000000001</v>
      </c>
      <c r="G22" s="114">
        <v>7.8611678741717741</v>
      </c>
      <c r="H22" s="114">
        <v>63.312031991218099</v>
      </c>
      <c r="I22" s="114">
        <v>31.94999831983602</v>
      </c>
      <c r="J22" s="114">
        <v>950.8</v>
      </c>
      <c r="K22" s="115">
        <v>45.930883790466332</v>
      </c>
      <c r="L22" s="114">
        <f t="shared" si="1"/>
        <v>211.71200000000002</v>
      </c>
      <c r="M22" s="114">
        <v>172.63900000000001</v>
      </c>
      <c r="N22" s="114">
        <v>39.073</v>
      </c>
      <c r="O22" s="114">
        <v>27.056999999999999</v>
      </c>
      <c r="P22" s="114">
        <v>0.38286125260775794</v>
      </c>
      <c r="Q22" s="114">
        <v>103.5620514090718</v>
      </c>
      <c r="R22" s="114">
        <v>104.29325620829968</v>
      </c>
      <c r="S22" s="114">
        <v>101.84034198860088</v>
      </c>
      <c r="T22" s="114">
        <v>101.12633468338883</v>
      </c>
      <c r="U22" s="114">
        <v>99.424533675843946</v>
      </c>
      <c r="V22" s="116">
        <v>97.579270298294531</v>
      </c>
      <c r="W22" s="3"/>
      <c r="X22" s="74"/>
      <c r="Y22" s="74"/>
      <c r="Z22" s="74"/>
      <c r="AA22" s="74"/>
      <c r="AB22" s="74"/>
      <c r="AC22" s="74"/>
    </row>
    <row r="23" spans="1:29" x14ac:dyDescent="0.25">
      <c r="A23" s="8"/>
      <c r="B23" s="9" t="s">
        <v>15</v>
      </c>
      <c r="C23" s="114">
        <v>29.908000000000008</v>
      </c>
      <c r="D23" s="114">
        <v>58.53524875719264</v>
      </c>
      <c r="E23" s="114">
        <v>25.650000000000002</v>
      </c>
      <c r="F23" s="114">
        <v>2.5350000000000001</v>
      </c>
      <c r="G23" s="114">
        <v>7.8137040347686719</v>
      </c>
      <c r="H23" s="114">
        <v>63.496692370924173</v>
      </c>
      <c r="I23" s="114">
        <v>31.887789220275511</v>
      </c>
      <c r="J23" s="114">
        <v>953.7</v>
      </c>
      <c r="K23" s="115">
        <v>45.916384419012871</v>
      </c>
      <c r="L23" s="114">
        <f t="shared" si="1"/>
        <v>211.21100000000001</v>
      </c>
      <c r="M23" s="114">
        <v>173.59800000000001</v>
      </c>
      <c r="N23" s="114">
        <v>37.613</v>
      </c>
      <c r="O23" s="114">
        <v>26.771000000000001</v>
      </c>
      <c r="P23" s="114">
        <v>0.63598052879372258</v>
      </c>
      <c r="Q23" s="114">
        <v>103.63796081351175</v>
      </c>
      <c r="R23" s="114">
        <v>104.57331384495616</v>
      </c>
      <c r="S23" s="114">
        <v>101.3831073832452</v>
      </c>
      <c r="T23" s="114">
        <v>100.47628906276269</v>
      </c>
      <c r="U23" s="114">
        <v>98.272923115089341</v>
      </c>
      <c r="V23" s="116">
        <v>96.236149193397978</v>
      </c>
      <c r="W23" s="3"/>
      <c r="X23" s="74"/>
      <c r="Y23" s="74"/>
      <c r="Z23" s="74"/>
      <c r="AA23" s="74"/>
      <c r="AB23" s="74"/>
      <c r="AC23" s="74"/>
    </row>
    <row r="24" spans="1:29" ht="18.75" customHeight="1" x14ac:dyDescent="0.25">
      <c r="A24" s="8"/>
      <c r="B24" s="9" t="s">
        <v>16</v>
      </c>
      <c r="C24" s="114">
        <v>29.838999999999999</v>
      </c>
      <c r="D24" s="114">
        <v>58.308906866768289</v>
      </c>
      <c r="E24" s="114">
        <v>25.654</v>
      </c>
      <c r="F24" s="114">
        <v>2.54</v>
      </c>
      <c r="G24" s="114">
        <v>7.8445906297291454</v>
      </c>
      <c r="H24" s="114">
        <v>63.272364872786959</v>
      </c>
      <c r="I24" s="114">
        <v>31.988337410771138</v>
      </c>
      <c r="J24" s="114">
        <v>954.5</v>
      </c>
      <c r="K24" s="115">
        <v>45.590090397795841</v>
      </c>
      <c r="L24" s="114">
        <f t="shared" si="1"/>
        <v>213.32099999999997</v>
      </c>
      <c r="M24" s="114">
        <v>173.16399999999999</v>
      </c>
      <c r="N24" s="114">
        <v>40.156999999999996</v>
      </c>
      <c r="O24" s="114">
        <v>27.053999999999998</v>
      </c>
      <c r="P24" s="114">
        <v>0.34801315737362781</v>
      </c>
      <c r="Q24" s="114">
        <v>103.36274398004966</v>
      </c>
      <c r="R24" s="114">
        <v>103.96778317147823</v>
      </c>
      <c r="S24" s="114">
        <v>101.96616733729589</v>
      </c>
      <c r="T24" s="114">
        <v>101.37277652374861</v>
      </c>
      <c r="U24" s="114">
        <v>98.90802942385865</v>
      </c>
      <c r="V24" s="116">
        <v>96.034103517912214</v>
      </c>
      <c r="W24" s="3"/>
      <c r="X24" s="74"/>
      <c r="Y24" s="74"/>
      <c r="Z24" s="74"/>
      <c r="AA24" s="74"/>
      <c r="AB24" s="74"/>
      <c r="AC24" s="74"/>
    </row>
    <row r="25" spans="1:29" x14ac:dyDescent="0.25">
      <c r="A25" s="8"/>
      <c r="B25" s="9" t="s">
        <v>17</v>
      </c>
      <c r="C25" s="114">
        <v>29.937999999999999</v>
      </c>
      <c r="D25" s="114">
        <v>58.409911228172867</v>
      </c>
      <c r="E25" s="114">
        <v>25.742000000000001</v>
      </c>
      <c r="F25" s="114">
        <v>2.5150000000000001</v>
      </c>
      <c r="G25" s="114">
        <v>7.7496687517332754</v>
      </c>
      <c r="H25" s="114">
        <v>63.316749585406306</v>
      </c>
      <c r="I25" s="114">
        <v>31.969403433763109</v>
      </c>
      <c r="J25" s="114">
        <v>957.1</v>
      </c>
      <c r="K25" s="115">
        <v>46.842096958522021</v>
      </c>
      <c r="L25" s="114">
        <f t="shared" si="1"/>
        <v>220.518</v>
      </c>
      <c r="M25" s="114">
        <v>180.25700000000001</v>
      </c>
      <c r="N25" s="114">
        <v>40.261000000000003</v>
      </c>
      <c r="O25" s="114">
        <v>27.55</v>
      </c>
      <c r="P25" s="114">
        <v>4.1472937733955995</v>
      </c>
      <c r="Q25" s="114">
        <v>107.22877982897674</v>
      </c>
      <c r="R25" s="114">
        <v>107.92032737407284</v>
      </c>
      <c r="S25" s="114">
        <v>102.21887393178959</v>
      </c>
      <c r="T25" s="114">
        <v>101.56386098798151</v>
      </c>
      <c r="U25" s="114">
        <v>101.89544912000737</v>
      </c>
      <c r="V25" s="116">
        <v>98.664392246085313</v>
      </c>
      <c r="W25" s="3"/>
      <c r="X25" s="74"/>
      <c r="Y25" s="74"/>
      <c r="Z25" s="74"/>
      <c r="AA25" s="74"/>
      <c r="AB25" s="74"/>
      <c r="AC25" s="74"/>
    </row>
    <row r="26" spans="1:29" x14ac:dyDescent="0.25">
      <c r="A26" s="8"/>
      <c r="B26" s="9" t="s">
        <v>18</v>
      </c>
      <c r="C26" s="114">
        <v>30.105999999999991</v>
      </c>
      <c r="D26" s="114">
        <v>58.634725873989673</v>
      </c>
      <c r="E26" s="114">
        <v>25.861999999999995</v>
      </c>
      <c r="F26" s="114">
        <v>2.4830000000000001</v>
      </c>
      <c r="G26" s="114">
        <v>7.6191352910491279</v>
      </c>
      <c r="H26" s="114">
        <v>63.470639789658186</v>
      </c>
      <c r="I26" s="114">
        <v>32.166345578954363</v>
      </c>
      <c r="J26" s="114">
        <v>968.4</v>
      </c>
      <c r="K26" s="115">
        <v>46.43219053632496</v>
      </c>
      <c r="L26" s="114">
        <f t="shared" si="1"/>
        <v>221.09799999999998</v>
      </c>
      <c r="M26" s="114">
        <v>182.00299999999999</v>
      </c>
      <c r="N26" s="114">
        <v>39.094999999999999</v>
      </c>
      <c r="O26" s="114">
        <v>28.312999999999999</v>
      </c>
      <c r="P26" s="114">
        <v>4.0584388154058626</v>
      </c>
      <c r="Q26" s="114">
        <v>107.76505390148814</v>
      </c>
      <c r="R26" s="114">
        <v>107.79600084943191</v>
      </c>
      <c r="S26" s="114">
        <v>101.6374226060744</v>
      </c>
      <c r="T26" s="114">
        <v>101.60824371259277</v>
      </c>
      <c r="U26" s="114">
        <v>100.23989174816647</v>
      </c>
      <c r="V26" s="116">
        <v>97.982660265444395</v>
      </c>
      <c r="W26" s="3"/>
      <c r="X26" s="74"/>
      <c r="Y26" s="74"/>
      <c r="Z26" s="74"/>
      <c r="AA26" s="74"/>
      <c r="AB26" s="74"/>
      <c r="AC26" s="74"/>
    </row>
    <row r="27" spans="1:29" x14ac:dyDescent="0.25">
      <c r="A27" s="8"/>
      <c r="B27" s="9" t="s">
        <v>19</v>
      </c>
      <c r="C27" s="114">
        <v>30.29</v>
      </c>
      <c r="D27" s="114">
        <v>58.881847517592639</v>
      </c>
      <c r="E27" s="114">
        <v>25.866</v>
      </c>
      <c r="F27" s="114">
        <v>2.3570000000000002</v>
      </c>
      <c r="G27" s="114">
        <v>7.2196526480227892</v>
      </c>
      <c r="H27" s="114">
        <v>63.463706698806426</v>
      </c>
      <c r="I27" s="114">
        <v>32.027071640805545</v>
      </c>
      <c r="J27" s="114">
        <v>970.1</v>
      </c>
      <c r="K27" s="115">
        <v>46.954846862367425</v>
      </c>
      <c r="L27" s="114">
        <f t="shared" si="1"/>
        <v>224.57299999999998</v>
      </c>
      <c r="M27" s="114">
        <v>184.99299999999999</v>
      </c>
      <c r="N27" s="114">
        <v>39.58</v>
      </c>
      <c r="O27" s="114">
        <v>29.777999999999999</v>
      </c>
      <c r="P27" s="114">
        <v>5.6741283181038105</v>
      </c>
      <c r="Q27" s="114">
        <v>109.51851169633653</v>
      </c>
      <c r="R27" s="114">
        <v>110.02635462108825</v>
      </c>
      <c r="S27" s="114">
        <v>101.90857713582734</v>
      </c>
      <c r="T27" s="114">
        <v>101.43820301457087</v>
      </c>
      <c r="U27" s="114">
        <v>101.46584907629219</v>
      </c>
      <c r="V27" s="116">
        <v>99.429088550695155</v>
      </c>
      <c r="W27" s="3"/>
      <c r="X27" s="74"/>
      <c r="Y27" s="74"/>
      <c r="Z27" s="74"/>
      <c r="AA27" s="74"/>
      <c r="AB27" s="74"/>
      <c r="AC27" s="74"/>
    </row>
    <row r="28" spans="1:29" ht="18.75" customHeight="1" x14ac:dyDescent="0.25">
      <c r="A28" s="8"/>
      <c r="B28" s="9" t="s">
        <v>20</v>
      </c>
      <c r="C28" s="114">
        <v>30.532</v>
      </c>
      <c r="D28" s="114">
        <v>59.24057509846913</v>
      </c>
      <c r="E28" s="114">
        <v>25.952999999999999</v>
      </c>
      <c r="F28" s="114">
        <v>2.2120000000000002</v>
      </c>
      <c r="G28" s="114">
        <v>6.7554361104324467</v>
      </c>
      <c r="H28" s="114">
        <v>63.532470556277779</v>
      </c>
      <c r="I28" s="114">
        <v>32.061443731167302</v>
      </c>
      <c r="J28" s="114">
        <v>978.9</v>
      </c>
      <c r="K28" s="115">
        <v>46.648436571156822</v>
      </c>
      <c r="L28" s="114">
        <f t="shared" si="1"/>
        <v>225.303</v>
      </c>
      <c r="M28" s="114">
        <v>185.54900000000001</v>
      </c>
      <c r="N28" s="114">
        <v>39.753999999999998</v>
      </c>
      <c r="O28" s="114">
        <v>30.248999999999999</v>
      </c>
      <c r="P28" s="114">
        <v>5.9176978103707034</v>
      </c>
      <c r="Q28" s="114">
        <v>109.47943881729614</v>
      </c>
      <c r="R28" s="114">
        <v>109.86918676238302</v>
      </c>
      <c r="S28" s="114">
        <v>102.02849059674635</v>
      </c>
      <c r="T28" s="114">
        <v>101.66655659393624</v>
      </c>
      <c r="U28" s="114">
        <v>101.56543494994284</v>
      </c>
      <c r="V28" s="116">
        <v>98.961619069144845</v>
      </c>
      <c r="W28" s="3"/>
      <c r="X28" s="74"/>
      <c r="Y28" s="74"/>
      <c r="Z28" s="74"/>
      <c r="AA28" s="74"/>
      <c r="AB28" s="74"/>
      <c r="AC28" s="74"/>
    </row>
    <row r="29" spans="1:29" x14ac:dyDescent="0.25">
      <c r="A29" s="8"/>
      <c r="B29" s="9" t="s">
        <v>21</v>
      </c>
      <c r="C29" s="114">
        <v>30.704999999999998</v>
      </c>
      <c r="D29" s="114">
        <v>59.464327213571927</v>
      </c>
      <c r="E29" s="114">
        <v>26.099</v>
      </c>
      <c r="F29" s="114">
        <v>2.0609999999999999</v>
      </c>
      <c r="G29" s="114">
        <v>6.2900567661600437</v>
      </c>
      <c r="H29" s="114">
        <v>63.455728561468753</v>
      </c>
      <c r="I29" s="114">
        <v>32.190197036313307</v>
      </c>
      <c r="J29" s="114">
        <v>988.4</v>
      </c>
      <c r="K29" s="115">
        <v>46.415774449882989</v>
      </c>
      <c r="L29" s="114">
        <f t="shared" si="1"/>
        <v>223.624</v>
      </c>
      <c r="M29" s="114">
        <v>186.30199999999999</v>
      </c>
      <c r="N29" s="114">
        <v>37.322000000000003</v>
      </c>
      <c r="O29" s="114">
        <v>30.286999999999999</v>
      </c>
      <c r="P29" s="114">
        <v>1.939804626621644</v>
      </c>
      <c r="Q29" s="114">
        <v>109.30880866116917</v>
      </c>
      <c r="R29" s="114">
        <v>109.25918286508482</v>
      </c>
      <c r="S29" s="114">
        <v>101.9901732491453</v>
      </c>
      <c r="T29" s="114">
        <v>102.03649744275125</v>
      </c>
      <c r="U29" s="114">
        <v>100.02574415656302</v>
      </c>
      <c r="V29" s="116">
        <v>96.934749156704115</v>
      </c>
      <c r="W29" s="3"/>
      <c r="X29" s="74"/>
      <c r="Y29" s="74"/>
      <c r="Z29" s="74"/>
      <c r="AA29" s="74"/>
      <c r="AB29" s="74"/>
      <c r="AC29" s="74"/>
    </row>
    <row r="30" spans="1:29" x14ac:dyDescent="0.25">
      <c r="A30" s="8"/>
      <c r="B30" s="9" t="s">
        <v>22</v>
      </c>
      <c r="C30" s="114">
        <v>30.832999999999998</v>
      </c>
      <c r="D30" s="114">
        <v>59.597951096936306</v>
      </c>
      <c r="E30" s="114">
        <v>26.303000000000001</v>
      </c>
      <c r="F30" s="114">
        <v>1.9610000000000001</v>
      </c>
      <c r="G30" s="114">
        <v>5.9797523937305597</v>
      </c>
      <c r="H30" s="114">
        <v>63.388421764762739</v>
      </c>
      <c r="I30" s="114">
        <v>32.160347679434373</v>
      </c>
      <c r="J30" s="114">
        <v>991.6</v>
      </c>
      <c r="K30" s="115">
        <v>45.689908547866999</v>
      </c>
      <c r="L30" s="114">
        <f t="shared" si="1"/>
        <v>224.80199999999999</v>
      </c>
      <c r="M30" s="114">
        <v>186.17699999999999</v>
      </c>
      <c r="N30" s="114">
        <v>38.625</v>
      </c>
      <c r="O30" s="114">
        <v>29.902000000000001</v>
      </c>
      <c r="P30" s="114">
        <v>0.57830299445409405</v>
      </c>
      <c r="Q30" s="114">
        <v>108.38826243517549</v>
      </c>
      <c r="R30" s="114">
        <v>108.43960854823092</v>
      </c>
      <c r="S30" s="114">
        <v>102.40899555932515</v>
      </c>
      <c r="T30" s="114">
        <v>102.36050493920689</v>
      </c>
      <c r="U30" s="114">
        <v>98.588866218733386</v>
      </c>
      <c r="V30" s="116">
        <v>96.958584084283615</v>
      </c>
      <c r="W30" s="3"/>
      <c r="X30" s="74"/>
      <c r="Y30" s="74"/>
      <c r="Z30" s="74"/>
      <c r="AA30" s="74"/>
      <c r="AB30" s="74"/>
      <c r="AC30" s="74"/>
    </row>
    <row r="31" spans="1:29" x14ac:dyDescent="0.25">
      <c r="A31" s="8"/>
      <c r="B31" s="9" t="s">
        <v>23</v>
      </c>
      <c r="C31" s="114">
        <v>30.943999999999999</v>
      </c>
      <c r="D31" s="114">
        <v>59.694812585604872</v>
      </c>
      <c r="E31" s="114">
        <v>26.428000000000001</v>
      </c>
      <c r="F31" s="114">
        <v>1.87</v>
      </c>
      <c r="G31" s="114">
        <v>5.6987871030657642</v>
      </c>
      <c r="H31" s="114">
        <v>63.30227443717807</v>
      </c>
      <c r="I31" s="114">
        <v>32.235651499482934</v>
      </c>
      <c r="J31" s="114">
        <v>997.5</v>
      </c>
      <c r="K31" s="115">
        <v>46.012058969966496</v>
      </c>
      <c r="L31" s="114">
        <f t="shared" si="1"/>
        <v>226.59799999999998</v>
      </c>
      <c r="M31" s="114">
        <v>188.29599999999999</v>
      </c>
      <c r="N31" s="114">
        <v>38.302</v>
      </c>
      <c r="O31" s="114">
        <v>29.803000000000001</v>
      </c>
      <c r="P31" s="114">
        <v>-0.3790281639649562</v>
      </c>
      <c r="Q31" s="114">
        <v>109.10340569225217</v>
      </c>
      <c r="R31" s="114">
        <v>108.90009976299315</v>
      </c>
      <c r="S31" s="114">
        <v>102.26441475561079</v>
      </c>
      <c r="T31" s="114">
        <v>102.45533250423786</v>
      </c>
      <c r="U31" s="114">
        <v>99.33511383857271</v>
      </c>
      <c r="V31" s="116">
        <v>96.882322483928732</v>
      </c>
      <c r="W31" s="3"/>
      <c r="X31" s="74"/>
      <c r="Y31" s="74"/>
      <c r="Z31" s="74"/>
      <c r="AA31" s="74"/>
      <c r="AB31" s="74"/>
      <c r="AC31" s="74"/>
    </row>
    <row r="32" spans="1:29" ht="18.75" customHeight="1" x14ac:dyDescent="0.25">
      <c r="A32" s="8"/>
      <c r="B32" s="9" t="s">
        <v>24</v>
      </c>
      <c r="C32" s="114">
        <v>31.155999999999999</v>
      </c>
      <c r="D32" s="114">
        <v>59.989217498459645</v>
      </c>
      <c r="E32" s="114">
        <v>26.631</v>
      </c>
      <c r="F32" s="114">
        <v>1.8260000000000001</v>
      </c>
      <c r="G32" s="114">
        <v>5.5363531623309683</v>
      </c>
      <c r="H32" s="114">
        <v>63.5050831792976</v>
      </c>
      <c r="I32" s="114">
        <v>32.106175375529595</v>
      </c>
      <c r="J32" s="114">
        <v>1000.3</v>
      </c>
      <c r="K32" s="115">
        <v>46.073173538674006</v>
      </c>
      <c r="L32" s="114">
        <f t="shared" si="1"/>
        <v>228.845</v>
      </c>
      <c r="M32" s="114">
        <v>190.25700000000001</v>
      </c>
      <c r="N32" s="114">
        <v>38.588000000000001</v>
      </c>
      <c r="O32" s="114">
        <v>29.928999999999998</v>
      </c>
      <c r="P32" s="114">
        <v>-7.3168143017954268E-2</v>
      </c>
      <c r="Q32" s="114">
        <v>109.39933474492702</v>
      </c>
      <c r="R32" s="114">
        <v>109.63583524933067</v>
      </c>
      <c r="S32" s="114">
        <v>102.37449510343598</v>
      </c>
      <c r="T32" s="114">
        <v>102.15365836994484</v>
      </c>
      <c r="U32" s="114">
        <v>99.340179707182415</v>
      </c>
      <c r="V32" s="116">
        <v>97.848297105080533</v>
      </c>
      <c r="W32" s="3"/>
      <c r="X32" s="74"/>
      <c r="Y32" s="74"/>
      <c r="Z32" s="74"/>
      <c r="AA32" s="74"/>
      <c r="AB32" s="74"/>
      <c r="AC32" s="74"/>
    </row>
    <row r="33" spans="1:29" x14ac:dyDescent="0.25">
      <c r="A33" s="8"/>
      <c r="B33" s="9" t="s">
        <v>25</v>
      </c>
      <c r="C33" s="114">
        <v>31.11</v>
      </c>
      <c r="D33" s="114">
        <v>59.784384188173803</v>
      </c>
      <c r="E33" s="114">
        <v>26.591999999999999</v>
      </c>
      <c r="F33" s="114">
        <v>1.849</v>
      </c>
      <c r="G33" s="114">
        <v>5.6100003034072632</v>
      </c>
      <c r="H33" s="114">
        <v>63.33762515133462</v>
      </c>
      <c r="I33" s="114">
        <v>32.111861137897783</v>
      </c>
      <c r="J33" s="114">
        <v>999</v>
      </c>
      <c r="K33" s="115">
        <v>46.151146636059423</v>
      </c>
      <c r="L33" s="114">
        <f t="shared" si="1"/>
        <v>230.93600000000001</v>
      </c>
      <c r="M33" s="114">
        <v>192.215</v>
      </c>
      <c r="N33" s="114">
        <v>38.720999999999997</v>
      </c>
      <c r="O33" s="114">
        <v>31.349</v>
      </c>
      <c r="P33" s="114">
        <v>1.2610960911699109</v>
      </c>
      <c r="Q33" s="114">
        <v>110.68729777449957</v>
      </c>
      <c r="R33" s="114">
        <v>110.90694182353242</v>
      </c>
      <c r="S33" s="114">
        <v>103.3126141503631</v>
      </c>
      <c r="T33" s="114">
        <v>103.10801017774376</v>
      </c>
      <c r="U33" s="114">
        <v>99.855136380389467</v>
      </c>
      <c r="V33" s="116">
        <v>98.913912745611469</v>
      </c>
      <c r="W33" s="3"/>
      <c r="X33" s="74"/>
      <c r="Y33" s="74"/>
      <c r="Z33" s="74"/>
      <c r="AA33" s="74"/>
      <c r="AB33" s="74"/>
      <c r="AC33" s="74"/>
    </row>
    <row r="34" spans="1:29" x14ac:dyDescent="0.25">
      <c r="A34" s="8"/>
      <c r="B34" s="9" t="s">
        <v>26</v>
      </c>
      <c r="C34" s="114">
        <v>31.332999999999998</v>
      </c>
      <c r="D34" s="114">
        <v>60.097435602355333</v>
      </c>
      <c r="E34" s="114">
        <v>26.757000000000001</v>
      </c>
      <c r="F34" s="114">
        <v>1.76</v>
      </c>
      <c r="G34" s="114">
        <v>5.3183452693923181</v>
      </c>
      <c r="H34" s="114">
        <v>63.473157258760573</v>
      </c>
      <c r="I34" s="114">
        <v>31.892892477579551</v>
      </c>
      <c r="J34" s="114">
        <v>999.3</v>
      </c>
      <c r="K34" s="115">
        <v>46.841125114847578</v>
      </c>
      <c r="L34" s="114">
        <f t="shared" si="1"/>
        <v>233.155</v>
      </c>
      <c r="M34" s="114">
        <v>194.74299999999999</v>
      </c>
      <c r="N34" s="114">
        <v>38.411999999999999</v>
      </c>
      <c r="O34" s="114">
        <v>32.636000000000003</v>
      </c>
      <c r="P34" s="114">
        <v>2.8261781865536406</v>
      </c>
      <c r="Q34" s="114">
        <v>111.45150786490294</v>
      </c>
      <c r="R34" s="114">
        <v>112.43938512732056</v>
      </c>
      <c r="S34" s="114">
        <v>103.86594914743883</v>
      </c>
      <c r="T34" s="114">
        <v>102.95339693643197</v>
      </c>
      <c r="U34" s="114">
        <v>100.51718118925616</v>
      </c>
      <c r="V34" s="116">
        <v>99.631476113657342</v>
      </c>
      <c r="W34" s="3"/>
      <c r="X34" s="74"/>
      <c r="Y34" s="74"/>
      <c r="Z34" s="74"/>
      <c r="AA34" s="74"/>
      <c r="AB34" s="74"/>
      <c r="AC34" s="74"/>
    </row>
    <row r="35" spans="1:29" x14ac:dyDescent="0.25">
      <c r="A35" s="8"/>
      <c r="B35" s="9" t="s">
        <v>27</v>
      </c>
      <c r="C35" s="114">
        <v>31.54</v>
      </c>
      <c r="D35" s="114">
        <v>60.379814687188912</v>
      </c>
      <c r="E35" s="114">
        <v>26.86</v>
      </c>
      <c r="F35" s="114">
        <v>1.6879999999999999</v>
      </c>
      <c r="G35" s="114">
        <v>5.0800529673769113</v>
      </c>
      <c r="H35" s="114">
        <v>63.611302549965536</v>
      </c>
      <c r="I35" s="114">
        <v>32.308180088776155</v>
      </c>
      <c r="J35" s="114">
        <v>1019</v>
      </c>
      <c r="K35" s="115">
        <v>46.796276237835002</v>
      </c>
      <c r="L35" s="114">
        <f t="shared" si="1"/>
        <v>235.18700000000001</v>
      </c>
      <c r="M35" s="114">
        <v>195.81</v>
      </c>
      <c r="N35" s="114">
        <v>39.377000000000002</v>
      </c>
      <c r="O35" s="114">
        <v>32.305</v>
      </c>
      <c r="P35" s="114">
        <v>2.3180048168642609</v>
      </c>
      <c r="Q35" s="114">
        <v>111.63242789156153</v>
      </c>
      <c r="R35" s="114">
        <v>111.17427281698025</v>
      </c>
      <c r="S35" s="114">
        <v>102.5232110098159</v>
      </c>
      <c r="T35" s="114">
        <v>102.94571459986716</v>
      </c>
      <c r="U35" s="114">
        <v>101.22278727901168</v>
      </c>
      <c r="V35" s="116">
        <v>99.174180194402737</v>
      </c>
      <c r="W35" s="3"/>
      <c r="X35" s="74"/>
      <c r="Y35" s="74"/>
      <c r="Z35" s="74"/>
      <c r="AA35" s="74"/>
      <c r="AB35" s="74"/>
      <c r="AC35" s="74"/>
    </row>
    <row r="36" spans="1:29" ht="18.75" customHeight="1" x14ac:dyDescent="0.25">
      <c r="A36" s="8"/>
      <c r="B36" s="9" t="s">
        <v>28</v>
      </c>
      <c r="C36" s="114">
        <v>31.571999999999992</v>
      </c>
      <c r="D36" s="114">
        <v>60.32558850504433</v>
      </c>
      <c r="E36" s="114">
        <v>26.857999999999997</v>
      </c>
      <c r="F36" s="114">
        <v>1.6870000000000001</v>
      </c>
      <c r="G36" s="114">
        <v>5.0723112540966353</v>
      </c>
      <c r="H36" s="114">
        <v>63.548991134209729</v>
      </c>
      <c r="I36" s="114">
        <v>32.113898390979351</v>
      </c>
      <c r="J36" s="114">
        <v>1013.9</v>
      </c>
      <c r="K36" s="115">
        <v>46.495798761271736</v>
      </c>
      <c r="L36" s="114">
        <f t="shared" si="1"/>
        <v>236.93099999999998</v>
      </c>
      <c r="M36" s="114">
        <v>197.73</v>
      </c>
      <c r="N36" s="114">
        <v>39.201000000000001</v>
      </c>
      <c r="O36" s="114">
        <v>32.134999999999998</v>
      </c>
      <c r="P36" s="114">
        <v>3.0494615880580112</v>
      </c>
      <c r="Q36" s="114">
        <v>112.73542543556457</v>
      </c>
      <c r="R36" s="114">
        <v>112.9519677760461</v>
      </c>
      <c r="S36" s="114">
        <v>102.96763632340824</v>
      </c>
      <c r="T36" s="114">
        <v>102.77023513242116</v>
      </c>
      <c r="U36" s="114">
        <v>101.32375067266652</v>
      </c>
      <c r="V36" s="116">
        <v>100.17188557274019</v>
      </c>
      <c r="W36" s="3"/>
      <c r="X36" s="74"/>
      <c r="Y36" s="74"/>
      <c r="Z36" s="74"/>
      <c r="AA36" s="74"/>
      <c r="AB36" s="74"/>
      <c r="AC36" s="74"/>
    </row>
    <row r="37" spans="1:29" x14ac:dyDescent="0.25">
      <c r="A37" s="8"/>
      <c r="B37" s="9" t="s">
        <v>31</v>
      </c>
      <c r="C37" s="114">
        <v>31.747</v>
      </c>
      <c r="D37" s="114">
        <v>60.546591906015173</v>
      </c>
      <c r="E37" s="114">
        <v>26.962</v>
      </c>
      <c r="F37" s="114">
        <v>1.643</v>
      </c>
      <c r="G37" s="114">
        <v>4.9206349206349209</v>
      </c>
      <c r="H37" s="114">
        <v>63.680054926192931</v>
      </c>
      <c r="I37" s="114">
        <v>32.018773427410466</v>
      </c>
      <c r="J37" s="114">
        <v>1016.5</v>
      </c>
      <c r="K37" s="115">
        <v>46.359231032642889</v>
      </c>
      <c r="L37" s="114">
        <f t="shared" si="1"/>
        <v>241.40899999999999</v>
      </c>
      <c r="M37" s="114">
        <v>200.15299999999999</v>
      </c>
      <c r="N37" s="114">
        <v>41.256</v>
      </c>
      <c r="O37" s="114">
        <v>32.701999999999998</v>
      </c>
      <c r="P37" s="114">
        <v>2.7007761424709731</v>
      </c>
      <c r="Q37" s="114">
        <v>113.67671390553905</v>
      </c>
      <c r="R37" s="114">
        <v>114.23343650633109</v>
      </c>
      <c r="S37" s="114">
        <v>103.71540866468658</v>
      </c>
      <c r="T37" s="114">
        <v>103.20994622024007</v>
      </c>
      <c r="U37" s="114">
        <v>101.63965225527265</v>
      </c>
      <c r="V37" s="116">
        <v>101.15777672398578</v>
      </c>
      <c r="W37" s="3"/>
      <c r="X37" s="74"/>
      <c r="Y37" s="74"/>
      <c r="Z37" s="74"/>
      <c r="AA37" s="74"/>
      <c r="AB37" s="74"/>
      <c r="AC37" s="74"/>
    </row>
    <row r="38" spans="1:29" x14ac:dyDescent="0.25">
      <c r="A38" s="8"/>
      <c r="B38" s="9" t="s">
        <v>32</v>
      </c>
      <c r="C38" s="114">
        <v>31.81</v>
      </c>
      <c r="D38" s="114">
        <v>60.575476548664135</v>
      </c>
      <c r="E38" s="114">
        <v>27.023</v>
      </c>
      <c r="F38" s="114">
        <v>1.6180000000000001</v>
      </c>
      <c r="G38" s="114">
        <v>4.8402536795500781</v>
      </c>
      <c r="H38" s="114">
        <v>63.656618361167709</v>
      </c>
      <c r="I38" s="114">
        <v>32.030807922037098</v>
      </c>
      <c r="J38" s="114">
        <v>1018.9</v>
      </c>
      <c r="K38" s="115">
        <v>46.175439981838103</v>
      </c>
      <c r="L38" s="114">
        <f t="shared" si="1"/>
        <v>243.59899999999999</v>
      </c>
      <c r="M38" s="114">
        <v>201.67099999999999</v>
      </c>
      <c r="N38" s="114">
        <v>41.927999999999997</v>
      </c>
      <c r="O38" s="114">
        <v>32.232999999999997</v>
      </c>
      <c r="P38" s="114">
        <v>2.5381442372134355</v>
      </c>
      <c r="Q38" s="114">
        <v>114.28030788906345</v>
      </c>
      <c r="R38" s="114">
        <v>114.79683929541866</v>
      </c>
      <c r="S38" s="114">
        <v>104.17179591009173</v>
      </c>
      <c r="T38" s="114">
        <v>103.70307216670088</v>
      </c>
      <c r="U38" s="114">
        <v>101.89749886330569</v>
      </c>
      <c r="V38" s="116">
        <v>101.12201583445963</v>
      </c>
      <c r="W38" s="3"/>
      <c r="X38" s="74"/>
      <c r="Y38" s="74"/>
      <c r="Z38" s="74"/>
      <c r="AA38" s="74"/>
      <c r="AB38" s="74"/>
      <c r="AC38" s="74"/>
    </row>
    <row r="39" spans="1:29" x14ac:dyDescent="0.25">
      <c r="A39" s="8"/>
      <c r="B39" s="9" t="s">
        <v>33</v>
      </c>
      <c r="C39" s="114">
        <v>31.844999999999999</v>
      </c>
      <c r="D39" s="114">
        <v>60.563701717350376</v>
      </c>
      <c r="E39" s="114">
        <v>27.042000000000002</v>
      </c>
      <c r="F39" s="114">
        <v>1.5849999999999995</v>
      </c>
      <c r="G39" s="114">
        <v>4.7412503739156442</v>
      </c>
      <c r="H39" s="114">
        <v>63.57809855270915</v>
      </c>
      <c r="I39" s="114">
        <v>32.121212121212125</v>
      </c>
      <c r="J39" s="114">
        <v>1022.9</v>
      </c>
      <c r="K39" s="115">
        <v>45.72816460565501</v>
      </c>
      <c r="L39" s="114">
        <f t="shared" si="1"/>
        <v>244.2</v>
      </c>
      <c r="M39" s="114">
        <v>201.565</v>
      </c>
      <c r="N39" s="114">
        <v>42.634999999999998</v>
      </c>
      <c r="O39" s="114">
        <v>33.213000000000001</v>
      </c>
      <c r="P39" s="114">
        <v>2.2462656857601848</v>
      </c>
      <c r="Q39" s="114">
        <v>114.13998881347067</v>
      </c>
      <c r="R39" s="114">
        <v>114.33319040495775</v>
      </c>
      <c r="S39" s="114">
        <v>104.55862257716015</v>
      </c>
      <c r="T39" s="114">
        <v>104.38193816719958</v>
      </c>
      <c r="U39" s="114">
        <v>101.43378310806617</v>
      </c>
      <c r="V39" s="116">
        <v>100.82728975604253</v>
      </c>
      <c r="W39" s="3"/>
      <c r="X39" s="74"/>
      <c r="Y39" s="74"/>
      <c r="Z39" s="74"/>
      <c r="AA39" s="74"/>
      <c r="AB39" s="74"/>
      <c r="AC39" s="74"/>
    </row>
    <row r="40" spans="1:29" ht="18.75" customHeight="1" x14ac:dyDescent="0.25">
      <c r="A40" s="8"/>
      <c r="B40" s="9" t="s">
        <v>34</v>
      </c>
      <c r="C40" s="114">
        <v>31.946000000000002</v>
      </c>
      <c r="D40" s="114">
        <v>60.678468299999999</v>
      </c>
      <c r="E40" s="114">
        <v>27.147999999999996</v>
      </c>
      <c r="F40" s="114">
        <v>1.5269999999999999</v>
      </c>
      <c r="G40" s="114">
        <v>4.5618857000000004</v>
      </c>
      <c r="H40" s="114">
        <v>63.578863400000003</v>
      </c>
      <c r="I40" s="114">
        <v>32.219996243661178</v>
      </c>
      <c r="J40" s="114">
        <v>1029.3</v>
      </c>
      <c r="K40" s="115">
        <v>45.804437945728431</v>
      </c>
      <c r="L40" s="114">
        <f t="shared" si="1"/>
        <v>248.19900000000001</v>
      </c>
      <c r="M40" s="114">
        <v>203.66800000000001</v>
      </c>
      <c r="N40" s="114">
        <v>44.530999999999999</v>
      </c>
      <c r="O40" s="114">
        <v>33.779000000000003</v>
      </c>
      <c r="P40" s="114">
        <v>1.9027868473074472</v>
      </c>
      <c r="Q40" s="114">
        <v>114.8805402830086</v>
      </c>
      <c r="R40" s="114">
        <v>114.7221839713801</v>
      </c>
      <c r="S40" s="114">
        <v>104.68839670095429</v>
      </c>
      <c r="T40" s="114">
        <v>104.83290291412048</v>
      </c>
      <c r="U40" s="114">
        <v>102.47703017429446</v>
      </c>
      <c r="V40" s="116">
        <v>101.84508348232208</v>
      </c>
      <c r="W40" s="3"/>
      <c r="X40" s="74"/>
      <c r="Y40" s="74"/>
      <c r="Z40" s="74"/>
      <c r="AA40" s="74"/>
      <c r="AB40" s="74"/>
      <c r="AC40" s="74"/>
    </row>
    <row r="41" spans="1:29" x14ac:dyDescent="0.25">
      <c r="A41" s="8"/>
      <c r="B41" s="9" t="s">
        <v>38</v>
      </c>
      <c r="C41" s="114">
        <v>32.064999999999998</v>
      </c>
      <c r="D41" s="114">
        <v>60.825935200000004</v>
      </c>
      <c r="E41" s="114">
        <v>27.257999999999999</v>
      </c>
      <c r="F41" s="114">
        <v>1.4850000000000001</v>
      </c>
      <c r="G41" s="114">
        <v>4.4262295099999998</v>
      </c>
      <c r="H41" s="114">
        <v>63.642916800000002</v>
      </c>
      <c r="I41" s="114">
        <v>32.271947606424447</v>
      </c>
      <c r="J41" s="114">
        <v>1034.8</v>
      </c>
      <c r="K41" s="115">
        <v>46.566514544959063</v>
      </c>
      <c r="L41" s="114">
        <f t="shared" si="1"/>
        <v>251.36500000000001</v>
      </c>
      <c r="M41" s="114">
        <v>207.059</v>
      </c>
      <c r="N41" s="114">
        <v>44.305999999999997</v>
      </c>
      <c r="O41" s="114">
        <v>35.587000000000003</v>
      </c>
      <c r="P41" s="114">
        <v>2.32697259910426</v>
      </c>
      <c r="Q41" s="114">
        <v>116.32193988968309</v>
      </c>
      <c r="R41" s="114">
        <v>115.9745998186315</v>
      </c>
      <c r="S41" s="114">
        <v>104.37953253854558</v>
      </c>
      <c r="T41" s="114">
        <v>104.69214576855425</v>
      </c>
      <c r="U41" s="114">
        <v>103.14914835290678</v>
      </c>
      <c r="V41" s="116">
        <v>101.84719104297575</v>
      </c>
      <c r="W41" s="3"/>
      <c r="X41" s="74"/>
      <c r="Y41" s="74"/>
      <c r="Z41" s="74"/>
      <c r="AA41" s="74"/>
      <c r="AB41" s="74"/>
      <c r="AC41" s="74"/>
    </row>
    <row r="42" spans="1:29" x14ac:dyDescent="0.25">
      <c r="A42" s="8"/>
      <c r="B42" s="9" t="s">
        <v>39</v>
      </c>
      <c r="C42" s="114">
        <v>32.063000000000002</v>
      </c>
      <c r="D42" s="114">
        <v>60.740333800000002</v>
      </c>
      <c r="E42" s="114">
        <v>27.252999999999997</v>
      </c>
      <c r="F42" s="114">
        <v>1.429</v>
      </c>
      <c r="G42" s="114">
        <v>4.2666905499999999</v>
      </c>
      <c r="H42" s="114">
        <v>63.447439699999997</v>
      </c>
      <c r="I42" s="114">
        <v>31.952718086267662</v>
      </c>
      <c r="J42" s="114">
        <v>1024.5</v>
      </c>
      <c r="K42" s="115">
        <v>46.531649330786124</v>
      </c>
      <c r="L42" s="114">
        <f t="shared" si="1"/>
        <v>253.08800000000002</v>
      </c>
      <c r="M42" s="114">
        <v>208.35300000000001</v>
      </c>
      <c r="N42" s="114">
        <v>44.734999999999999</v>
      </c>
      <c r="O42" s="114">
        <v>35.947000000000003</v>
      </c>
      <c r="P42" s="114">
        <v>2.4414109135892259</v>
      </c>
      <c r="Q42" s="114">
        <v>117.07035979795042</v>
      </c>
      <c r="R42" s="114">
        <v>117.88690544525413</v>
      </c>
      <c r="S42" s="114">
        <v>105.71894274130386</v>
      </c>
      <c r="T42" s="114">
        <v>104.98667869376675</v>
      </c>
      <c r="U42" s="114">
        <v>103.65838796097495</v>
      </c>
      <c r="V42" s="116">
        <v>102.68918881857334</v>
      </c>
      <c r="W42" s="3"/>
      <c r="X42" s="74"/>
      <c r="Y42" s="74"/>
      <c r="Z42" s="74"/>
      <c r="AA42" s="74"/>
      <c r="AB42" s="74"/>
      <c r="AC42" s="74"/>
    </row>
    <row r="43" spans="1:29" x14ac:dyDescent="0.25">
      <c r="A43" s="8"/>
      <c r="B43" s="9" t="s">
        <v>40</v>
      </c>
      <c r="C43" s="114">
        <v>32.154000000000003</v>
      </c>
      <c r="D43" s="114">
        <v>60.830905399999999</v>
      </c>
      <c r="E43" s="114">
        <v>27.378</v>
      </c>
      <c r="F43" s="114">
        <v>1.4630000000000001</v>
      </c>
      <c r="G43" s="114">
        <v>4.3519647800000003</v>
      </c>
      <c r="H43" s="114">
        <v>63.598698400000004</v>
      </c>
      <c r="I43" s="114">
        <v>31.936928531442437</v>
      </c>
      <c r="J43" s="114">
        <v>1026.9000000000001</v>
      </c>
      <c r="K43" s="115">
        <v>46.22881141147117</v>
      </c>
      <c r="L43" s="114">
        <f t="shared" si="1"/>
        <v>253.887</v>
      </c>
      <c r="M43" s="114">
        <v>210.19300000000001</v>
      </c>
      <c r="N43" s="114">
        <v>43.694000000000003</v>
      </c>
      <c r="O43" s="114">
        <v>36.048000000000002</v>
      </c>
      <c r="P43" s="114">
        <v>3.0007092376360456</v>
      </c>
      <c r="Q43" s="114">
        <v>117.56499800163324</v>
      </c>
      <c r="R43" s="114">
        <v>118.44352297409972</v>
      </c>
      <c r="S43" s="114">
        <v>105.70629355590444</v>
      </c>
      <c r="T43" s="114">
        <v>104.92224377163681</v>
      </c>
      <c r="U43" s="114">
        <v>102.01997184805394</v>
      </c>
      <c r="V43" s="116">
        <v>102.06642551765439</v>
      </c>
      <c r="W43" s="3"/>
      <c r="X43" s="74"/>
      <c r="Y43" s="74"/>
      <c r="Z43" s="74"/>
      <c r="AA43" s="74"/>
      <c r="AB43" s="74"/>
      <c r="AC43" s="74"/>
    </row>
    <row r="44" spans="1:29" ht="18.75" customHeight="1" x14ac:dyDescent="0.25">
      <c r="A44" s="8"/>
      <c r="B44" s="9" t="s">
        <v>41</v>
      </c>
      <c r="C44" s="114">
        <v>32.343000000000004</v>
      </c>
      <c r="D44" s="114">
        <v>61.1063878</v>
      </c>
      <c r="E44" s="114">
        <v>27.591999999999999</v>
      </c>
      <c r="F44" s="114">
        <v>1.417</v>
      </c>
      <c r="G44" s="114">
        <v>4.1972748800000002</v>
      </c>
      <c r="H44" s="114">
        <v>63.783559099999998</v>
      </c>
      <c r="I44" s="114">
        <v>31.904894413010545</v>
      </c>
      <c r="J44" s="114">
        <v>1031.9000000000001</v>
      </c>
      <c r="K44" s="115">
        <v>46.560076434452228</v>
      </c>
      <c r="L44" s="114">
        <f t="shared" si="1"/>
        <v>257.06299999999999</v>
      </c>
      <c r="M44" s="114">
        <v>213.40899999999999</v>
      </c>
      <c r="N44" s="114">
        <v>43.654000000000003</v>
      </c>
      <c r="O44" s="114">
        <v>36.098999999999997</v>
      </c>
      <c r="P44" s="114">
        <v>3.0966589279149748</v>
      </c>
      <c r="Q44" s="114">
        <v>118.43799879011934</v>
      </c>
      <c r="R44" s="114">
        <v>119.44285375353925</v>
      </c>
      <c r="S44" s="114">
        <v>105.89159786697316</v>
      </c>
      <c r="T44" s="114">
        <v>105.00074760379493</v>
      </c>
      <c r="U44" s="114">
        <v>101.76218361215676</v>
      </c>
      <c r="V44" s="116">
        <v>101.58884413871601</v>
      </c>
      <c r="W44" s="3"/>
      <c r="X44" s="74"/>
      <c r="Y44" s="74"/>
      <c r="Z44" s="74"/>
      <c r="AA44" s="74"/>
      <c r="AB44" s="74"/>
      <c r="AC44" s="74"/>
    </row>
    <row r="45" spans="1:29" x14ac:dyDescent="0.25">
      <c r="A45" s="8"/>
      <c r="B45" s="9" t="s">
        <v>43</v>
      </c>
      <c r="C45" s="114">
        <v>32.386000000000003</v>
      </c>
      <c r="D45" s="114">
        <v>61.104507499999997</v>
      </c>
      <c r="E45" s="114">
        <v>27.614999999999995</v>
      </c>
      <c r="F45" s="114">
        <v>1.3620000000000001</v>
      </c>
      <c r="G45" s="114">
        <v>4.0357947100000002</v>
      </c>
      <c r="H45" s="114">
        <v>63.674270300000003</v>
      </c>
      <c r="I45" s="114">
        <v>31.915025010807135</v>
      </c>
      <c r="J45" s="114">
        <v>1033.5999999999999</v>
      </c>
      <c r="K45" s="115">
        <v>46.226132548474411</v>
      </c>
      <c r="L45" s="114">
        <f t="shared" si="1"/>
        <v>257.98400000000004</v>
      </c>
      <c r="M45" s="114">
        <v>213.46700000000001</v>
      </c>
      <c r="N45" s="114">
        <v>44.517000000000003</v>
      </c>
      <c r="O45" s="114">
        <v>36.572000000000003</v>
      </c>
      <c r="P45" s="114">
        <v>1.7619859896658596</v>
      </c>
      <c r="Q45" s="114">
        <v>118.37151617344684</v>
      </c>
      <c r="R45" s="114">
        <v>119.33791432617559</v>
      </c>
      <c r="S45" s="114">
        <v>106.01095289517357</v>
      </c>
      <c r="T45" s="114">
        <v>105.15247644512513</v>
      </c>
      <c r="U45" s="114">
        <v>102.56554416263988</v>
      </c>
      <c r="V45" s="116">
        <v>101.487973438645</v>
      </c>
      <c r="W45" s="3"/>
      <c r="X45" s="74"/>
      <c r="Y45" s="74"/>
      <c r="Z45" s="74"/>
      <c r="AA45" s="74"/>
      <c r="AB45" s="74"/>
      <c r="AC45" s="74"/>
    </row>
    <row r="46" spans="1:29" x14ac:dyDescent="0.25">
      <c r="A46" s="8"/>
      <c r="B46" s="9" t="s">
        <v>44</v>
      </c>
      <c r="C46" s="114">
        <v>32.430999999999997</v>
      </c>
      <c r="D46" s="114">
        <v>61.109854900000002</v>
      </c>
      <c r="E46" s="114">
        <v>27.670999999999999</v>
      </c>
      <c r="F46" s="114">
        <v>1.377</v>
      </c>
      <c r="G46" s="114">
        <v>4.0730004700000002</v>
      </c>
      <c r="H46" s="114">
        <v>63.704541200000001</v>
      </c>
      <c r="I46" s="114">
        <v>32.151336684036878</v>
      </c>
      <c r="J46" s="114">
        <v>1042.7</v>
      </c>
      <c r="K46" s="115">
        <v>46.468557174260518</v>
      </c>
      <c r="L46" s="114">
        <f t="shared" si="1"/>
        <v>263.64400000000001</v>
      </c>
      <c r="M46" s="114">
        <v>217.72499999999999</v>
      </c>
      <c r="N46" s="114">
        <v>45.918999999999997</v>
      </c>
      <c r="O46" s="114">
        <v>36.366</v>
      </c>
      <c r="P46" s="114">
        <v>2.9195794659639063</v>
      </c>
      <c r="Q46" s="114">
        <v>120.48832198334142</v>
      </c>
      <c r="R46" s="114">
        <v>120.57918521943787</v>
      </c>
      <c r="S46" s="114">
        <v>105.57326251390514</v>
      </c>
      <c r="T46" s="114">
        <v>105.49370708931158</v>
      </c>
      <c r="U46" s="114">
        <v>103.64592703066762</v>
      </c>
      <c r="V46" s="116">
        <v>103.27699165932486</v>
      </c>
      <c r="W46" s="3"/>
      <c r="X46" s="74"/>
      <c r="Y46" s="74"/>
      <c r="Z46" s="74"/>
      <c r="AA46" s="74"/>
      <c r="AB46" s="74"/>
      <c r="AC46" s="74"/>
    </row>
    <row r="47" spans="1:29" x14ac:dyDescent="0.25">
      <c r="A47" s="8"/>
      <c r="B47" s="9" t="s">
        <v>45</v>
      </c>
      <c r="C47" s="114">
        <v>32.597000000000001</v>
      </c>
      <c r="D47" s="114">
        <v>61.344047600000003</v>
      </c>
      <c r="E47" s="114">
        <v>27.757000000000005</v>
      </c>
      <c r="F47" s="114">
        <v>1.363</v>
      </c>
      <c r="G47" s="114">
        <v>4.0135453500000002</v>
      </c>
      <c r="H47" s="114">
        <v>63.909067</v>
      </c>
      <c r="I47" s="114">
        <v>31.966131852624475</v>
      </c>
      <c r="J47" s="114">
        <v>1042</v>
      </c>
      <c r="K47" s="115">
        <v>46.940576263185605</v>
      </c>
      <c r="L47" s="114">
        <f t="shared" si="1"/>
        <v>268.786</v>
      </c>
      <c r="M47" s="114">
        <v>221.33</v>
      </c>
      <c r="N47" s="114">
        <v>47.456000000000003</v>
      </c>
      <c r="O47" s="114">
        <v>37.213999999999999</v>
      </c>
      <c r="P47" s="114">
        <v>3.860696102578709</v>
      </c>
      <c r="Q47" s="114">
        <v>122.10382529747905</v>
      </c>
      <c r="R47" s="114">
        <v>122.903883392795</v>
      </c>
      <c r="S47" s="114">
        <v>105.88316212522093</v>
      </c>
      <c r="T47" s="114">
        <v>105.1939025292064</v>
      </c>
      <c r="U47" s="114">
        <v>105.01949517527156</v>
      </c>
      <c r="V47" s="116">
        <v>104.34696348945742</v>
      </c>
      <c r="W47" s="3"/>
      <c r="X47" s="74"/>
      <c r="Y47" s="74"/>
      <c r="Z47" s="74"/>
      <c r="AA47" s="74"/>
      <c r="AB47" s="74"/>
      <c r="AC47" s="74"/>
    </row>
    <row r="48" spans="1:29" ht="18.75" customHeight="1" x14ac:dyDescent="0.25">
      <c r="A48" s="8"/>
      <c r="B48" s="9" t="s">
        <v>46</v>
      </c>
      <c r="C48" s="114">
        <v>32.697000000000003</v>
      </c>
      <c r="D48" s="114">
        <v>61.453595499999999</v>
      </c>
      <c r="E48" s="114">
        <v>27.766999999999999</v>
      </c>
      <c r="F48" s="114">
        <v>1.298</v>
      </c>
      <c r="G48" s="114">
        <v>3.81820856</v>
      </c>
      <c r="H48" s="114">
        <v>63.893169899999997</v>
      </c>
      <c r="I48" s="114">
        <v>32.201731045661681</v>
      </c>
      <c r="J48" s="114">
        <v>1052.9000000000001</v>
      </c>
      <c r="K48" s="115">
        <v>46.5827664114247</v>
      </c>
      <c r="L48" s="114">
        <f t="shared" si="1"/>
        <v>268.99200000000002</v>
      </c>
      <c r="M48" s="114">
        <v>222.01900000000001</v>
      </c>
      <c r="N48" s="114">
        <v>46.972999999999999</v>
      </c>
      <c r="O48" s="114">
        <v>37.563000000000002</v>
      </c>
      <c r="P48" s="114">
        <v>3.3788347192976076</v>
      </c>
      <c r="Q48" s="114">
        <v>122.43982301408118</v>
      </c>
      <c r="R48" s="114">
        <v>122.34040022570241</v>
      </c>
      <c r="S48" s="114">
        <v>105.61510107543228</v>
      </c>
      <c r="T48" s="114">
        <v>105.70093165817069</v>
      </c>
      <c r="U48" s="114">
        <v>104.42667547849227</v>
      </c>
      <c r="V48" s="116">
        <v>104.13083202053551</v>
      </c>
      <c r="W48" s="3"/>
      <c r="X48" s="74"/>
      <c r="Y48" s="74"/>
      <c r="Z48" s="74"/>
      <c r="AA48" s="74"/>
      <c r="AB48" s="74"/>
      <c r="AC48" s="74"/>
    </row>
    <row r="49" spans="1:29" x14ac:dyDescent="0.25">
      <c r="A49" s="8"/>
      <c r="B49" s="9" t="s">
        <v>58</v>
      </c>
      <c r="C49" s="114">
        <v>32.811</v>
      </c>
      <c r="D49" s="114">
        <v>61.587986899999997</v>
      </c>
      <c r="E49" s="114">
        <v>27.852</v>
      </c>
      <c r="F49" s="114">
        <v>1.329</v>
      </c>
      <c r="G49" s="114">
        <v>3.8927943800000002</v>
      </c>
      <c r="H49" s="114">
        <v>64.082590300000021</v>
      </c>
      <c r="I49" s="114">
        <v>32.080704641736006</v>
      </c>
      <c r="J49" s="114">
        <v>1052.5999999999999</v>
      </c>
      <c r="K49" s="115">
        <v>46.727375702612399</v>
      </c>
      <c r="L49" s="114">
        <f t="shared" si="1"/>
        <v>273.56099999999998</v>
      </c>
      <c r="M49" s="114">
        <v>223.92099999999999</v>
      </c>
      <c r="N49" s="114">
        <v>49.64</v>
      </c>
      <c r="O49" s="114">
        <v>38.442</v>
      </c>
      <c r="P49" s="114">
        <v>4.0046458066634649</v>
      </c>
      <c r="Q49" s="114">
        <v>123.11187613217072</v>
      </c>
      <c r="R49" s="114">
        <v>123.47597750967422</v>
      </c>
      <c r="S49" s="114">
        <v>106.14512485419773</v>
      </c>
      <c r="T49" s="114">
        <v>105.83212805146607</v>
      </c>
      <c r="U49" s="114">
        <v>105.66329101627818</v>
      </c>
      <c r="V49" s="116">
        <v>105.26949063314932</v>
      </c>
      <c r="W49" s="3"/>
      <c r="X49" s="74"/>
      <c r="Y49" s="74"/>
      <c r="Z49" s="74"/>
      <c r="AA49" s="74"/>
      <c r="AB49" s="74"/>
      <c r="AC49" s="74"/>
    </row>
    <row r="50" spans="1:29" x14ac:dyDescent="0.25">
      <c r="A50" s="8"/>
      <c r="B50" s="9" t="s">
        <v>59</v>
      </c>
      <c r="C50" s="114">
        <v>32.753</v>
      </c>
      <c r="D50" s="114">
        <v>61.398444099999999</v>
      </c>
      <c r="E50" s="114">
        <v>27.797999999999998</v>
      </c>
      <c r="F50" s="114">
        <v>1.306</v>
      </c>
      <c r="G50" s="114">
        <v>3.8345224500000001</v>
      </c>
      <c r="H50" s="114">
        <v>63.846658499999997</v>
      </c>
      <c r="I50" s="114">
        <v>32.137514120843889</v>
      </c>
      <c r="J50" s="114">
        <v>1052.5999999999999</v>
      </c>
      <c r="K50" s="115">
        <v>46.316491303376438</v>
      </c>
      <c r="L50" s="114">
        <f t="shared" si="1"/>
        <v>276.52699999999999</v>
      </c>
      <c r="M50" s="114">
        <v>225.63900000000001</v>
      </c>
      <c r="N50" s="114">
        <v>50.887999999999998</v>
      </c>
      <c r="O50" s="114">
        <v>37.642000000000003</v>
      </c>
      <c r="P50" s="114">
        <v>3.1613865959869702</v>
      </c>
      <c r="Q50" s="114">
        <v>124.2974236442524</v>
      </c>
      <c r="R50" s="114">
        <v>124.44466090140077</v>
      </c>
      <c r="S50" s="114">
        <v>106.54833621429023</v>
      </c>
      <c r="T50" s="114">
        <v>106.42227307374017</v>
      </c>
      <c r="U50" s="114">
        <v>105.63485532943939</v>
      </c>
      <c r="V50" s="116">
        <v>106.21609470388206</v>
      </c>
      <c r="W50" s="3"/>
      <c r="X50" s="74"/>
      <c r="Y50" s="74"/>
      <c r="Z50" s="74"/>
      <c r="AA50" s="74"/>
      <c r="AB50" s="74"/>
      <c r="AC50" s="74"/>
    </row>
    <row r="51" spans="1:29" x14ac:dyDescent="0.25">
      <c r="A51" s="8"/>
      <c r="B51" s="9" t="s">
        <v>60</v>
      </c>
      <c r="C51" s="114">
        <v>32.933999999999997</v>
      </c>
      <c r="D51" s="114">
        <v>61.656838</v>
      </c>
      <c r="E51" s="114">
        <v>27.907</v>
      </c>
      <c r="F51" s="114">
        <v>1.29</v>
      </c>
      <c r="G51" s="114">
        <v>3.76928471</v>
      </c>
      <c r="H51" s="114">
        <v>64.071889900000002</v>
      </c>
      <c r="I51" s="114">
        <v>31.884982085382887</v>
      </c>
      <c r="J51" s="114">
        <v>1050.0999999999999</v>
      </c>
      <c r="K51" s="115">
        <v>46.513670551416162</v>
      </c>
      <c r="L51" s="114">
        <f t="shared" si="1"/>
        <v>278.16500000000002</v>
      </c>
      <c r="M51" s="114">
        <v>226.12200000000001</v>
      </c>
      <c r="N51" s="114">
        <v>52.042999999999999</v>
      </c>
      <c r="O51" s="114">
        <v>38.131</v>
      </c>
      <c r="P51" s="114">
        <v>1.6159559313411176</v>
      </c>
      <c r="Q51" s="114">
        <v>124.07696930476804</v>
      </c>
      <c r="R51" s="114">
        <v>125.20781066888699</v>
      </c>
      <c r="S51" s="114">
        <v>106.84077515264347</v>
      </c>
      <c r="T51" s="114">
        <v>105.87581963372097</v>
      </c>
      <c r="U51" s="114">
        <v>105.74053958792511</v>
      </c>
      <c r="V51" s="116">
        <v>106.36387976832566</v>
      </c>
      <c r="W51" s="3"/>
      <c r="X51" s="74"/>
      <c r="Y51" s="74"/>
      <c r="Z51" s="74"/>
      <c r="AA51" s="74"/>
      <c r="AB51" s="74"/>
      <c r="AC51" s="74"/>
    </row>
    <row r="52" spans="1:29" ht="18.75" customHeight="1" x14ac:dyDescent="0.25">
      <c r="A52" s="8"/>
      <c r="B52" s="9" t="s">
        <v>61</v>
      </c>
      <c r="C52" s="114">
        <v>33.012</v>
      </c>
      <c r="D52" s="114">
        <v>61.708133199999999</v>
      </c>
      <c r="E52" s="114">
        <v>28.034000000000006</v>
      </c>
      <c r="F52" s="114">
        <v>1.3740000000000001</v>
      </c>
      <c r="G52" s="114">
        <v>3.9958122500000002</v>
      </c>
      <c r="H52" s="114">
        <v>64.276501499999995</v>
      </c>
      <c r="I52" s="114">
        <v>31.255301102629343</v>
      </c>
      <c r="J52" s="114">
        <v>1031.8</v>
      </c>
      <c r="K52" s="115">
        <v>47.254090050478645</v>
      </c>
      <c r="L52" s="114">
        <f t="shared" si="1"/>
        <v>280.63400000000001</v>
      </c>
      <c r="M52" s="114">
        <v>228.08</v>
      </c>
      <c r="N52" s="114">
        <v>52.554000000000002</v>
      </c>
      <c r="O52" s="114">
        <v>37.591000000000001</v>
      </c>
      <c r="P52" s="114">
        <v>1.751531193125877</v>
      </c>
      <c r="Q52" s="114">
        <v>124.58439470698093</v>
      </c>
      <c r="R52" s="114">
        <v>128.2526600851333</v>
      </c>
      <c r="S52" s="114">
        <v>105.88559789910519</v>
      </c>
      <c r="T52" s="114">
        <v>102.85707223296747</v>
      </c>
      <c r="U52" s="114">
        <v>104.43451903155196</v>
      </c>
      <c r="V52" s="116">
        <v>105.75820494167563</v>
      </c>
      <c r="W52" s="3"/>
      <c r="X52" s="74"/>
      <c r="Y52" s="74"/>
      <c r="Z52" s="74"/>
      <c r="AA52" s="74"/>
      <c r="AB52" s="74"/>
      <c r="AC52" s="74"/>
    </row>
    <row r="53" spans="1:29" ht="18.75" customHeight="1" x14ac:dyDescent="0.25">
      <c r="A53" s="8"/>
      <c r="B53" s="9" t="s">
        <v>63</v>
      </c>
      <c r="C53" s="114">
        <v>32.604999999999997</v>
      </c>
      <c r="D53" s="114">
        <v>60.954179199999999</v>
      </c>
      <c r="E53" s="114">
        <v>27.914999999999999</v>
      </c>
      <c r="F53" s="114">
        <v>1.407</v>
      </c>
      <c r="G53" s="114">
        <v>4.1367752600000003</v>
      </c>
      <c r="H53" s="114">
        <v>63.584528200000001</v>
      </c>
      <c r="I53" s="114">
        <v>25.925471553442723</v>
      </c>
      <c r="J53" s="114">
        <v>845.3</v>
      </c>
      <c r="K53" s="115">
        <v>52.546143738410336</v>
      </c>
      <c r="L53" s="114">
        <f t="shared" si="1"/>
        <v>273.24299999999999</v>
      </c>
      <c r="M53" s="114">
        <v>221.851</v>
      </c>
      <c r="N53" s="114">
        <v>51.392000000000003</v>
      </c>
      <c r="O53" s="114">
        <v>34.880000000000003</v>
      </c>
      <c r="P53" s="114">
        <v>-1.1480319780873049</v>
      </c>
      <c r="Q53" s="114">
        <v>121.69851242535019</v>
      </c>
      <c r="R53" s="114">
        <v>151.03758308821767</v>
      </c>
      <c r="S53" s="114">
        <v>103.81970017437953</v>
      </c>
      <c r="T53" s="114">
        <v>83.652709566255467</v>
      </c>
      <c r="U53" s="114">
        <v>93.123185200338469</v>
      </c>
      <c r="V53" s="116">
        <v>103.07547503710938</v>
      </c>
      <c r="W53" s="3"/>
      <c r="X53" s="74"/>
      <c r="Y53" s="74"/>
      <c r="Z53" s="74"/>
      <c r="AA53" s="74"/>
      <c r="AB53" s="74"/>
      <c r="AC53" s="74"/>
    </row>
    <row r="54" spans="1:29" ht="18.75" customHeight="1" x14ac:dyDescent="0.25">
      <c r="A54" s="8"/>
      <c r="B54" s="9" t="s">
        <v>64</v>
      </c>
      <c r="C54" s="114">
        <v>32.35</v>
      </c>
      <c r="D54" s="114">
        <v>60.4548597</v>
      </c>
      <c r="E54" s="114">
        <v>27.881</v>
      </c>
      <c r="F54" s="114">
        <v>1.6479999999999999</v>
      </c>
      <c r="G54" s="114">
        <v>4.8473439599999999</v>
      </c>
      <c r="H54" s="114">
        <v>63.534600400000002</v>
      </c>
      <c r="I54" s="114">
        <v>28.37403400309119</v>
      </c>
      <c r="J54" s="114">
        <v>917.9</v>
      </c>
      <c r="K54" s="115">
        <v>48.8934187003548</v>
      </c>
      <c r="L54" s="114">
        <f t="shared" si="1"/>
        <v>283.911</v>
      </c>
      <c r="M54" s="114">
        <v>229.96199999999999</v>
      </c>
      <c r="N54" s="114">
        <v>53.948999999999998</v>
      </c>
      <c r="O54" s="114">
        <v>37.241999999999997</v>
      </c>
      <c r="P54" s="114">
        <v>1.6124949378190978</v>
      </c>
      <c r="Q54" s="114">
        <v>126.30171330835552</v>
      </c>
      <c r="R54" s="114">
        <v>143.22359783572992</v>
      </c>
      <c r="S54" s="114">
        <v>112.68588766254268</v>
      </c>
      <c r="T54" s="114">
        <v>99.372037098075666</v>
      </c>
      <c r="U54" s="114">
        <v>102.24380129533273</v>
      </c>
      <c r="V54" s="116">
        <v>107.84798887245799</v>
      </c>
      <c r="W54" s="3"/>
      <c r="X54" s="74"/>
      <c r="Y54" s="74"/>
      <c r="Z54" s="74"/>
      <c r="AA54" s="74"/>
      <c r="AB54" s="74"/>
      <c r="AC54" s="74"/>
    </row>
    <row r="55" spans="1:29" ht="18.75" customHeight="1" x14ac:dyDescent="0.25">
      <c r="A55" s="30"/>
      <c r="B55" s="9" t="s">
        <v>65</v>
      </c>
      <c r="C55" s="114">
        <v>32.149000000000001</v>
      </c>
      <c r="D55" s="114">
        <v>60.090465600000002</v>
      </c>
      <c r="E55" s="114">
        <v>27.83</v>
      </c>
      <c r="F55" s="114">
        <v>1.7709999999999999</v>
      </c>
      <c r="G55" s="114">
        <v>5.2211084899999998</v>
      </c>
      <c r="H55" s="114">
        <v>63.400684099999999</v>
      </c>
      <c r="I55" s="114">
        <v>30.147127437867432</v>
      </c>
      <c r="J55" s="114">
        <v>969.2</v>
      </c>
      <c r="K55" s="115">
        <v>49.070394332871757</v>
      </c>
      <c r="L55" s="114">
        <f t="shared" si="1"/>
        <v>291.38900000000001</v>
      </c>
      <c r="M55" s="114">
        <v>236.37100000000001</v>
      </c>
      <c r="N55" s="114">
        <v>55.018000000000001</v>
      </c>
      <c r="O55" s="114">
        <v>36.137999999999998</v>
      </c>
      <c r="P55" s="114">
        <v>4.8217293801978034</v>
      </c>
      <c r="Q55" s="114">
        <v>130.05962498779508</v>
      </c>
      <c r="R55" s="114">
        <v>138.81071230015135</v>
      </c>
      <c r="S55" s="114">
        <v>108.36960926629631</v>
      </c>
      <c r="T55" s="114">
        <v>101.53762996887241</v>
      </c>
      <c r="U55" s="114">
        <v>105.6250196101425</v>
      </c>
      <c r="V55" s="116">
        <v>111.10761560685651</v>
      </c>
      <c r="W55" s="3"/>
      <c r="X55" s="74"/>
      <c r="Y55" s="74"/>
      <c r="Z55" s="74"/>
      <c r="AA55" s="74"/>
      <c r="AB55" s="74"/>
      <c r="AC55" s="74"/>
    </row>
    <row r="56" spans="1:29" ht="18.75" customHeight="1" x14ac:dyDescent="0.25">
      <c r="A56" s="75"/>
      <c r="B56" s="9" t="s">
        <v>66</v>
      </c>
      <c r="C56" s="114">
        <v>32.180999999999997</v>
      </c>
      <c r="D56" s="114">
        <v>60.080652700000002</v>
      </c>
      <c r="E56" s="114">
        <v>27.9</v>
      </c>
      <c r="F56" s="114">
        <v>1.653</v>
      </c>
      <c r="G56" s="114">
        <v>4.8856180199999999</v>
      </c>
      <c r="H56" s="114">
        <v>63.166738199999998</v>
      </c>
      <c r="I56" s="114">
        <v>29.532954227649856</v>
      </c>
      <c r="J56" s="114">
        <v>950.4</v>
      </c>
      <c r="K56" s="115">
        <v>49.40393589255028</v>
      </c>
      <c r="L56" s="114">
        <f t="shared" si="1"/>
        <v>291.709</v>
      </c>
      <c r="M56" s="114">
        <v>238.78800000000001</v>
      </c>
      <c r="N56" s="114">
        <v>52.920999999999999</v>
      </c>
      <c r="O56" s="114">
        <v>36.054000000000002</v>
      </c>
      <c r="P56" s="114">
        <v>5.1976793654744835</v>
      </c>
      <c r="Q56" s="114">
        <v>131.05989208326693</v>
      </c>
      <c r="R56" s="114">
        <v>142.78721924350501</v>
      </c>
      <c r="S56" s="114">
        <v>109.28162628260461</v>
      </c>
      <c r="T56" s="114">
        <v>100.30616341688821</v>
      </c>
      <c r="U56" s="114">
        <v>103.04539958604182</v>
      </c>
      <c r="V56" s="116">
        <v>109.36580931370912</v>
      </c>
      <c r="W56" s="3"/>
      <c r="X56" s="74"/>
      <c r="Y56" s="74"/>
      <c r="Z56" s="74"/>
      <c r="AA56" s="74"/>
      <c r="AB56" s="74"/>
      <c r="AC56" s="74"/>
    </row>
    <row r="57" spans="1:29" ht="18.75" customHeight="1" x14ac:dyDescent="0.25">
      <c r="A57" s="75"/>
      <c r="B57" s="9" t="s">
        <v>67</v>
      </c>
      <c r="C57" s="114">
        <v>32.276000000000003</v>
      </c>
      <c r="D57" s="114">
        <v>60.263639400000002</v>
      </c>
      <c r="E57" s="114">
        <v>27.997</v>
      </c>
      <c r="F57" s="114">
        <v>1.6</v>
      </c>
      <c r="G57" s="114">
        <v>4.7231078000000002</v>
      </c>
      <c r="H57" s="114">
        <v>63.2510549</v>
      </c>
      <c r="I57" s="114">
        <v>31.023051183541952</v>
      </c>
      <c r="J57" s="114">
        <v>1001.3</v>
      </c>
      <c r="K57" s="115">
        <v>48.451380967195547</v>
      </c>
      <c r="L57" s="114">
        <f t="shared" si="1"/>
        <v>298.05</v>
      </c>
      <c r="M57" s="114">
        <v>243.04300000000001</v>
      </c>
      <c r="N57" s="114">
        <v>55.006999999999998</v>
      </c>
      <c r="O57" s="114">
        <v>37.286999999999999</v>
      </c>
      <c r="P57" s="114">
        <v>9.2314909309278104</v>
      </c>
      <c r="Q57" s="114">
        <v>132.93309956297043</v>
      </c>
      <c r="R57" s="114">
        <v>137.8716724954545</v>
      </c>
      <c r="S57" s="114">
        <v>109.8006808074548</v>
      </c>
      <c r="T57" s="114">
        <v>105.8676127566418</v>
      </c>
      <c r="U57" s="114">
        <v>107.80190446260167</v>
      </c>
      <c r="V57" s="116">
        <v>110.55475610033515</v>
      </c>
      <c r="W57" s="3"/>
      <c r="X57" s="74"/>
      <c r="Y57" s="74"/>
      <c r="Z57" s="74"/>
      <c r="AA57" s="74"/>
      <c r="AB57" s="74"/>
      <c r="AC57" s="74"/>
    </row>
    <row r="58" spans="1:29" ht="18.75" customHeight="1" x14ac:dyDescent="0.25">
      <c r="A58" s="75"/>
      <c r="B58" s="9" t="s">
        <v>68</v>
      </c>
      <c r="C58" s="114">
        <v>32.523000000000003</v>
      </c>
      <c r="D58" s="114">
        <v>60.6964896</v>
      </c>
      <c r="E58" s="114">
        <v>28.245999999999999</v>
      </c>
      <c r="F58" s="114">
        <v>1.448</v>
      </c>
      <c r="G58" s="114">
        <v>4.2624591599999997</v>
      </c>
      <c r="H58" s="114">
        <v>63.398839199999998</v>
      </c>
      <c r="I58" s="114">
        <v>31.565353749654086</v>
      </c>
      <c r="J58" s="114">
        <v>1026.5999999999999</v>
      </c>
      <c r="K58" s="115">
        <v>48.405850440282435</v>
      </c>
      <c r="L58" s="114">
        <f t="shared" si="1"/>
        <v>302.42599999999999</v>
      </c>
      <c r="M58" s="114">
        <v>247.17500000000001</v>
      </c>
      <c r="N58" s="114">
        <v>55.250999999999998</v>
      </c>
      <c r="O58" s="114">
        <v>36.917000000000002</v>
      </c>
      <c r="P58" s="114">
        <v>6.0962068736866826</v>
      </c>
      <c r="Q58" s="114">
        <v>134.00132703664354</v>
      </c>
      <c r="R58" s="114">
        <v>136.59187311241845</v>
      </c>
      <c r="S58" s="114">
        <v>107.98409646764675</v>
      </c>
      <c r="T58" s="114">
        <v>105.93611388291322</v>
      </c>
      <c r="U58" s="114">
        <v>107.80784781200938</v>
      </c>
      <c r="V58" s="116">
        <v>110.23192469044847</v>
      </c>
      <c r="W58" s="3"/>
      <c r="X58" s="74"/>
      <c r="Y58" s="74"/>
      <c r="Z58" s="74"/>
      <c r="AA58" s="74"/>
      <c r="AB58" s="74"/>
      <c r="AC58" s="74"/>
    </row>
    <row r="59" spans="1:29" ht="18.75" customHeight="1" x14ac:dyDescent="0.25">
      <c r="A59" s="30"/>
      <c r="B59" s="9" t="s">
        <v>69</v>
      </c>
      <c r="C59" s="114">
        <v>32.484999999999999</v>
      </c>
      <c r="D59" s="114">
        <v>60.636887999999999</v>
      </c>
      <c r="E59" s="114">
        <v>28.306999999999999</v>
      </c>
      <c r="F59" s="114">
        <v>1.3740000000000001</v>
      </c>
      <c r="G59" s="114">
        <v>4.0580052599999998</v>
      </c>
      <c r="H59" s="114">
        <v>63.201612799999999</v>
      </c>
      <c r="I59" s="114">
        <v>31.605356318300757</v>
      </c>
      <c r="J59" s="114">
        <v>1026.7</v>
      </c>
      <c r="K59" s="115">
        <v>48.221331353052236</v>
      </c>
      <c r="L59" s="114">
        <f t="shared" si="1"/>
        <v>304.99599999999998</v>
      </c>
      <c r="M59" s="114">
        <v>250.82300000000001</v>
      </c>
      <c r="N59" s="114">
        <v>54.173000000000002</v>
      </c>
      <c r="O59" s="114">
        <v>36.515858200000004</v>
      </c>
      <c r="P59" s="114">
        <v>4.3259929369679151</v>
      </c>
      <c r="Q59" s="114">
        <v>135.68599517861406</v>
      </c>
      <c r="R59" s="114">
        <v>138.13405327423067</v>
      </c>
      <c r="S59" s="114">
        <v>109.05857293245511</v>
      </c>
      <c r="T59" s="114">
        <v>107.12580026680638</v>
      </c>
      <c r="U59" s="114">
        <v>107.85154821867462</v>
      </c>
      <c r="V59" s="116">
        <v>110.49726111785112</v>
      </c>
      <c r="W59" s="3"/>
      <c r="X59" s="74"/>
      <c r="Y59" s="74"/>
      <c r="Z59" s="74"/>
      <c r="AA59" s="74"/>
      <c r="AB59" s="74"/>
      <c r="AC59" s="74"/>
    </row>
    <row r="60" spans="1:29" ht="18.75" customHeight="1" x14ac:dyDescent="0.25">
      <c r="A60" s="30"/>
      <c r="B60" s="9" t="s">
        <v>70</v>
      </c>
      <c r="C60" s="114">
        <v>32.618915299999998</v>
      </c>
      <c r="D60" s="114">
        <v>60.756129799999997</v>
      </c>
      <c r="E60" s="114">
        <v>28.404451872479004</v>
      </c>
      <c r="F60" s="114">
        <v>1.3304473999999999</v>
      </c>
      <c r="G60" s="114">
        <v>3.9189171599999999</v>
      </c>
      <c r="H60" s="114">
        <v>63.234226800000002</v>
      </c>
      <c r="I60" s="114">
        <v>31.742207964757135</v>
      </c>
      <c r="J60" s="114">
        <v>1035.3963900000001</v>
      </c>
      <c r="K60" s="115">
        <v>48.622230398522241</v>
      </c>
      <c r="L60" s="114">
        <f t="shared" si="1"/>
        <v>310.46918320000003</v>
      </c>
      <c r="M60" s="114">
        <v>255.19180700000001</v>
      </c>
      <c r="N60" s="114">
        <v>55.277376199999999</v>
      </c>
      <c r="O60" s="114">
        <v>37.347554500000001</v>
      </c>
      <c r="P60" s="114">
        <v>4.9716490580118844</v>
      </c>
      <c r="Q60" s="114">
        <v>137.57572997345608</v>
      </c>
      <c r="R60" s="114">
        <v>139.45404464769337</v>
      </c>
      <c r="S60" s="114">
        <v>108.66765827415593</v>
      </c>
      <c r="T60" s="114">
        <v>107.20400711393616</v>
      </c>
      <c r="U60" s="114">
        <v>109.1740108298324</v>
      </c>
      <c r="V60" s="116">
        <v>110.6730042748663</v>
      </c>
      <c r="W60" s="3"/>
      <c r="X60" s="74"/>
      <c r="Y60" s="74"/>
      <c r="Z60" s="74"/>
      <c r="AA60" s="74"/>
      <c r="AB60" s="74"/>
      <c r="AC60" s="74"/>
    </row>
    <row r="61" spans="1:29" x14ac:dyDescent="0.25">
      <c r="A61" s="8"/>
      <c r="B61" s="9" t="s">
        <v>71</v>
      </c>
      <c r="C61" s="114">
        <v>32.689085800000001</v>
      </c>
      <c r="D61" s="114">
        <v>60.756383700000001</v>
      </c>
      <c r="E61" s="114">
        <v>28.446274545426554</v>
      </c>
      <c r="F61" s="114">
        <v>1.3505064299999998</v>
      </c>
      <c r="G61" s="114">
        <v>3.9674577200000001</v>
      </c>
      <c r="H61" s="114">
        <v>63.266453499999997</v>
      </c>
      <c r="I61" s="114">
        <v>31.847471727220753</v>
      </c>
      <c r="J61" s="114">
        <v>1041.06474</v>
      </c>
      <c r="K61" s="115">
        <v>48.370840211962914</v>
      </c>
      <c r="L61" s="114">
        <f t="shared" si="1"/>
        <v>317.55276140000001</v>
      </c>
      <c r="M61" s="114">
        <v>260.08240999999998</v>
      </c>
      <c r="N61" s="114">
        <v>57.470351399999998</v>
      </c>
      <c r="O61" s="114">
        <v>38.2629862</v>
      </c>
      <c r="P61" s="114">
        <v>5.320755024168311</v>
      </c>
      <c r="Q61" s="114">
        <v>140.00614413674987</v>
      </c>
      <c r="R61" s="114">
        <v>141.44856835416283</v>
      </c>
      <c r="S61" s="114">
        <v>108.76580091732492</v>
      </c>
      <c r="T61" s="114">
        <v>107.65665972662151</v>
      </c>
      <c r="U61" s="114">
        <v>109.35948867104645</v>
      </c>
      <c r="V61" s="116">
        <v>109.89283434387869</v>
      </c>
      <c r="W61" s="3"/>
      <c r="X61" s="3"/>
      <c r="Y61" s="3"/>
      <c r="Z61" s="74"/>
      <c r="AA61" s="74"/>
      <c r="AB61" s="74"/>
      <c r="AC61" s="74"/>
    </row>
    <row r="62" spans="1:29" x14ac:dyDescent="0.25">
      <c r="A62" s="8"/>
      <c r="B62" s="9" t="s">
        <v>72</v>
      </c>
      <c r="C62" s="114">
        <v>32.724905200000002</v>
      </c>
      <c r="D62" s="114">
        <v>60.746166299999999</v>
      </c>
      <c r="E62" s="114">
        <v>28.458142129693776</v>
      </c>
      <c r="F62" s="114">
        <v>1.3760145800000001</v>
      </c>
      <c r="G62" s="114">
        <v>4.03512454</v>
      </c>
      <c r="H62" s="114">
        <v>63.300417000000003</v>
      </c>
      <c r="I62" s="114">
        <v>31.915048264663536</v>
      </c>
      <c r="J62" s="114">
        <v>1044.4169300000001</v>
      </c>
      <c r="K62" s="115">
        <v>48.673353885733519</v>
      </c>
      <c r="L62" s="114">
        <f t="shared" si="1"/>
        <v>322.61878379999996</v>
      </c>
      <c r="M62" s="114">
        <v>263.82320799999997</v>
      </c>
      <c r="N62" s="114">
        <v>58.795575800000002</v>
      </c>
      <c r="O62" s="114">
        <v>39.0161619</v>
      </c>
      <c r="P62" s="114">
        <v>5.9397307431800161</v>
      </c>
      <c r="Q62" s="114">
        <v>141.96064505490827</v>
      </c>
      <c r="R62" s="114">
        <v>143.11952318744378</v>
      </c>
      <c r="S62" s="114">
        <v>108.79978688146113</v>
      </c>
      <c r="T62" s="114">
        <v>107.91880509178509</v>
      </c>
      <c r="U62" s="114">
        <v>110.30117485113271</v>
      </c>
      <c r="V62" s="116">
        <v>110.7695356905849</v>
      </c>
      <c r="W62" s="3"/>
      <c r="X62" s="3"/>
      <c r="Y62" s="3"/>
      <c r="Z62" s="3"/>
      <c r="AA62" s="3"/>
      <c r="AB62" s="3"/>
      <c r="AC62" s="74"/>
    </row>
    <row r="63" spans="1:29" x14ac:dyDescent="0.25">
      <c r="A63" s="8"/>
      <c r="B63" s="9" t="s">
        <v>73</v>
      </c>
      <c r="C63" s="114">
        <v>32.757683</v>
      </c>
      <c r="D63" s="114">
        <v>60.7303359</v>
      </c>
      <c r="E63" s="114">
        <v>28.467324216392814</v>
      </c>
      <c r="F63" s="114">
        <v>1.4007298000000001</v>
      </c>
      <c r="G63" s="114">
        <v>4.1006876099999996</v>
      </c>
      <c r="H63" s="114">
        <v>63.327185999999998</v>
      </c>
      <c r="I63" s="114">
        <v>31.918832589129178</v>
      </c>
      <c r="J63" s="114">
        <v>1045.587</v>
      </c>
      <c r="K63" s="115">
        <v>48.10509962906314</v>
      </c>
      <c r="L63" s="114">
        <f t="shared" si="1"/>
        <v>324.75634550000001</v>
      </c>
      <c r="M63" s="114">
        <v>265.24128899999999</v>
      </c>
      <c r="N63" s="114">
        <v>59.5150565</v>
      </c>
      <c r="O63" s="114">
        <v>39.430079800000001</v>
      </c>
      <c r="P63" s="114">
        <v>5.1528308071222995</v>
      </c>
      <c r="Q63" s="114">
        <v>142.67766493912816</v>
      </c>
      <c r="R63" s="114">
        <v>143.82534241312348</v>
      </c>
      <c r="S63" s="114">
        <v>108.91973709745484</v>
      </c>
      <c r="T63" s="114">
        <v>108.05059461007637</v>
      </c>
      <c r="U63" s="114">
        <v>110.1498429317048</v>
      </c>
      <c r="V63" s="116">
        <v>108.71586179850834</v>
      </c>
      <c r="W63" s="3"/>
      <c r="X63" s="3"/>
      <c r="Y63" s="3"/>
      <c r="Z63" s="3"/>
      <c r="AA63" s="3"/>
      <c r="AB63" s="3"/>
      <c r="AC63" s="74"/>
    </row>
    <row r="64" spans="1:29" x14ac:dyDescent="0.25">
      <c r="A64" s="8"/>
      <c r="B64" s="9" t="s">
        <v>74</v>
      </c>
      <c r="C64" s="114">
        <v>32.795120400000002</v>
      </c>
      <c r="D64" s="114">
        <v>60.723173099999997</v>
      </c>
      <c r="E64" s="114">
        <v>28.480514244388207</v>
      </c>
      <c r="F64" s="114">
        <v>1.4215541900000002</v>
      </c>
      <c r="G64" s="114">
        <v>4.1545655899999998</v>
      </c>
      <c r="H64" s="114">
        <v>63.355311</v>
      </c>
      <c r="I64" s="114">
        <v>31.927523083315645</v>
      </c>
      <c r="J64" s="114">
        <v>1047.0669600000001</v>
      </c>
      <c r="K64" s="115">
        <v>47.845122413264882</v>
      </c>
      <c r="L64" s="114">
        <f t="shared" si="1"/>
        <v>326.25978729999997</v>
      </c>
      <c r="M64" s="114">
        <v>266.51034899999996</v>
      </c>
      <c r="N64" s="114">
        <v>59.749438300000001</v>
      </c>
      <c r="O64" s="114">
        <v>39.824192000000004</v>
      </c>
      <c r="P64" s="114">
        <v>4.1563942075147464</v>
      </c>
      <c r="Q64" s="114">
        <v>143.29391964501892</v>
      </c>
      <c r="R64" s="114">
        <v>144.40723653843972</v>
      </c>
      <c r="S64" s="114">
        <v>109.22984343650997</v>
      </c>
      <c r="T64" s="114">
        <v>108.38772894284223</v>
      </c>
      <c r="U64" s="114">
        <v>110.06891157931655</v>
      </c>
      <c r="V64" s="116">
        <v>108.3931631146354</v>
      </c>
      <c r="W64" s="3"/>
      <c r="X64" s="3"/>
      <c r="Y64" s="3"/>
      <c r="Z64" s="3"/>
      <c r="AA64" s="3"/>
      <c r="AB64" s="3"/>
      <c r="AC64" s="74"/>
    </row>
    <row r="65" spans="1:29" x14ac:dyDescent="0.25">
      <c r="A65" s="8"/>
      <c r="B65" s="9" t="s">
        <v>76</v>
      </c>
      <c r="C65" s="114">
        <v>32.845216899999997</v>
      </c>
      <c r="D65" s="114">
        <v>60.739438300000003</v>
      </c>
      <c r="E65" s="114">
        <v>28.504646263265357</v>
      </c>
      <c r="F65" s="114">
        <v>1.42558414</v>
      </c>
      <c r="G65" s="114">
        <v>4.1597631100000001</v>
      </c>
      <c r="H65" s="114">
        <v>63.375717999999999</v>
      </c>
      <c r="I65" s="114">
        <v>31.942490568455092</v>
      </c>
      <c r="J65" s="114">
        <v>1049.1580300000001</v>
      </c>
      <c r="K65" s="115">
        <v>47.85726499413807</v>
      </c>
      <c r="L65" s="114">
        <f t="shared" si="1"/>
        <v>327.85608029999997</v>
      </c>
      <c r="M65" s="114">
        <v>268.24184399999996</v>
      </c>
      <c r="N65" s="114">
        <v>59.614236299999995</v>
      </c>
      <c r="O65" s="114">
        <v>40.2899995</v>
      </c>
      <c r="P65" s="114">
        <v>2.9260452693342653</v>
      </c>
      <c r="Q65" s="114">
        <v>144.10278729404052</v>
      </c>
      <c r="R65" s="114">
        <v>145.15434093184214</v>
      </c>
      <c r="S65" s="114">
        <v>109.6601904988415</v>
      </c>
      <c r="T65" s="114">
        <v>108.86577010626304</v>
      </c>
      <c r="U65" s="114">
        <v>109.7470767494241</v>
      </c>
      <c r="V65" s="116">
        <v>109.12216074509993</v>
      </c>
      <c r="W65" s="3"/>
      <c r="X65" s="3"/>
      <c r="Y65" s="3"/>
      <c r="Z65" s="3"/>
      <c r="AA65" s="3"/>
      <c r="AB65" s="3"/>
      <c r="AC65" s="74"/>
    </row>
    <row r="66" spans="1:29" x14ac:dyDescent="0.25">
      <c r="A66" s="8"/>
      <c r="B66" s="9" t="s">
        <v>77</v>
      </c>
      <c r="C66" s="114">
        <v>32.900292500000013</v>
      </c>
      <c r="D66" s="114">
        <v>60.7602142</v>
      </c>
      <c r="E66" s="114">
        <v>28.533037393401575</v>
      </c>
      <c r="F66" s="114">
        <v>1.4263853500000001</v>
      </c>
      <c r="G66" s="114">
        <v>4.15532594</v>
      </c>
      <c r="H66" s="114">
        <v>63.394460700000003</v>
      </c>
      <c r="I66" s="114">
        <v>31.942622513351488</v>
      </c>
      <c r="J66" s="114">
        <v>1050.9216300000001</v>
      </c>
      <c r="K66" s="115">
        <v>47.653343741227033</v>
      </c>
      <c r="L66" s="114">
        <f t="shared" si="1"/>
        <v>329.98243239999999</v>
      </c>
      <c r="M66" s="114">
        <v>270.070448</v>
      </c>
      <c r="N66" s="114">
        <v>59.911984400000001</v>
      </c>
      <c r="O66" s="114">
        <v>40.773424500000004</v>
      </c>
      <c r="P66" s="114">
        <v>2.0992629896098736</v>
      </c>
      <c r="Q66" s="114">
        <v>144.94077233635741</v>
      </c>
      <c r="R66" s="114">
        <v>145.99783762795576</v>
      </c>
      <c r="S66" s="114">
        <v>110.09450857583371</v>
      </c>
      <c r="T66" s="114">
        <v>109.29739328992029</v>
      </c>
      <c r="U66" s="114">
        <v>109.83623554519897</v>
      </c>
      <c r="V66" s="116">
        <v>109.16085894107364</v>
      </c>
      <c r="W66" s="3"/>
      <c r="X66" s="3"/>
      <c r="Y66" s="3"/>
      <c r="Z66" s="3"/>
      <c r="AA66" s="3"/>
      <c r="AB66" s="3"/>
      <c r="AC66" s="74"/>
    </row>
    <row r="67" spans="1:29" x14ac:dyDescent="0.25">
      <c r="A67" s="8"/>
      <c r="B67" s="9" t="s">
        <v>78</v>
      </c>
      <c r="C67" s="114">
        <v>32.953604200000001</v>
      </c>
      <c r="D67" s="114">
        <v>60.777681399999999</v>
      </c>
      <c r="E67" s="114">
        <v>28.559834717291167</v>
      </c>
      <c r="F67" s="114">
        <v>1.42597408</v>
      </c>
      <c r="G67" s="114">
        <v>4.1477358200000003</v>
      </c>
      <c r="H67" s="114">
        <v>63.407663800000002</v>
      </c>
      <c r="I67" s="114">
        <v>31.938378329114187</v>
      </c>
      <c r="J67" s="114">
        <v>1052.48468</v>
      </c>
      <c r="K67" s="115">
        <v>47.509475979297676</v>
      </c>
      <c r="L67" s="114">
        <f t="shared" si="1"/>
        <v>332.3015054</v>
      </c>
      <c r="M67" s="114">
        <v>271.981965</v>
      </c>
      <c r="N67" s="114">
        <v>60.319540400000001</v>
      </c>
      <c r="O67" s="114">
        <v>41.272544500000009</v>
      </c>
      <c r="P67" s="114">
        <v>2.2091872900699583</v>
      </c>
      <c r="Q67" s="114">
        <v>145.82968177873198</v>
      </c>
      <c r="R67" s="114">
        <v>146.91275050353505</v>
      </c>
      <c r="S67" s="114">
        <v>110.54791211039854</v>
      </c>
      <c r="T67" s="114">
        <v>109.73293201285405</v>
      </c>
      <c r="U67" s="114">
        <v>109.99649532072711</v>
      </c>
      <c r="V67" s="116">
        <v>109.26134323718529</v>
      </c>
      <c r="W67" s="3"/>
      <c r="X67" s="3"/>
      <c r="Y67" s="3"/>
      <c r="Z67" s="3"/>
      <c r="AA67" s="3"/>
      <c r="AB67" s="3"/>
      <c r="AC67" s="74"/>
    </row>
    <row r="68" spans="1:29" x14ac:dyDescent="0.25">
      <c r="A68" s="8"/>
      <c r="B68" s="9" t="s">
        <v>79</v>
      </c>
      <c r="C68" s="114">
        <v>33.003711100000004</v>
      </c>
      <c r="D68" s="114">
        <v>60.789199600000003</v>
      </c>
      <c r="E68" s="114">
        <v>28.583793666672456</v>
      </c>
      <c r="F68" s="114">
        <v>1.42542568</v>
      </c>
      <c r="G68" s="114">
        <v>4.1401725799999998</v>
      </c>
      <c r="H68" s="114">
        <v>63.4146766</v>
      </c>
      <c r="I68" s="114">
        <v>31.918126702933819</v>
      </c>
      <c r="J68" s="114">
        <v>1053.4166299999999</v>
      </c>
      <c r="K68" s="115">
        <v>47.410486103011209</v>
      </c>
      <c r="L68" s="114">
        <f t="shared" si="1"/>
        <v>334.7144227</v>
      </c>
      <c r="M68" s="114">
        <v>273.96304300000003</v>
      </c>
      <c r="N68" s="114">
        <v>60.751379700000001</v>
      </c>
      <c r="O68" s="114">
        <v>41.785522400000005</v>
      </c>
      <c r="P68" s="114">
        <v>2.4249739893408728</v>
      </c>
      <c r="Q68" s="114">
        <v>146.76875992471761</v>
      </c>
      <c r="R68" s="114">
        <v>147.95261726263038</v>
      </c>
      <c r="S68" s="114">
        <v>111.02901519729744</v>
      </c>
      <c r="T68" s="114">
        <v>110.14060556994241</v>
      </c>
      <c r="U68" s="114">
        <v>110.13070829796932</v>
      </c>
      <c r="V68" s="116">
        <v>109.44105854127298</v>
      </c>
      <c r="W68" s="3"/>
      <c r="X68" s="3"/>
      <c r="Y68" s="3"/>
      <c r="Z68" s="3"/>
      <c r="AA68" s="3"/>
      <c r="AB68" s="3"/>
      <c r="AC68" s="74"/>
    </row>
    <row r="69" spans="1:29" x14ac:dyDescent="0.25">
      <c r="A69" s="8"/>
      <c r="B69" s="9" t="s">
        <v>354</v>
      </c>
      <c r="C69" s="114">
        <v>33.038970800000001</v>
      </c>
      <c r="D69" s="114">
        <v>60.773376300000002</v>
      </c>
      <c r="E69" s="114">
        <v>28.594843311890767</v>
      </c>
      <c r="F69" s="114">
        <v>1.4269622400000002</v>
      </c>
      <c r="G69" s="114">
        <v>4.14021068</v>
      </c>
      <c r="H69" s="114">
        <v>63.398195100000002</v>
      </c>
      <c r="I69" s="114">
        <v>31.945547678662066</v>
      </c>
      <c r="J69" s="114">
        <v>1055.44802</v>
      </c>
      <c r="K69" s="115">
        <v>47.374076476902118</v>
      </c>
      <c r="L69" s="114">
        <f t="shared" si="1"/>
        <v>336.62790190000004</v>
      </c>
      <c r="M69" s="114">
        <v>276.00523300000003</v>
      </c>
      <c r="N69" s="114">
        <v>60.622668899999994</v>
      </c>
      <c r="O69" s="114">
        <v>42.311231100000001</v>
      </c>
      <c r="P69" s="114">
        <v>2.5696147795103874</v>
      </c>
      <c r="Q69" s="114">
        <v>147.80567381403463</v>
      </c>
      <c r="R69" s="114">
        <v>148.870000689069</v>
      </c>
      <c r="S69" s="114">
        <v>111.41404810415058</v>
      </c>
      <c r="T69" s="114">
        <v>110.61750791876142</v>
      </c>
      <c r="U69" s="114">
        <v>110.20404418241172</v>
      </c>
      <c r="V69" s="116">
        <v>109.67261298706563</v>
      </c>
      <c r="W69" s="3"/>
      <c r="X69" s="3"/>
      <c r="Y69" s="3"/>
      <c r="Z69" s="3"/>
      <c r="AA69" s="3"/>
      <c r="AB69" s="3"/>
      <c r="AC69" s="74"/>
    </row>
    <row r="70" spans="1:29" x14ac:dyDescent="0.25">
      <c r="A70" s="8"/>
      <c r="B70" s="9" t="s">
        <v>355</v>
      </c>
      <c r="C70" s="114">
        <v>33.073775099999999</v>
      </c>
      <c r="D70" s="114">
        <v>60.761355899999998</v>
      </c>
      <c r="E70" s="114">
        <v>28.605457630038064</v>
      </c>
      <c r="F70" s="114">
        <v>1.4283791400000001</v>
      </c>
      <c r="G70" s="114">
        <v>4.1399708799999999</v>
      </c>
      <c r="H70" s="114">
        <v>63.385497000000001</v>
      </c>
      <c r="I70" s="114">
        <v>31.964634722670635</v>
      </c>
      <c r="J70" s="114">
        <v>1057.1911399999999</v>
      </c>
      <c r="K70" s="115">
        <v>47.304211397528064</v>
      </c>
      <c r="L70" s="114">
        <f t="shared" si="1"/>
        <v>339.17046150000004</v>
      </c>
      <c r="M70" s="114">
        <v>278.07416600000005</v>
      </c>
      <c r="N70" s="114">
        <v>61.096295500000004</v>
      </c>
      <c r="O70" s="114">
        <v>42.844525199999993</v>
      </c>
      <c r="P70" s="114">
        <v>2.7028946335342807</v>
      </c>
      <c r="Q70" s="114">
        <v>148.85836869363996</v>
      </c>
      <c r="R70" s="114">
        <v>149.84074748166532</v>
      </c>
      <c r="S70" s="114">
        <v>111.78086687725258</v>
      </c>
      <c r="T70" s="114">
        <v>111.04801427554357</v>
      </c>
      <c r="U70" s="114">
        <v>110.39064803062941</v>
      </c>
      <c r="V70" s="116">
        <v>110.03548269751636</v>
      </c>
      <c r="W70" s="3"/>
      <c r="X70" s="3"/>
      <c r="Y70" s="3"/>
      <c r="Z70" s="3"/>
      <c r="AA70" s="3"/>
      <c r="AB70" s="3"/>
      <c r="AC70" s="74"/>
    </row>
    <row r="71" spans="1:29" x14ac:dyDescent="0.25">
      <c r="A71" s="8"/>
      <c r="B71" s="9" t="s">
        <v>356</v>
      </c>
      <c r="C71" s="114">
        <v>33.1065386</v>
      </c>
      <c r="D71" s="114">
        <v>60.745620899999999</v>
      </c>
      <c r="E71" s="114">
        <v>28.614266914386192</v>
      </c>
      <c r="F71" s="114">
        <v>1.42978472</v>
      </c>
      <c r="G71" s="114">
        <v>4.1399447900000004</v>
      </c>
      <c r="H71" s="114">
        <v>63.369065200000001</v>
      </c>
      <c r="I71" s="114">
        <v>31.978752481437574</v>
      </c>
      <c r="J71" s="114">
        <v>1058.7058</v>
      </c>
      <c r="K71" s="115">
        <v>47.264809235157045</v>
      </c>
      <c r="L71" s="114">
        <f t="shared" si="1"/>
        <v>341.8130104</v>
      </c>
      <c r="M71" s="114">
        <v>280.17779400000001</v>
      </c>
      <c r="N71" s="114">
        <v>61.635216399999997</v>
      </c>
      <c r="O71" s="114">
        <v>43.386704999999999</v>
      </c>
      <c r="P71" s="114">
        <v>2.8174127342134314</v>
      </c>
      <c r="Q71" s="114">
        <v>149.9383058034289</v>
      </c>
      <c r="R71" s="114">
        <v>150.861181064059</v>
      </c>
      <c r="S71" s="114">
        <v>112.15346988248251</v>
      </c>
      <c r="T71" s="114">
        <v>111.4673842889157</v>
      </c>
      <c r="U71" s="114">
        <v>110.68221006064196</v>
      </c>
      <c r="V71" s="116">
        <v>110.35115546562973</v>
      </c>
      <c r="W71" s="3"/>
      <c r="X71" s="3"/>
      <c r="Y71" s="3"/>
      <c r="Z71" s="3"/>
      <c r="AA71" s="3"/>
      <c r="AB71" s="3"/>
      <c r="AC71" s="74"/>
    </row>
    <row r="72" spans="1:29" x14ac:dyDescent="0.25">
      <c r="A72" s="8"/>
      <c r="B72" s="9" t="s">
        <v>357</v>
      </c>
      <c r="C72" s="114">
        <v>33.140070600000001</v>
      </c>
      <c r="D72" s="114">
        <v>60.731333300000003</v>
      </c>
      <c r="E72" s="114">
        <v>28.623701299404136</v>
      </c>
      <c r="F72" s="114">
        <v>1.4310947900000002</v>
      </c>
      <c r="G72" s="114">
        <v>4.1395619000000012</v>
      </c>
      <c r="H72" s="114">
        <v>63.353907499999998</v>
      </c>
      <c r="I72" s="114">
        <v>31.979600070894925</v>
      </c>
      <c r="J72" s="114">
        <v>1059.8062</v>
      </c>
      <c r="K72" s="115">
        <v>47.210939516539533</v>
      </c>
      <c r="L72" s="114">
        <f t="shared" si="1"/>
        <v>344.38023569999996</v>
      </c>
      <c r="M72" s="114">
        <v>282.20957799999996</v>
      </c>
      <c r="N72" s="114">
        <v>62.170657700000007</v>
      </c>
      <c r="O72" s="114">
        <v>43.9212779</v>
      </c>
      <c r="P72" s="114">
        <v>2.866471854605579</v>
      </c>
      <c r="Q72" s="114">
        <v>150.97584511931331</v>
      </c>
      <c r="R72" s="114">
        <v>151.90108055156216</v>
      </c>
      <c r="S72" s="114">
        <v>112.53813688787446</v>
      </c>
      <c r="T72" s="114">
        <v>111.85266268982291</v>
      </c>
      <c r="U72" s="114">
        <v>110.92975195360555</v>
      </c>
      <c r="V72" s="116">
        <v>110.58133234384435</v>
      </c>
      <c r="W72" s="3"/>
      <c r="X72" s="3"/>
      <c r="Y72" s="3"/>
      <c r="Z72" s="3"/>
      <c r="AA72" s="3"/>
      <c r="AB72" s="3"/>
      <c r="AC72" s="74"/>
    </row>
    <row r="73" spans="1:29" x14ac:dyDescent="0.25">
      <c r="A73" s="8"/>
      <c r="B73" s="9" t="s">
        <v>361</v>
      </c>
      <c r="C73" s="114">
        <v>33.173264899999999</v>
      </c>
      <c r="D73" s="114">
        <v>60.716463400000002</v>
      </c>
      <c r="E73" s="114">
        <v>28.63280468450683</v>
      </c>
      <c r="F73" s="114">
        <v>1.4327217700000001</v>
      </c>
      <c r="G73" s="114">
        <v>4.1400980199999999</v>
      </c>
      <c r="H73" s="114">
        <v>63.338749700000001</v>
      </c>
      <c r="I73" s="114">
        <v>31.970227181047537</v>
      </c>
      <c r="J73" s="114">
        <v>1060.55682</v>
      </c>
      <c r="K73" s="115">
        <v>47.186445737548425</v>
      </c>
      <c r="L73" s="114">
        <f t="shared" si="1"/>
        <v>346.84095790000003</v>
      </c>
      <c r="M73" s="114">
        <v>284.43309000000005</v>
      </c>
      <c r="N73" s="114">
        <v>62.407867899999999</v>
      </c>
      <c r="O73" s="114">
        <v>44.4893097</v>
      </c>
      <c r="P73" s="114">
        <v>2.916885322335383</v>
      </c>
      <c r="Q73" s="114">
        <v>152.11699581909517</v>
      </c>
      <c r="R73" s="114">
        <v>153.09409490965996</v>
      </c>
      <c r="S73" s="114">
        <v>112.90342408767057</v>
      </c>
      <c r="T73" s="114">
        <v>112.18283564324946</v>
      </c>
      <c r="U73" s="114">
        <v>111.09299837449096</v>
      </c>
      <c r="V73" s="116">
        <v>110.68901595583027</v>
      </c>
      <c r="W73" s="3"/>
      <c r="X73" s="3"/>
      <c r="Y73" s="3"/>
      <c r="Z73" s="3"/>
      <c r="AA73" s="3"/>
      <c r="AB73" s="3"/>
      <c r="AC73" s="74"/>
    </row>
    <row r="74" spans="1:29" x14ac:dyDescent="0.25">
      <c r="A74" s="8"/>
      <c r="B74" s="9" t="s">
        <v>362</v>
      </c>
      <c r="C74" s="114">
        <v>33.207304900000004</v>
      </c>
      <c r="D74" s="114">
        <v>60.7020543</v>
      </c>
      <c r="E74" s="114">
        <v>28.642598310564765</v>
      </c>
      <c r="F74" s="114">
        <v>1.4341228000000001</v>
      </c>
      <c r="G74" s="114">
        <v>4.1399067399999998</v>
      </c>
      <c r="H74" s="114">
        <v>63.323591999999998</v>
      </c>
      <c r="I74" s="114">
        <v>31.963034869916491</v>
      </c>
      <c r="J74" s="114">
        <v>1061.40624</v>
      </c>
      <c r="K74" s="115">
        <v>47.151011452566124</v>
      </c>
      <c r="L74" s="114">
        <f t="shared" si="1"/>
        <v>349.60073920000002</v>
      </c>
      <c r="M74" s="114">
        <v>286.62939299999999</v>
      </c>
      <c r="N74" s="114">
        <v>62.971346199999999</v>
      </c>
      <c r="O74" s="114">
        <v>45.056840900000005</v>
      </c>
      <c r="P74" s="114">
        <v>2.9429398484934532</v>
      </c>
      <c r="Q74" s="114">
        <v>153.23918094374238</v>
      </c>
      <c r="R74" s="114">
        <v>154.2581918170971</v>
      </c>
      <c r="S74" s="114">
        <v>113.27701042403979</v>
      </c>
      <c r="T74" s="114">
        <v>112.52871645012563</v>
      </c>
      <c r="U74" s="114">
        <v>111.35898945912987</v>
      </c>
      <c r="V74" s="116">
        <v>111.03950575438652</v>
      </c>
      <c r="W74" s="3"/>
      <c r="X74" s="3"/>
      <c r="Y74" s="3"/>
      <c r="Z74" s="3"/>
      <c r="AA74" s="3"/>
      <c r="AB74" s="3"/>
      <c r="AC74" s="74"/>
    </row>
    <row r="75" spans="1:29" x14ac:dyDescent="0.25">
      <c r="A75" s="8"/>
      <c r="B75" s="9" t="s">
        <v>363</v>
      </c>
      <c r="C75" s="114">
        <v>33.241258699999996</v>
      </c>
      <c r="D75" s="114">
        <v>60.687524600000003</v>
      </c>
      <c r="E75" s="114">
        <v>28.65227760255874</v>
      </c>
      <c r="F75" s="114">
        <v>1.4355888399999999</v>
      </c>
      <c r="G75" s="114">
        <v>4.1399058499999999</v>
      </c>
      <c r="H75" s="114">
        <v>63.308434200000001</v>
      </c>
      <c r="I75" s="114">
        <v>31.960079929871434</v>
      </c>
      <c r="J75" s="114">
        <v>1062.39329</v>
      </c>
      <c r="K75" s="115">
        <v>47.152497267069968</v>
      </c>
      <c r="L75" s="114">
        <f t="shared" si="1"/>
        <v>352.79782920000002</v>
      </c>
      <c r="M75" s="114">
        <v>288.96554100000003</v>
      </c>
      <c r="N75" s="114">
        <v>63.832288200000001</v>
      </c>
      <c r="O75" s="114">
        <v>45.650206100000005</v>
      </c>
      <c r="P75" s="114">
        <v>2.9996665901594666</v>
      </c>
      <c r="Q75" s="114">
        <v>154.43595506846549</v>
      </c>
      <c r="R75" s="114">
        <v>155.47729737373018</v>
      </c>
      <c r="S75" s="114">
        <v>113.64172945513661</v>
      </c>
      <c r="T75" s="114">
        <v>112.8805895670769</v>
      </c>
      <c r="U75" s="114">
        <v>111.80325001536109</v>
      </c>
      <c r="V75" s="116">
        <v>111.46857363456095</v>
      </c>
      <c r="W75" s="3"/>
      <c r="X75" s="3"/>
      <c r="Y75" s="3"/>
      <c r="Z75" s="3"/>
      <c r="AA75" s="3"/>
      <c r="AB75" s="3"/>
      <c r="AC75" s="74"/>
    </row>
    <row r="76" spans="1:29" x14ac:dyDescent="0.25">
      <c r="A76" s="8"/>
      <c r="B76" s="9" t="s">
        <v>364</v>
      </c>
      <c r="C76" s="114">
        <v>33.275192600000004</v>
      </c>
      <c r="D76" s="114">
        <v>60.672994799999998</v>
      </c>
      <c r="E76" s="114">
        <v>28.66189953983675</v>
      </c>
      <c r="F76" s="114">
        <v>1.43705415</v>
      </c>
      <c r="G76" s="114">
        <v>4.1399053200000004</v>
      </c>
      <c r="H76" s="114">
        <v>63.293276499999997</v>
      </c>
      <c r="I76" s="114">
        <v>31.958093727018991</v>
      </c>
      <c r="J76" s="114">
        <v>1063.4117200000001</v>
      </c>
      <c r="K76" s="115">
        <v>47.147697545653422</v>
      </c>
      <c r="L76" s="114">
        <f t="shared" si="1"/>
        <v>355.73437460000002</v>
      </c>
      <c r="M76" s="114">
        <v>291.29585200000002</v>
      </c>
      <c r="N76" s="114">
        <v>64.438522599999999</v>
      </c>
      <c r="O76" s="114">
        <v>46.2466133</v>
      </c>
      <c r="P76" s="114">
        <v>3.0821272342911321</v>
      </c>
      <c r="Q76" s="114">
        <v>155.62911275893686</v>
      </c>
      <c r="R76" s="114">
        <v>156.6882384887997</v>
      </c>
      <c r="S76" s="114">
        <v>113.99616828036694</v>
      </c>
      <c r="T76" s="114">
        <v>113.22561746407243</v>
      </c>
      <c r="U76" s="114">
        <v>112.14047574630166</v>
      </c>
      <c r="V76" s="116">
        <v>111.79846307133955</v>
      </c>
      <c r="W76" s="3"/>
      <c r="X76" s="3"/>
      <c r="Y76" s="3"/>
      <c r="Z76" s="3"/>
      <c r="AA76" s="3"/>
      <c r="AB76" s="3"/>
      <c r="AC76" s="74"/>
    </row>
    <row r="77" spans="1:29" x14ac:dyDescent="0.25">
      <c r="A77" s="8"/>
      <c r="B77" s="9" t="s">
        <v>388</v>
      </c>
      <c r="C77" s="114">
        <v>33.309106299999996</v>
      </c>
      <c r="D77" s="114">
        <v>60.658465100000001</v>
      </c>
      <c r="E77" s="114">
        <v>28.671464188538405</v>
      </c>
      <c r="F77" s="114">
        <v>1.4385185100000002</v>
      </c>
      <c r="G77" s="114">
        <v>4.1399045799999996</v>
      </c>
      <c r="H77" s="114">
        <v>63.278118800000001</v>
      </c>
      <c r="I77" s="114">
        <v>31.956313803925831</v>
      </c>
      <c r="J77" s="114">
        <v>1064.43625</v>
      </c>
      <c r="K77" s="115">
        <v>47.16500261307921</v>
      </c>
      <c r="L77" s="114">
        <f t="shared" ref="L77:L80" si="2">M77+N77</f>
        <v>358.87377230000004</v>
      </c>
      <c r="M77" s="114">
        <v>293.85484100000002</v>
      </c>
      <c r="N77" s="114">
        <v>65.018931299999991</v>
      </c>
      <c r="O77" s="114">
        <v>46.883472800000007</v>
      </c>
      <c r="P77" s="114">
        <v>3.1731640408864781</v>
      </c>
      <c r="Q77" s="114">
        <v>156.94391763050345</v>
      </c>
      <c r="R77" s="114">
        <v>158.02079192445927</v>
      </c>
      <c r="S77" s="114">
        <v>114.37607041375095</v>
      </c>
      <c r="T77" s="114">
        <v>113.59662449287708</v>
      </c>
      <c r="U77" s="114">
        <v>112.53797225857853</v>
      </c>
      <c r="V77" s="116">
        <v>112.17977206436038</v>
      </c>
      <c r="W77" s="3"/>
      <c r="X77" s="3"/>
      <c r="Y77" s="3"/>
      <c r="Z77" s="3"/>
      <c r="AA77" s="3"/>
      <c r="AB77" s="3"/>
      <c r="AC77" s="74"/>
    </row>
    <row r="78" spans="1:29" x14ac:dyDescent="0.25">
      <c r="A78" s="8"/>
      <c r="B78" s="9" t="s">
        <v>389</v>
      </c>
      <c r="C78" s="114">
        <v>33.344596299999999</v>
      </c>
      <c r="D78" s="114">
        <v>60.643935300000003</v>
      </c>
      <c r="E78" s="114">
        <v>28.682344687056101</v>
      </c>
      <c r="F78" s="114">
        <v>1.4400509099999999</v>
      </c>
      <c r="G78" s="114">
        <v>4.1399037400000003</v>
      </c>
      <c r="H78" s="114">
        <v>63.262960999999997</v>
      </c>
      <c r="I78" s="114">
        <v>31.956314241495292</v>
      </c>
      <c r="J78" s="114">
        <v>1065.5704000000001</v>
      </c>
      <c r="K78" s="115">
        <v>47.126140986737283</v>
      </c>
      <c r="L78" s="114">
        <f t="shared" si="2"/>
        <v>361.98292719999995</v>
      </c>
      <c r="M78" s="114">
        <v>296.35470299999997</v>
      </c>
      <c r="N78" s="114">
        <v>65.628224199999991</v>
      </c>
      <c r="O78" s="114">
        <v>47.515187300000001</v>
      </c>
      <c r="P78" s="114">
        <v>3.2497152682271935</v>
      </c>
      <c r="Q78" s="114">
        <v>158.21901800377748</v>
      </c>
      <c r="R78" s="114">
        <v>159.30463919963248</v>
      </c>
      <c r="S78" s="114">
        <v>114.75226616504852</v>
      </c>
      <c r="T78" s="114">
        <v>113.97025811949729</v>
      </c>
      <c r="U78" s="114">
        <v>112.7644044608876</v>
      </c>
      <c r="V78" s="116">
        <v>112.51959989660325</v>
      </c>
      <c r="W78" s="3"/>
      <c r="X78" s="3"/>
      <c r="Y78" s="3"/>
      <c r="Z78" s="3"/>
      <c r="AA78" s="3"/>
      <c r="AB78" s="3"/>
      <c r="AC78" s="74"/>
    </row>
    <row r="79" spans="1:29" x14ac:dyDescent="0.25">
      <c r="A79" s="8"/>
      <c r="B79" s="9" t="s">
        <v>390</v>
      </c>
      <c r="C79" s="114">
        <v>33.380065499999994</v>
      </c>
      <c r="D79" s="114">
        <v>60.629405599999998</v>
      </c>
      <c r="E79" s="114">
        <v>28.693165427364953</v>
      </c>
      <c r="F79" s="114">
        <v>1.4415824500000001</v>
      </c>
      <c r="G79" s="114">
        <v>4.1399030000000012</v>
      </c>
      <c r="H79" s="114">
        <v>63.247803300000001</v>
      </c>
      <c r="I79" s="114">
        <v>31.956314706201113</v>
      </c>
      <c r="J79" s="114">
        <v>1066.70388</v>
      </c>
      <c r="K79" s="115">
        <v>47.144647905503518</v>
      </c>
      <c r="L79" s="114">
        <f t="shared" si="2"/>
        <v>365.47588470000005</v>
      </c>
      <c r="M79" s="114">
        <v>298.92710600000004</v>
      </c>
      <c r="N79" s="114">
        <v>66.5487787</v>
      </c>
      <c r="O79" s="114">
        <v>48.162840700000004</v>
      </c>
      <c r="P79" s="114">
        <v>3.2999065945946704</v>
      </c>
      <c r="Q79" s="114">
        <v>159.53219733419505</v>
      </c>
      <c r="R79" s="114">
        <v>160.62682658418456</v>
      </c>
      <c r="S79" s="114">
        <v>115.15191205851853</v>
      </c>
      <c r="T79" s="114">
        <v>114.36718218909365</v>
      </c>
      <c r="U79" s="114">
        <v>113.27170750800262</v>
      </c>
      <c r="V79" s="116">
        <v>113.03748074664884</v>
      </c>
      <c r="W79" s="3"/>
      <c r="X79" s="3"/>
      <c r="Y79" s="3"/>
      <c r="Z79" s="3"/>
      <c r="AA79" s="3"/>
      <c r="AB79" s="3"/>
      <c r="AC79" s="74"/>
    </row>
    <row r="80" spans="1:29" x14ac:dyDescent="0.25">
      <c r="A80" s="8"/>
      <c r="B80" s="117" t="s">
        <v>391</v>
      </c>
      <c r="C80" s="114">
        <v>33.415513900000001</v>
      </c>
      <c r="D80" s="114">
        <v>60.614875900000001</v>
      </c>
      <c r="E80" s="114">
        <v>28.703926445173579</v>
      </c>
      <c r="F80" s="114">
        <v>1.44311301</v>
      </c>
      <c r="G80" s="114">
        <v>4.1399020499999999</v>
      </c>
      <c r="H80" s="114">
        <v>63.232645499999997</v>
      </c>
      <c r="I80" s="114">
        <v>31.956315195788736</v>
      </c>
      <c r="J80" s="114">
        <v>1067.8366900000001</v>
      </c>
      <c r="K80" s="115">
        <v>47.134753251584257</v>
      </c>
      <c r="L80" s="114">
        <f t="shared" si="2"/>
        <v>368.59520250000003</v>
      </c>
      <c r="M80" s="114">
        <v>301.40737300000001</v>
      </c>
      <c r="N80" s="114">
        <v>67.187829500000021</v>
      </c>
      <c r="O80" s="114">
        <v>48.799950799999998</v>
      </c>
      <c r="P80" s="114">
        <v>3.3197229772906178</v>
      </c>
      <c r="Q80" s="114">
        <v>160.79556817454883</v>
      </c>
      <c r="R80" s="114">
        <v>161.89886368110555</v>
      </c>
      <c r="S80" s="114">
        <v>115.5589340198286</v>
      </c>
      <c r="T80" s="114">
        <v>114.77143216158949</v>
      </c>
      <c r="U80" s="114">
        <v>113.65004906922869</v>
      </c>
      <c r="V80" s="116">
        <v>113.40246443997968</v>
      </c>
      <c r="W80" s="3"/>
      <c r="X80" s="3"/>
      <c r="Y80" s="3"/>
      <c r="Z80" s="3"/>
      <c r="AA80" s="3"/>
      <c r="AB80" s="3"/>
      <c r="AC80" s="74"/>
    </row>
    <row r="81" spans="1:29" x14ac:dyDescent="0.25">
      <c r="A81" s="8"/>
      <c r="B81" s="9">
        <v>2008</v>
      </c>
      <c r="C81" s="118">
        <v>29.628499999999999</v>
      </c>
      <c r="D81" s="118">
        <v>60.023568488604617</v>
      </c>
      <c r="E81" s="118">
        <v>25.78275</v>
      </c>
      <c r="F81" s="118">
        <v>1.7862499999999999</v>
      </c>
      <c r="G81" s="118">
        <v>5.6849285617765286</v>
      </c>
      <c r="H81" s="118">
        <v>63.641558528425399</v>
      </c>
      <c r="I81" s="118">
        <v>31.932009046337122</v>
      </c>
      <c r="J81" s="118">
        <v>946.1</v>
      </c>
      <c r="K81" s="119">
        <f ca="1">AVERAGE(OFFSET(K$4,4*(ROW()-ROW(K$81)),0):OFFSET(K$7,4*(ROW()-ROW(K$81)),0))</f>
        <v>47.727307276398342</v>
      </c>
      <c r="L81" s="118">
        <f ca="1">SUM(OFFSET(L$4,4*(ROW()-ROW(L$81)),0):OFFSET(L$7,4*(ROW()-ROW(L$81)),0))</f>
        <v>796.08799999999997</v>
      </c>
      <c r="M81" s="118">
        <v>668.17600000000004</v>
      </c>
      <c r="N81" s="118">
        <v>127.91200000000001</v>
      </c>
      <c r="O81" s="118">
        <v>94.86</v>
      </c>
      <c r="P81" s="118">
        <v>1.1907957652723677</v>
      </c>
      <c r="Q81" s="118">
        <f ca="1">AVERAGE(OFFSET(Q$4,4*(ROW()-ROW(Q$81)),0):OFFSET(Q$7,4*(ROW()-ROW(Q$81)),0))</f>
        <v>99.211022926374298</v>
      </c>
      <c r="R81" s="118">
        <f ca="1">AVERAGE(OFFSET(R$4,4*(ROW()-ROW(R$81)),0):OFFSET(R$7,4*(ROW()-ROW(R$81)),0))</f>
        <v>99.968009277108152</v>
      </c>
      <c r="S81" s="118">
        <f ca="1">AVERAGE(OFFSET(S$4,4*(ROW()-ROW(S$81)),0):OFFSET(S$7,4*(ROW()-ROW(S$81)),0))</f>
        <v>99.347553733793148</v>
      </c>
      <c r="T81" s="118">
        <f ca="1">AVERAGE(OFFSET(T$4,4*(ROW()-ROW(T$81)),0):OFFSET(T$7,4*(ROW()-ROW(T$81)),0))</f>
        <v>98.596663764965882</v>
      </c>
      <c r="U81" s="118">
        <f ca="1">AVERAGE(OFFSET(U$4,4*(ROW()-ROW(U$81)),0):OFFSET(U$7,4*(ROW()-ROW(U$81)),0))</f>
        <v>97.822156697841521</v>
      </c>
      <c r="V81" s="120">
        <f ca="1">AVERAGE(OFFSET(V$4,4*(ROW()-ROW(V$81)),0):OFFSET(V$7,4*(ROW()-ROW(V$81)),0))</f>
        <v>97.479777433395668</v>
      </c>
      <c r="W81" s="3"/>
      <c r="X81" s="3"/>
      <c r="Y81" s="3"/>
      <c r="Z81" s="3"/>
      <c r="AA81" s="3"/>
      <c r="AB81" s="3"/>
      <c r="AC81" s="74"/>
    </row>
    <row r="82" spans="1:29" x14ac:dyDescent="0.25">
      <c r="A82" s="8"/>
      <c r="B82" s="9">
        <v>2009</v>
      </c>
      <c r="C82" s="114">
        <v>29.155999999999999</v>
      </c>
      <c r="D82" s="114">
        <v>58.582521842066598</v>
      </c>
      <c r="E82" s="454">
        <v>25.286000000000001</v>
      </c>
      <c r="F82" s="114">
        <v>2.4027500000000002</v>
      </c>
      <c r="G82" s="114">
        <v>7.6138189373564158</v>
      </c>
      <c r="H82" s="114">
        <v>63.409925854992828</v>
      </c>
      <c r="I82" s="114">
        <v>31.50652187549862</v>
      </c>
      <c r="J82" s="114">
        <v>918.6</v>
      </c>
      <c r="K82" s="121">
        <f ca="1">AVERAGE(OFFSET(K$4,4*(ROW()-ROW(K$81)),0):OFFSET(K$7,4*(ROW()-ROW(K$81)),0))</f>
        <v>48.434196507627377</v>
      </c>
      <c r="L82" s="103">
        <f ca="1">SUM(OFFSET(L$4,4*(ROW()-ROW(L$81)),0):OFFSET(L$7,4*(ROW()-ROW(L$81)),0))</f>
        <v>788.18999999999994</v>
      </c>
      <c r="M82" s="114">
        <v>657.67700000000002</v>
      </c>
      <c r="N82" s="114">
        <v>130.51300000000001</v>
      </c>
      <c r="O82" s="114">
        <v>96.504999999999995</v>
      </c>
      <c r="P82" s="114">
        <v>0.36236478221864932</v>
      </c>
      <c r="Q82" s="103">
        <f ca="1">AVERAGE(OFFSET(Q$4,4*(ROW()-ROW(Q$81)),0):OFFSET(Q$7,4*(ROW()-ROW(Q$81)),0))</f>
        <v>99.579627944513078</v>
      </c>
      <c r="R82" s="103">
        <f ca="1">AVERAGE(OFFSET(R$4,4*(ROW()-ROW(R$81)),0):OFFSET(R$7,4*(ROW()-ROW(R$81)),0))</f>
        <v>101.69345587834695</v>
      </c>
      <c r="S82" s="103">
        <f ca="1">AVERAGE(OFFSET(S$4,4*(ROW()-ROW(S$81)),0):OFFSET(S$7,4*(ROW()-ROW(S$81)),0))</f>
        <v>98.137680619102071</v>
      </c>
      <c r="T82" s="103">
        <f ca="1">AVERAGE(OFFSET(T$4,4*(ROW()-ROW(T$81)),0):OFFSET(T$7,4*(ROW()-ROW(T$81)),0))</f>
        <v>96.096476408928012</v>
      </c>
      <c r="U82" s="103">
        <f ca="1">AVERAGE(OFFSET(U$4,4*(ROW()-ROW(U$81)),0):OFFSET(U$7,4*(ROW()-ROW(U$81)),0))</f>
        <v>96.53942242411641</v>
      </c>
      <c r="V82" s="109">
        <f ca="1">AVERAGE(OFFSET(V$4,4*(ROW()-ROW(V$81)),0):OFFSET(V$7,4*(ROW()-ROW(V$81)),0))</f>
        <v>97.826712853926267</v>
      </c>
      <c r="W82" s="3"/>
      <c r="X82" s="3"/>
      <c r="Y82" s="3"/>
      <c r="Z82" s="3"/>
      <c r="AA82" s="3"/>
      <c r="AB82" s="3"/>
      <c r="AC82" s="74"/>
    </row>
    <row r="83" spans="1:29" x14ac:dyDescent="0.25">
      <c r="A83" s="8"/>
      <c r="B83" s="9">
        <v>2010</v>
      </c>
      <c r="C83" s="114">
        <v>29.2285</v>
      </c>
      <c r="D83" s="114">
        <v>58.209638264897002</v>
      </c>
      <c r="E83" s="454">
        <v>25.239000000000001</v>
      </c>
      <c r="F83" s="114">
        <v>2.49675</v>
      </c>
      <c r="G83" s="114">
        <v>7.8702358909859846</v>
      </c>
      <c r="H83" s="114">
        <v>63.182110612291424</v>
      </c>
      <c r="I83" s="114">
        <v>31.599952770948001</v>
      </c>
      <c r="J83" s="114">
        <v>923.625</v>
      </c>
      <c r="K83" s="121">
        <f ca="1">AVERAGE(OFFSET(K$4,4*(ROW()-ROW(K$81)),0):OFFSET(K$7,4*(ROW()-ROW(K$81)),0))</f>
        <v>47.471409709825323</v>
      </c>
      <c r="L83" s="103">
        <f ca="1">SUM(OFFSET(L$4,4*(ROW()-ROW(L$81)),0):OFFSET(L$7,4*(ROW()-ROW(L$81)),0))</f>
        <v>809.20100000000002</v>
      </c>
      <c r="M83" s="114">
        <v>664.80899999999997</v>
      </c>
      <c r="N83" s="114">
        <v>144.392</v>
      </c>
      <c r="O83" s="114">
        <v>100.505</v>
      </c>
      <c r="P83" s="114">
        <v>1.272662049393869</v>
      </c>
      <c r="Q83" s="103">
        <f ca="1">AVERAGE(OFFSET(Q$4,4*(ROW()-ROW(Q$81)),0):OFFSET(Q$7,4*(ROW()-ROW(Q$81)),0))</f>
        <v>100.8371164315156</v>
      </c>
      <c r="R83" s="103">
        <f ca="1">AVERAGE(OFFSET(R$4,4*(ROW()-ROW(R$81)),0):OFFSET(R$7,4*(ROW()-ROW(R$81)),0))</f>
        <v>102.67379982033557</v>
      </c>
      <c r="S83" s="103">
        <f ca="1">AVERAGE(OFFSET(S$4,4*(ROW()-ROW(S$81)),0):OFFSET(S$7,4*(ROW()-ROW(S$81)),0))</f>
        <v>100.10220264514487</v>
      </c>
      <c r="T83" s="103">
        <f ca="1">AVERAGE(OFFSET(T$4,4*(ROW()-ROW(T$81)),0):OFFSET(T$7,4*(ROW()-ROW(T$81)),0))</f>
        <v>98.311099122099634</v>
      </c>
      <c r="U83" s="103">
        <f ca="1">AVERAGE(OFFSET(U$4,4*(ROW()-ROW(U$81)),0):OFFSET(U$7,4*(ROW()-ROW(U$81)),0))</f>
        <v>99.145457208787306</v>
      </c>
      <c r="V83" s="109">
        <f ca="1">AVERAGE(OFFSET(V$4,4*(ROW()-ROW(V$81)),0):OFFSET(V$7,4*(ROW()-ROW(V$81)),0))</f>
        <v>99.41975606264144</v>
      </c>
      <c r="W83" s="3"/>
      <c r="X83" s="3"/>
      <c r="Y83" s="3"/>
      <c r="Z83" s="3"/>
      <c r="AA83" s="3"/>
      <c r="AB83" s="3"/>
      <c r="AC83" s="74"/>
    </row>
    <row r="84" spans="1:29" x14ac:dyDescent="0.25">
      <c r="A84" s="8"/>
      <c r="B84" s="9">
        <v>2011</v>
      </c>
      <c r="C84" s="114">
        <v>29.377749999999999</v>
      </c>
      <c r="D84" s="114">
        <v>58.005379795312109</v>
      </c>
      <c r="E84" s="454">
        <v>25.320250000000001</v>
      </c>
      <c r="F84" s="114">
        <v>2.5935000000000001</v>
      </c>
      <c r="G84" s="114">
        <v>8.1117899683262813</v>
      </c>
      <c r="H84" s="114">
        <v>63.125800127339829</v>
      </c>
      <c r="I84" s="114">
        <v>31.535120979149731</v>
      </c>
      <c r="J84" s="114">
        <v>926.42499999999995</v>
      </c>
      <c r="K84" s="121">
        <f ca="1">AVERAGE(OFFSET(K$4,4*(ROW()-ROW(K$81)),0):OFFSET(K$7,4*(ROW()-ROW(K$81)),0))</f>
        <v>46.952209532739332</v>
      </c>
      <c r="L84" s="103">
        <f ca="1">SUM(OFFSET(L$4,4*(ROW()-ROW(L$81)),0):OFFSET(L$7,4*(ROW()-ROW(L$81)),0))</f>
        <v>825.154</v>
      </c>
      <c r="M84" s="114">
        <v>680.35199999999998</v>
      </c>
      <c r="N84" s="114">
        <v>144.80199999999999</v>
      </c>
      <c r="O84" s="114">
        <v>103.471</v>
      </c>
      <c r="P84" s="114">
        <v>2.0095730508653098</v>
      </c>
      <c r="Q84" s="103">
        <f ca="1">AVERAGE(OFFSET(Q$4,4*(ROW()-ROW(Q$81)),0):OFFSET(Q$7,4*(ROW()-ROW(Q$81)),0))</f>
        <v>102.86599582666302</v>
      </c>
      <c r="R84" s="103">
        <f ca="1">AVERAGE(OFFSET(R$4,4*(ROW()-ROW(R$81)),0):OFFSET(R$7,4*(ROW()-ROW(R$81)),0))</f>
        <v>104.95656674954185</v>
      </c>
      <c r="S84" s="103">
        <f ca="1">AVERAGE(OFFSET(S$4,4*(ROW()-ROW(S$81)),0):OFFSET(S$7,4*(ROW()-ROW(S$81)),0))</f>
        <v>101.88292115615947</v>
      </c>
      <c r="T84" s="103">
        <f ca="1">AVERAGE(OFFSET(T$4,4*(ROW()-ROW(T$81)),0):OFFSET(T$7,4*(ROW()-ROW(T$81)),0))</f>
        <v>99.853761576506116</v>
      </c>
      <c r="U84" s="103">
        <f ca="1">AVERAGE(OFFSET(U$4,4*(ROW()-ROW(U$81)),0):OFFSET(U$7,4*(ROW()-ROW(U$81)),0))</f>
        <v>99.712618645514368</v>
      </c>
      <c r="V84" s="109">
        <f ca="1">AVERAGE(OFFSET(V$4,4*(ROW()-ROW(V$81)),0):OFFSET(V$7,4*(ROW()-ROW(V$81)),0))</f>
        <v>97.406185825092336</v>
      </c>
      <c r="W84" s="3"/>
      <c r="X84" s="3"/>
      <c r="Y84" s="3"/>
      <c r="Z84" s="3"/>
      <c r="AA84" s="3"/>
      <c r="AB84" s="3"/>
      <c r="AC84" s="74"/>
    </row>
    <row r="85" spans="1:29" x14ac:dyDescent="0.25">
      <c r="A85" s="8"/>
      <c r="B85" s="9">
        <v>2012</v>
      </c>
      <c r="C85" s="114">
        <v>29.696999999999999</v>
      </c>
      <c r="D85" s="114">
        <v>58.257592170904651</v>
      </c>
      <c r="E85" s="454">
        <v>25.4725</v>
      </c>
      <c r="F85" s="114">
        <v>2.5714999999999999</v>
      </c>
      <c r="G85" s="114">
        <v>7.9696482912692455</v>
      </c>
      <c r="H85" s="114">
        <v>63.302365290953055</v>
      </c>
      <c r="I85" s="114">
        <v>31.826916103669188</v>
      </c>
      <c r="J85" s="114">
        <v>945.17499999999995</v>
      </c>
      <c r="K85" s="121">
        <f ca="1">AVERAGE(OFFSET(K$4,4*(ROW()-ROW(K$81)),0):OFFSET(K$7,4*(ROW()-ROW(K$81)),0))</f>
        <v>46.182758875683263</v>
      </c>
      <c r="L85" s="103">
        <f ca="1">SUM(OFFSET(L$4,4*(ROW()-ROW(L$81)),0):OFFSET(L$7,4*(ROW()-ROW(L$81)),0))</f>
        <v>840.60700000000008</v>
      </c>
      <c r="M85" s="114">
        <v>687.28599999999994</v>
      </c>
      <c r="N85" s="114">
        <v>153.321</v>
      </c>
      <c r="O85" s="114">
        <v>107.631</v>
      </c>
      <c r="P85" s="114">
        <v>0.41538323861141091</v>
      </c>
      <c r="Q85" s="103">
        <f ca="1">AVERAGE(OFFSET(Q$4,4*(ROW()-ROW(Q$81)),0):OFFSET(Q$7,4*(ROW()-ROW(Q$81)),0))</f>
        <v>103.29076616427143</v>
      </c>
      <c r="R85" s="103">
        <f ca="1">AVERAGE(OFFSET(R$4,4*(ROW()-ROW(R$81)),0):OFFSET(R$7,4*(ROW()-ROW(R$81)),0))</f>
        <v>104.42236227869877</v>
      </c>
      <c r="S85" s="103">
        <f ca="1">AVERAGE(OFFSET(S$4,4*(ROW()-ROW(S$81)),0):OFFSET(S$7,4*(ROW()-ROW(S$81)),0))</f>
        <v>101.80318821839515</v>
      </c>
      <c r="T85" s="103">
        <f ca="1">AVERAGE(OFFSET(T$4,4*(ROW()-ROW(T$81)),0):OFFSET(T$7,4*(ROW()-ROW(T$81)),0))</f>
        <v>100.69960435879295</v>
      </c>
      <c r="U85" s="103">
        <f ca="1">AVERAGE(OFFSET(U$4,4*(ROW()-ROW(U$81)),0):OFFSET(U$7,4*(ROW()-ROW(U$81)),0))</f>
        <v>99.495779739672273</v>
      </c>
      <c r="V85" s="109">
        <f ca="1">AVERAGE(OFFSET(V$4,4*(ROW()-ROW(V$81)),0):OFFSET(V$7,4*(ROW()-ROW(V$81)),0))</f>
        <v>96.884211271721156</v>
      </c>
      <c r="W85" s="3"/>
      <c r="X85" s="3"/>
      <c r="Y85" s="3"/>
      <c r="Z85" s="3"/>
      <c r="AA85" s="3"/>
      <c r="AB85" s="3"/>
      <c r="AC85" s="74"/>
    </row>
    <row r="86" spans="1:29" x14ac:dyDescent="0.25">
      <c r="A86" s="8"/>
      <c r="B86" s="9">
        <v>2013</v>
      </c>
      <c r="C86" s="114">
        <v>30.04325</v>
      </c>
      <c r="D86" s="114">
        <v>58.558847871630867</v>
      </c>
      <c r="E86" s="454">
        <v>25.780999999999999</v>
      </c>
      <c r="F86" s="114">
        <v>2.4737499999999999</v>
      </c>
      <c r="G86" s="114">
        <v>7.6082618301335838</v>
      </c>
      <c r="H86" s="114">
        <v>63.380865236664469</v>
      </c>
      <c r="I86" s="114">
        <v>32.037789516073538</v>
      </c>
      <c r="J86" s="114">
        <v>962.52499999999998</v>
      </c>
      <c r="K86" s="121">
        <f ca="1">AVERAGE(OFFSET(K$4,4*(ROW()-ROW(K$81)),0):OFFSET(K$7,4*(ROW()-ROW(K$81)),0))</f>
        <v>46.454806188752556</v>
      </c>
      <c r="L86" s="103">
        <f ca="1">SUM(OFFSET(L$4,4*(ROW()-ROW(L$81)),0):OFFSET(L$7,4*(ROW()-ROW(L$81)),0))</f>
        <v>879.50999999999988</v>
      </c>
      <c r="M86" s="114">
        <v>720.41700000000003</v>
      </c>
      <c r="N86" s="114">
        <v>159.09299999999999</v>
      </c>
      <c r="O86" s="114">
        <v>112.69499999999999</v>
      </c>
      <c r="P86" s="114">
        <v>3.5662537753289314</v>
      </c>
      <c r="Q86" s="103">
        <f ca="1">AVERAGE(OFFSET(Q$4,4*(ROW()-ROW(Q$81)),0):OFFSET(Q$7,4*(ROW()-ROW(Q$81)),0))</f>
        <v>106.96877235171277</v>
      </c>
      <c r="R86" s="103">
        <f ca="1">AVERAGE(OFFSET(R$4,4*(ROW()-ROW(R$81)),0):OFFSET(R$7,4*(ROW()-ROW(R$81)),0))</f>
        <v>107.42761650401781</v>
      </c>
      <c r="S86" s="103">
        <f ca="1">AVERAGE(OFFSET(S$4,4*(ROW()-ROW(S$81)),0):OFFSET(S$7,4*(ROW()-ROW(S$81)),0))</f>
        <v>101.9327602527468</v>
      </c>
      <c r="T86" s="103">
        <f ca="1">AVERAGE(OFFSET(T$4,4*(ROW()-ROW(T$81)),0):OFFSET(T$7,4*(ROW()-ROW(T$81)),0))</f>
        <v>101.49577105972344</v>
      </c>
      <c r="U86" s="103">
        <f ca="1">AVERAGE(OFFSET(U$4,4*(ROW()-ROW(U$81)),0):OFFSET(U$7,4*(ROW()-ROW(U$81)),0))</f>
        <v>100.62730484208117</v>
      </c>
      <c r="V86" s="109">
        <f ca="1">AVERAGE(OFFSET(V$4,4*(ROW()-ROW(V$81)),0):OFFSET(V$7,4*(ROW()-ROW(V$81)),0))</f>
        <v>98.027561145034269</v>
      </c>
      <c r="W86" s="3"/>
      <c r="X86" s="3"/>
      <c r="Y86" s="3"/>
      <c r="Z86" s="3"/>
      <c r="AA86" s="3"/>
      <c r="AB86" s="3"/>
      <c r="AC86" s="74"/>
    </row>
    <row r="87" spans="1:29" x14ac:dyDescent="0.25">
      <c r="A87" s="8"/>
      <c r="B87" s="9">
        <v>2014</v>
      </c>
      <c r="C87" s="114">
        <v>30.753499999999999</v>
      </c>
      <c r="D87" s="114">
        <v>59.499416498645559</v>
      </c>
      <c r="E87" s="454">
        <v>26.19575</v>
      </c>
      <c r="F87" s="114">
        <v>2.0259999999999998</v>
      </c>
      <c r="G87" s="114">
        <v>6.181008093347204</v>
      </c>
      <c r="H87" s="114">
        <v>63.419723829921836</v>
      </c>
      <c r="I87" s="114">
        <v>32.161909986599483</v>
      </c>
      <c r="J87" s="114">
        <v>989.1</v>
      </c>
      <c r="K87" s="121">
        <f ca="1">AVERAGE(OFFSET(K$4,4*(ROW()-ROW(K$81)),0):OFFSET(K$7,4*(ROW()-ROW(K$81)),0))</f>
        <v>46.191544634718326</v>
      </c>
      <c r="L87" s="103">
        <f ca="1">SUM(OFFSET(L$4,4*(ROW()-ROW(L$81)),0):OFFSET(L$7,4*(ROW()-ROW(L$81)),0))</f>
        <v>900.327</v>
      </c>
      <c r="M87" s="114">
        <v>746.32399999999996</v>
      </c>
      <c r="N87" s="114">
        <v>154.00299999999999</v>
      </c>
      <c r="O87" s="114">
        <v>120.241</v>
      </c>
      <c r="P87" s="114">
        <v>1.9559033677375437</v>
      </c>
      <c r="Q87" s="103">
        <f ca="1">AVERAGE(OFFSET(Q$4,4*(ROW()-ROW(Q$81)),0):OFFSET(Q$7,4*(ROW()-ROW(Q$81)),0))</f>
        <v>109.06997890147325</v>
      </c>
      <c r="R87" s="103">
        <f ca="1">AVERAGE(OFFSET(R$4,4*(ROW()-ROW(R$81)),0):OFFSET(R$7,4*(ROW()-ROW(R$81)),0))</f>
        <v>109.11701948467298</v>
      </c>
      <c r="S87" s="103">
        <f ca="1">AVERAGE(OFFSET(S$4,4*(ROW()-ROW(S$81)),0):OFFSET(S$7,4*(ROW()-ROW(S$81)),0))</f>
        <v>102.1730185402069</v>
      </c>
      <c r="T87" s="103">
        <f ca="1">AVERAGE(OFFSET(T$4,4*(ROW()-ROW(T$81)),0):OFFSET(T$7,4*(ROW()-ROW(T$81)),0))</f>
        <v>102.12972287003305</v>
      </c>
      <c r="U87" s="103">
        <f ca="1">AVERAGE(OFFSET(U$4,4*(ROW()-ROW(U$81)),0):OFFSET(U$7,4*(ROW()-ROW(U$81)),0))</f>
        <v>99.878789790952993</v>
      </c>
      <c r="V87" s="109">
        <f ca="1">AVERAGE(OFFSET(V$4,4*(ROW()-ROW(V$81)),0):OFFSET(V$7,4*(ROW()-ROW(V$81)),0))</f>
        <v>97.434318698515341</v>
      </c>
      <c r="W87" s="3"/>
      <c r="X87" s="3"/>
      <c r="Y87" s="3"/>
      <c r="Z87" s="3"/>
      <c r="AA87" s="3"/>
      <c r="AB87" s="3"/>
      <c r="AC87" s="74"/>
    </row>
    <row r="88" spans="1:29" x14ac:dyDescent="0.25">
      <c r="A88" s="76"/>
      <c r="B88" s="9">
        <v>2015</v>
      </c>
      <c r="C88" s="114">
        <v>31.284749999999999</v>
      </c>
      <c r="D88" s="114">
        <v>60.062712994044418</v>
      </c>
      <c r="E88" s="454">
        <v>26.71</v>
      </c>
      <c r="F88" s="114">
        <v>1.7807500000000001</v>
      </c>
      <c r="G88" s="114">
        <v>5.3861879256268654</v>
      </c>
      <c r="H88" s="114">
        <v>63.481792034839579</v>
      </c>
      <c r="I88" s="114">
        <v>32.104777269945771</v>
      </c>
      <c r="J88" s="114">
        <v>1004.4</v>
      </c>
      <c r="K88" s="121">
        <f ca="1">AVERAGE(OFFSET(K$4,4*(ROW()-ROW(K$81)),0):OFFSET(K$7,4*(ROW()-ROW(K$81)),0))</f>
        <v>46.465430381854006</v>
      </c>
      <c r="L88" s="103">
        <f ca="1">SUM(OFFSET(L$4,4*(ROW()-ROW(L$81)),0):OFFSET(L$7,4*(ROW()-ROW(L$81)),0))</f>
        <v>928.12300000000005</v>
      </c>
      <c r="M88" s="114">
        <v>773.02499999999998</v>
      </c>
      <c r="N88" s="114">
        <v>155.09800000000001</v>
      </c>
      <c r="O88" s="114">
        <v>126.21899999999999</v>
      </c>
      <c r="P88" s="114">
        <v>1.5834786344621987</v>
      </c>
      <c r="Q88" s="103">
        <f ca="1">AVERAGE(OFFSET(Q$4,4*(ROW()-ROW(Q$81)),0):OFFSET(Q$7,4*(ROW()-ROW(Q$81)),0))</f>
        <v>110.79264206897275</v>
      </c>
      <c r="R88" s="103">
        <f ca="1">AVERAGE(OFFSET(R$4,4*(ROW()-ROW(R$81)),0):OFFSET(R$7,4*(ROW()-ROW(R$81)),0))</f>
        <v>111.03910875429098</v>
      </c>
      <c r="S88" s="103">
        <f ca="1">AVERAGE(OFFSET(S$4,4*(ROW()-ROW(S$81)),0):OFFSET(S$7,4*(ROW()-ROW(S$81)),0))</f>
        <v>103.01906735276344</v>
      </c>
      <c r="T88" s="103">
        <f ca="1">AVERAGE(OFFSET(T$4,4*(ROW()-ROW(T$81)),0):OFFSET(T$7,4*(ROW()-ROW(T$81)),0))</f>
        <v>102.79019502099695</v>
      </c>
      <c r="U88" s="103">
        <f ca="1">AVERAGE(OFFSET(U$4,4*(ROW()-ROW(U$81)),0):OFFSET(U$7,4*(ROW()-ROW(U$81)),0))</f>
        <v>100.23382113895994</v>
      </c>
      <c r="V88" s="109">
        <f ca="1">AVERAGE(OFFSET(V$4,4*(ROW()-ROW(V$81)),0):OFFSET(V$7,4*(ROW()-ROW(V$81)),0))</f>
        <v>98.891966539688013</v>
      </c>
      <c r="W88" s="3"/>
      <c r="X88" s="3"/>
      <c r="Y88" s="3"/>
      <c r="Z88" s="3"/>
      <c r="AA88" s="3"/>
      <c r="AB88" s="3"/>
      <c r="AC88" s="74"/>
    </row>
    <row r="89" spans="1:29" x14ac:dyDescent="0.25">
      <c r="A89" s="76"/>
      <c r="B89" s="9">
        <v>2016</v>
      </c>
      <c r="C89" s="114">
        <v>31.743500000000001</v>
      </c>
      <c r="D89" s="114">
        <v>60.502839669268504</v>
      </c>
      <c r="E89" s="454">
        <v>26.971250000000001</v>
      </c>
      <c r="F89" s="114">
        <v>1.6332500000000001</v>
      </c>
      <c r="G89" s="114">
        <v>4.8936125570493196</v>
      </c>
      <c r="H89" s="114">
        <v>63.61594074356988</v>
      </c>
      <c r="I89" s="114">
        <v>32.071172965409758</v>
      </c>
      <c r="J89" s="114">
        <v>1018.0500000000001</v>
      </c>
      <c r="K89" s="121">
        <f ca="1">AVERAGE(OFFSET(K$4,4*(ROW()-ROW(K$81)),0):OFFSET(K$7,4*(ROW()-ROW(K$81)),0))</f>
        <v>46.189658595351929</v>
      </c>
      <c r="L89" s="103">
        <f ca="1">SUM(OFFSET(L$4,4*(ROW()-ROW(L$81)),0):OFFSET(L$7,4*(ROW()-ROW(L$81)),0))</f>
        <v>966.1389999999999</v>
      </c>
      <c r="M89" s="114">
        <v>801.11900000000003</v>
      </c>
      <c r="N89" s="114">
        <v>165.02</v>
      </c>
      <c r="O89" s="114">
        <v>130.28299999999999</v>
      </c>
      <c r="P89" s="114">
        <v>2.6304672054929146</v>
      </c>
      <c r="Q89" s="103">
        <f ca="1">AVERAGE(OFFSET(Q$4,4*(ROW()-ROW(Q$81)),0):OFFSET(Q$7,4*(ROW()-ROW(Q$81)),0))</f>
        <v>113.70810901090944</v>
      </c>
      <c r="R89" s="103">
        <f ca="1">AVERAGE(OFFSET(R$4,4*(ROW()-ROW(R$81)),0):OFFSET(R$7,4*(ROW()-ROW(R$81)),0))</f>
        <v>114.07885849568841</v>
      </c>
      <c r="S89" s="103">
        <f ca="1">AVERAGE(OFFSET(S$4,4*(ROW()-ROW(S$81)),0):OFFSET(S$7,4*(ROW()-ROW(S$81)),0))</f>
        <v>103.85336586883668</v>
      </c>
      <c r="T89" s="103">
        <f ca="1">AVERAGE(OFFSET(T$4,4*(ROW()-ROW(T$81)),0):OFFSET(T$7,4*(ROW()-ROW(T$81)),0))</f>
        <v>103.51629792164042</v>
      </c>
      <c r="U89" s="103">
        <f ca="1">AVERAGE(OFFSET(U$4,4*(ROW()-ROW(U$81)),0):OFFSET(U$7,4*(ROW()-ROW(U$81)),0))</f>
        <v>101.57367122482775</v>
      </c>
      <c r="V89" s="109">
        <f ca="1">AVERAGE(OFFSET(V$4,4*(ROW()-ROW(V$81)),0):OFFSET(V$7,4*(ROW()-ROW(V$81)),0))</f>
        <v>100.81974197180705</v>
      </c>
      <c r="W89" s="3"/>
      <c r="X89" s="3"/>
      <c r="Y89" s="3"/>
      <c r="Z89" s="3"/>
      <c r="AA89" s="3"/>
      <c r="AB89" s="3"/>
      <c r="AC89" s="74"/>
    </row>
    <row r="90" spans="1:29" x14ac:dyDescent="0.25">
      <c r="A90" s="76"/>
      <c r="B90" s="9">
        <v>2017</v>
      </c>
      <c r="C90" s="114">
        <v>32.057000000000002</v>
      </c>
      <c r="D90" s="114">
        <v>60.768910675000001</v>
      </c>
      <c r="E90" s="454">
        <v>27.259250000000002</v>
      </c>
      <c r="F90" s="114">
        <v>1.476</v>
      </c>
      <c r="G90" s="114">
        <v>4.4016926349999999</v>
      </c>
      <c r="H90" s="114">
        <v>63.566979575000005</v>
      </c>
      <c r="I90" s="114">
        <v>32.095397616948929</v>
      </c>
      <c r="J90" s="114">
        <v>1028.875</v>
      </c>
      <c r="K90" s="121">
        <f ca="1">AVERAGE(OFFSET(K$4,4*(ROW()-ROW(K$81)),0):OFFSET(K$7,4*(ROW()-ROW(K$81)),0))</f>
        <v>46.282853308236199</v>
      </c>
      <c r="L90" s="103">
        <f ca="1">SUM(OFFSET(L$4,4*(ROW()-ROW(L$81)),0):OFFSET(L$7,4*(ROW()-ROW(L$81)),0))</f>
        <v>1006.539</v>
      </c>
      <c r="M90" s="114">
        <v>829.27300000000002</v>
      </c>
      <c r="N90" s="114">
        <v>177.26599999999999</v>
      </c>
      <c r="O90" s="114">
        <v>141.36099999999999</v>
      </c>
      <c r="P90" s="114">
        <v>2.4206825081197758</v>
      </c>
      <c r="Q90" s="103">
        <f ca="1">AVERAGE(OFFSET(Q$4,4*(ROW()-ROW(Q$81)),0):OFFSET(Q$7,4*(ROW()-ROW(Q$81)),0))</f>
        <v>116.45945949306883</v>
      </c>
      <c r="R90" s="103">
        <f ca="1">AVERAGE(OFFSET(R$4,4*(ROW()-ROW(R$81)),0):OFFSET(R$7,4*(ROW()-ROW(R$81)),0))</f>
        <v>116.75680305234137</v>
      </c>
      <c r="S90" s="103">
        <f ca="1">AVERAGE(OFFSET(S$4,4*(ROW()-ROW(S$81)),0):OFFSET(S$7,4*(ROW()-ROW(S$81)),0))</f>
        <v>105.12329138417704</v>
      </c>
      <c r="T90" s="103">
        <f ca="1">AVERAGE(OFFSET(T$4,4*(ROW()-ROW(T$81)),0):OFFSET(T$7,4*(ROW()-ROW(T$81)),0))</f>
        <v>104.85849278701959</v>
      </c>
      <c r="U90" s="103">
        <f ca="1">AVERAGE(OFFSET(U$4,4*(ROW()-ROW(U$81)),0):OFFSET(U$7,4*(ROW()-ROW(U$81)),0))</f>
        <v>102.82613458405754</v>
      </c>
      <c r="V90" s="109">
        <f ca="1">AVERAGE(OFFSET(V$4,4*(ROW()-ROW(V$81)),0):OFFSET(V$7,4*(ROW()-ROW(V$81)),0))</f>
        <v>102.11197221538139</v>
      </c>
      <c r="W90" s="74"/>
      <c r="X90" s="74"/>
      <c r="Y90" s="74"/>
      <c r="Z90" s="3"/>
      <c r="AA90" s="3"/>
      <c r="AB90" s="3"/>
      <c r="AC90" s="74"/>
    </row>
    <row r="91" spans="1:29" x14ac:dyDescent="0.25">
      <c r="A91" s="76"/>
      <c r="B91" s="9">
        <v>2018</v>
      </c>
      <c r="C91" s="114">
        <v>32.439250000000001</v>
      </c>
      <c r="D91" s="114">
        <v>61.166199450000008</v>
      </c>
      <c r="E91" s="454">
        <v>27.658750000000001</v>
      </c>
      <c r="F91" s="114">
        <v>1.37975</v>
      </c>
      <c r="G91" s="114">
        <v>4.0799038525000002</v>
      </c>
      <c r="H91" s="114">
        <v>63.767859399999999</v>
      </c>
      <c r="I91" s="114">
        <v>31.984346990119757</v>
      </c>
      <c r="J91" s="114">
        <v>1037.55</v>
      </c>
      <c r="K91" s="121">
        <f ca="1">AVERAGE(OFFSET(K$4,4*(ROW()-ROW(K$81)),0):OFFSET(K$7,4*(ROW()-ROW(K$81)),0))</f>
        <v>46.548835605093188</v>
      </c>
      <c r="L91" s="103">
        <f ca="1">SUM(OFFSET(L$4,4*(ROW()-ROW(L$81)),0):OFFSET(L$7,4*(ROW()-ROW(L$81)),0))</f>
        <v>1047.4770000000001</v>
      </c>
      <c r="M91" s="114">
        <v>865.93100000000004</v>
      </c>
      <c r="N91" s="114">
        <v>181.54599999999999</v>
      </c>
      <c r="O91" s="114">
        <v>146.251</v>
      </c>
      <c r="P91" s="114">
        <v>2.9122600264801735</v>
      </c>
      <c r="Q91" s="103">
        <f ca="1">AVERAGE(OFFSET(Q$4,4*(ROW()-ROW(Q$81)),0):OFFSET(Q$7,4*(ROW()-ROW(Q$81)),0))</f>
        <v>119.85041556109667</v>
      </c>
      <c r="R91" s="103">
        <f ca="1">AVERAGE(OFFSET(R$4,4*(ROW()-ROW(R$81)),0):OFFSET(R$7,4*(ROW()-ROW(R$81)),0))</f>
        <v>120.56595917298694</v>
      </c>
      <c r="S91" s="103">
        <f ca="1">AVERAGE(OFFSET(S$4,4*(ROW()-ROW(S$81)),0):OFFSET(S$7,4*(ROW()-ROW(S$81)),0))</f>
        <v>105.8397438503182</v>
      </c>
      <c r="T91" s="103">
        <f ca="1">AVERAGE(OFFSET(T$4,4*(ROW()-ROW(T$81)),0):OFFSET(T$7,4*(ROW()-ROW(T$81)),0))</f>
        <v>105.21020841685952</v>
      </c>
      <c r="U91" s="103">
        <f ca="1">AVERAGE(OFFSET(U$4,4*(ROW()-ROW(U$81)),0):OFFSET(U$7,4*(ROW()-ROW(U$81)),0))</f>
        <v>103.24828749518396</v>
      </c>
      <c r="V91" s="109">
        <f ca="1">AVERAGE(OFFSET(V$4,4*(ROW()-ROW(V$81)),0):OFFSET(V$7,4*(ROW()-ROW(V$81)),0))</f>
        <v>102.67519318153582</v>
      </c>
      <c r="W91" s="74"/>
      <c r="X91" s="74"/>
      <c r="Y91" s="74"/>
      <c r="Z91" s="74"/>
      <c r="AA91" s="74"/>
      <c r="AB91" s="74"/>
      <c r="AC91" s="74"/>
    </row>
    <row r="92" spans="1:29" x14ac:dyDescent="0.25">
      <c r="A92" s="8"/>
      <c r="B92" s="9">
        <v>2019</v>
      </c>
      <c r="C92" s="114">
        <v>32.798749999999998</v>
      </c>
      <c r="D92" s="114">
        <v>61.524216124999995</v>
      </c>
      <c r="E92" s="454">
        <v>27.831</v>
      </c>
      <c r="F92" s="114">
        <v>1.30575</v>
      </c>
      <c r="G92" s="114">
        <v>3.8287025249999997</v>
      </c>
      <c r="H92" s="114">
        <v>63.973577150000004</v>
      </c>
      <c r="I92" s="114">
        <v>32.076232973406114</v>
      </c>
      <c r="J92" s="114">
        <v>1052.05</v>
      </c>
      <c r="K92" s="121">
        <f ca="1">AVERAGE(OFFSET(K$4,4*(ROW()-ROW(K$81)),0):OFFSET(K$7,4*(ROW()-ROW(K$81)),0))</f>
        <v>46.535075992207425</v>
      </c>
      <c r="L92" s="103">
        <f ca="1">SUM(OFFSET(L$4,4*(ROW()-ROW(L$81)),0):OFFSET(L$7,4*(ROW()-ROW(L$81)),0))</f>
        <v>1097.2449999999999</v>
      </c>
      <c r="M92" s="114">
        <v>897.70100000000002</v>
      </c>
      <c r="N92" s="114">
        <v>199.54400000000001</v>
      </c>
      <c r="O92" s="114">
        <v>151.77799999999999</v>
      </c>
      <c r="P92" s="114">
        <v>3.02726214817719</v>
      </c>
      <c r="Q92" s="103">
        <f ca="1">AVERAGE(OFFSET(Q$4,4*(ROW()-ROW(Q$81)),0):OFFSET(Q$7,4*(ROW()-ROW(Q$81)),0))</f>
        <v>123.4815230238181</v>
      </c>
      <c r="R92" s="103">
        <f ca="1">AVERAGE(OFFSET(R$4,4*(ROW()-ROW(R$81)),0):OFFSET(R$7,4*(ROW()-ROW(R$81)),0))</f>
        <v>123.86721232641611</v>
      </c>
      <c r="S92" s="103">
        <f ca="1">AVERAGE(OFFSET(S$4,4*(ROW()-ROW(S$81)),0):OFFSET(S$7,4*(ROW()-ROW(S$81)),0))</f>
        <v>106.28733432414091</v>
      </c>
      <c r="T92" s="103">
        <f ca="1">AVERAGE(OFFSET(T$4,4*(ROW()-ROW(T$81)),0):OFFSET(T$7,4*(ROW()-ROW(T$81)),0))</f>
        <v>105.95778810427447</v>
      </c>
      <c r="U92" s="103">
        <f ca="1">AVERAGE(OFFSET(U$4,4*(ROW()-ROW(U$81)),0):OFFSET(U$7,4*(ROW()-ROW(U$81)),0))</f>
        <v>105.36634035303375</v>
      </c>
      <c r="V92" s="109">
        <f ca="1">AVERAGE(OFFSET(V$4,4*(ROW()-ROW(V$81)),0):OFFSET(V$7,4*(ROW()-ROW(V$81)),0))</f>
        <v>105.49507428147314</v>
      </c>
      <c r="W92" s="74"/>
      <c r="X92" s="74"/>
      <c r="Y92" s="74"/>
      <c r="Z92" s="74"/>
      <c r="AA92" s="74"/>
      <c r="AB92" s="74"/>
      <c r="AC92" s="74"/>
    </row>
    <row r="93" spans="1:29" x14ac:dyDescent="0.25">
      <c r="A93" s="8"/>
      <c r="B93" s="9">
        <v>2020</v>
      </c>
      <c r="C93" s="114">
        <v>32.529000000000003</v>
      </c>
      <c r="D93" s="114">
        <v>60.801909425000005</v>
      </c>
      <c r="E93" s="454">
        <v>27.914999999999999</v>
      </c>
      <c r="F93" s="114">
        <v>1.55</v>
      </c>
      <c r="G93" s="114">
        <v>4.5502599899999998</v>
      </c>
      <c r="H93" s="114">
        <v>63.699078550000003</v>
      </c>
      <c r="I93" s="114">
        <v>28.925483524257672</v>
      </c>
      <c r="J93" s="114">
        <v>941.05</v>
      </c>
      <c r="K93" s="121">
        <f ca="1">AVERAGE(OFFSET(K$4,4*(ROW()-ROW(K$81)),0):OFFSET(K$7,4*(ROW()-ROW(K$81)),0))</f>
        <v>49.441011705528886</v>
      </c>
      <c r="L93" s="103">
        <f ca="1">SUM(OFFSET(L$4,4*(ROW()-ROW(L$81)),0):OFFSET(L$7,4*(ROW()-ROW(L$81)),0))</f>
        <v>1129.1770000000001</v>
      </c>
      <c r="M93" s="114">
        <v>916.26400000000001</v>
      </c>
      <c r="N93" s="114">
        <v>212.91300000000001</v>
      </c>
      <c r="O93" s="114">
        <v>145.851</v>
      </c>
      <c r="P93" s="114">
        <v>1.7607018421570642</v>
      </c>
      <c r="Q93" s="103">
        <f ca="1">AVERAGE(OFFSET(Q$4,4*(ROW()-ROW(Q$81)),0):OFFSET(Q$7,4*(ROW()-ROW(Q$81)),0))</f>
        <v>125.66106135712043</v>
      </c>
      <c r="R93" s="103">
        <f ca="1">AVERAGE(OFFSET(R$4,4*(ROW()-ROW(R$81)),0):OFFSET(R$7,4*(ROW()-ROW(R$81)),0))</f>
        <v>140.33113832730805</v>
      </c>
      <c r="S93" s="103">
        <f ca="1">AVERAGE(OFFSET(S$4,4*(ROW()-ROW(S$81)),0):OFFSET(S$7,4*(ROW()-ROW(S$81)),0))</f>
        <v>107.69019875058093</v>
      </c>
      <c r="T93" s="103">
        <f ca="1">AVERAGE(OFFSET(T$4,4*(ROW()-ROW(T$81)),0):OFFSET(T$7,4*(ROW()-ROW(T$81)),0))</f>
        <v>96.854862216542756</v>
      </c>
      <c r="U93" s="103">
        <f ca="1">AVERAGE(OFFSET(U$4,4*(ROW()-ROW(U$81)),0):OFFSET(U$7,4*(ROW()-ROW(U$81)),0))</f>
        <v>101.35663128434142</v>
      </c>
      <c r="V93" s="109">
        <f ca="1">AVERAGE(OFFSET(V$4,4*(ROW()-ROW(V$81)),0):OFFSET(V$7,4*(ROW()-ROW(V$81)),0))</f>
        <v>106.94732111452487</v>
      </c>
      <c r="W93" s="74"/>
      <c r="X93" s="74"/>
      <c r="Y93" s="74"/>
      <c r="Z93" s="74"/>
      <c r="AA93" s="74"/>
      <c r="AB93" s="74"/>
      <c r="AC93" s="74"/>
    </row>
    <row r="94" spans="1:29" x14ac:dyDescent="0.25">
      <c r="A94" s="8"/>
      <c r="B94" s="9">
        <v>2021</v>
      </c>
      <c r="C94" s="114">
        <v>32.366250000000001</v>
      </c>
      <c r="D94" s="114">
        <v>60.419417424999999</v>
      </c>
      <c r="E94" s="454">
        <v>28.112500000000001</v>
      </c>
      <c r="F94" s="114">
        <v>1.51875</v>
      </c>
      <c r="G94" s="114">
        <v>4.4822975599999992</v>
      </c>
      <c r="H94" s="114">
        <v>63.254561274999993</v>
      </c>
      <c r="I94" s="114">
        <v>30.931678869786658</v>
      </c>
      <c r="J94" s="114">
        <v>1001.25</v>
      </c>
      <c r="K94" s="121">
        <f ca="1">AVERAGE(OFFSET(K$4,4*(ROW()-ROW(K$81)),0):OFFSET(K$7,4*(ROW()-ROW(K$81)),0))</f>
        <v>48.620624663270121</v>
      </c>
      <c r="L94" s="103">
        <f ca="1">SUM(OFFSET(L$4,4*(ROW()-ROW(L$81)),0):OFFSET(L$7,4*(ROW()-ROW(L$81)),0))</f>
        <v>1197.181</v>
      </c>
      <c r="M94" s="114">
        <v>979.82899999999995</v>
      </c>
      <c r="N94" s="114">
        <v>217.352</v>
      </c>
      <c r="O94" s="114">
        <v>146.77385820000001</v>
      </c>
      <c r="P94" s="114">
        <v>6.1861388888223567</v>
      </c>
      <c r="Q94" s="103">
        <f ca="1">AVERAGE(OFFSET(Q$4,4*(ROW()-ROW(Q$81)),0):OFFSET(Q$7,4*(ROW()-ROW(Q$81)),0))</f>
        <v>133.42007846537373</v>
      </c>
      <c r="R94" s="103">
        <f ca="1">AVERAGE(OFFSET(R$4,4*(ROW()-ROW(R$81)),0):OFFSET(R$7,4*(ROW()-ROW(R$81)),0))</f>
        <v>138.84620453140215</v>
      </c>
      <c r="S94" s="103">
        <f ca="1">AVERAGE(OFFSET(S$4,4*(ROW()-ROW(S$81)),0):OFFSET(S$7,4*(ROW()-ROW(S$81)),0))</f>
        <v>109.03124412254031</v>
      </c>
      <c r="T94" s="103">
        <f ca="1">AVERAGE(OFFSET(T$4,4*(ROW()-ROW(T$81)),0):OFFSET(T$7,4*(ROW()-ROW(T$81)),0))</f>
        <v>104.80892258081241</v>
      </c>
      <c r="U94" s="103">
        <f ca="1">AVERAGE(OFFSET(U$4,4*(ROW()-ROW(U$81)),0):OFFSET(U$7,4*(ROW()-ROW(U$81)),0))</f>
        <v>106.62667501983186</v>
      </c>
      <c r="V94" s="109">
        <f ca="1">AVERAGE(OFFSET(V$4,4*(ROW()-ROW(V$81)),0):OFFSET(V$7,4*(ROW()-ROW(V$81)),0))</f>
        <v>110.16243780558597</v>
      </c>
      <c r="W94" s="74"/>
      <c r="X94" s="74"/>
      <c r="Y94" s="74"/>
      <c r="Z94" s="74"/>
      <c r="AA94" s="74"/>
      <c r="AB94" s="74"/>
      <c r="AC94" s="74"/>
    </row>
    <row r="95" spans="1:29" x14ac:dyDescent="0.25">
      <c r="A95" s="8"/>
      <c r="B95" s="9">
        <v>2022</v>
      </c>
      <c r="C95" s="114">
        <v>32.697647324999998</v>
      </c>
      <c r="D95" s="114">
        <v>60.747253924999995</v>
      </c>
      <c r="E95" s="454">
        <v>28.444048190998036</v>
      </c>
      <c r="F95" s="114">
        <v>1.3644245525000001</v>
      </c>
      <c r="G95" s="114">
        <v>4.0055467574999994</v>
      </c>
      <c r="H95" s="114">
        <v>63.282070825000005</v>
      </c>
      <c r="I95" s="114">
        <v>31.855890136442653</v>
      </c>
      <c r="J95" s="114">
        <v>1041.6162650000001</v>
      </c>
      <c r="K95" s="121">
        <f ca="1">AVERAGE(OFFSET(K$4,4*(ROW()-ROW(K$81)),0):OFFSET(K$7,4*(ROW()-ROW(K$81)),0))</f>
        <v>48.442881031320454</v>
      </c>
      <c r="L95" s="103">
        <f ca="1">SUM(OFFSET(L$4,4*(ROW()-ROW(L$81)),0):OFFSET(L$7,4*(ROW()-ROW(L$81)),0))</f>
        <v>1275.3970739000001</v>
      </c>
      <c r="M95" s="114">
        <v>1044.338714</v>
      </c>
      <c r="N95" s="114">
        <v>231.0583599</v>
      </c>
      <c r="O95" s="114">
        <v>154.0567824</v>
      </c>
      <c r="P95" s="114">
        <v>5.3414158892521657</v>
      </c>
      <c r="Q95" s="103">
        <f ca="1">AVERAGE(OFFSET(Q$4,4*(ROW()-ROW(Q$81)),0):OFFSET(Q$7,4*(ROW()-ROW(Q$81)),0))</f>
        <v>140.55504602606058</v>
      </c>
      <c r="R95" s="103">
        <f ca="1">AVERAGE(OFFSET(R$4,4*(ROW()-ROW(R$81)),0):OFFSET(R$7,4*(ROW()-ROW(R$81)),0))</f>
        <v>141.96186965060588</v>
      </c>
      <c r="S95" s="103">
        <f ca="1">AVERAGE(OFFSET(S$4,4*(ROW()-ROW(S$81)),0):OFFSET(S$7,4*(ROW()-ROW(S$81)),0))</f>
        <v>108.7882457925992</v>
      </c>
      <c r="T95" s="103">
        <f ca="1">AVERAGE(OFFSET(T$4,4*(ROW()-ROW(T$81)),0):OFFSET(T$7,4*(ROW()-ROW(T$81)),0))</f>
        <v>107.70751663560478</v>
      </c>
      <c r="U95" s="103">
        <f ca="1">AVERAGE(OFFSET(U$4,4*(ROW()-ROW(U$81)),0):OFFSET(U$7,4*(ROW()-ROW(U$81)),0))</f>
        <v>109.7461293209291</v>
      </c>
      <c r="V95" s="109">
        <f ca="1">AVERAGE(OFFSET(V$4,4*(ROW()-ROW(V$81)),0):OFFSET(V$7,4*(ROW()-ROW(V$81)),0))</f>
        <v>110.01280902695956</v>
      </c>
      <c r="W95" s="74"/>
      <c r="X95" s="74"/>
      <c r="Y95" s="74"/>
      <c r="Z95" s="74"/>
      <c r="AA95" s="74"/>
      <c r="AB95" s="74"/>
      <c r="AC95" s="74"/>
    </row>
    <row r="96" spans="1:29" x14ac:dyDescent="0.25">
      <c r="A96" s="8"/>
      <c r="B96" s="9">
        <v>2023</v>
      </c>
      <c r="C96" s="114">
        <v>32.873558500000001</v>
      </c>
      <c r="D96" s="114">
        <v>60.75012675</v>
      </c>
      <c r="E96" s="454">
        <v>28.519508154586575</v>
      </c>
      <c r="F96" s="114">
        <v>1.42487444</v>
      </c>
      <c r="G96" s="114">
        <v>4.1543476150000007</v>
      </c>
      <c r="H96" s="114">
        <v>63.383288374999999</v>
      </c>
      <c r="I96" s="114">
        <v>31.937753623559104</v>
      </c>
      <c r="J96" s="114">
        <v>1049.9078250000002</v>
      </c>
      <c r="K96" s="121">
        <f ca="1">AVERAGE(OFFSET(K$4,4*(ROW()-ROW(K$81)),0):OFFSET(K$7,4*(ROW()-ROW(K$81)),0))</f>
        <v>47.716301781981912</v>
      </c>
      <c r="L96" s="103">
        <f ca="1">SUM(OFFSET(L$4,4*(ROW()-ROW(L$81)),0):OFFSET(L$7,4*(ROW()-ROW(L$81)),0))</f>
        <v>1316.3998053999999</v>
      </c>
      <c r="M96" s="114">
        <v>1076.8046059999999</v>
      </c>
      <c r="N96" s="114">
        <v>239.59519939999998</v>
      </c>
      <c r="O96" s="114">
        <v>162.16016050000002</v>
      </c>
      <c r="P96" s="114">
        <v>2.83593499094279</v>
      </c>
      <c r="Q96" s="103">
        <f ca="1">AVERAGE(OFFSET(Q$4,4*(ROW()-ROW(Q$81)),0):OFFSET(Q$7,4*(ROW()-ROW(Q$81)),0))</f>
        <v>144.54179026353722</v>
      </c>
      <c r="R96" s="103">
        <f ca="1">AVERAGE(OFFSET(R$4,4*(ROW()-ROW(R$81)),0):OFFSET(R$7,4*(ROW()-ROW(R$81)),0))</f>
        <v>145.61804140044319</v>
      </c>
      <c r="S96" s="103">
        <f ca="1">AVERAGE(OFFSET(S$4,4*(ROW()-ROW(S$81)),0):OFFSET(S$7,4*(ROW()-ROW(S$81)),0))</f>
        <v>109.88311365539593</v>
      </c>
      <c r="T96" s="103">
        <f ca="1">AVERAGE(OFFSET(T$4,4*(ROW()-ROW(T$81)),0):OFFSET(T$7,4*(ROW()-ROW(T$81)),0))</f>
        <v>109.0709560879699</v>
      </c>
      <c r="U96" s="103">
        <f ca="1">AVERAGE(OFFSET(U$4,4*(ROW()-ROW(U$81)),0):OFFSET(U$7,4*(ROW()-ROW(U$81)),0))</f>
        <v>109.91217979866668</v>
      </c>
      <c r="V96" s="109">
        <f ca="1">AVERAGE(OFFSET(V$4,4*(ROW()-ROW(V$81)),0):OFFSET(V$7,4*(ROW()-ROW(V$81)),0))</f>
        <v>108.98438150949858</v>
      </c>
      <c r="W96" s="74"/>
      <c r="X96" s="74"/>
      <c r="Y96" s="74"/>
      <c r="Z96" s="74"/>
      <c r="AA96" s="74"/>
      <c r="AB96" s="74"/>
      <c r="AC96" s="74"/>
    </row>
    <row r="97" spans="1:29" x14ac:dyDescent="0.25">
      <c r="A97" s="8"/>
      <c r="B97" s="9">
        <v>2024</v>
      </c>
      <c r="C97" s="114">
        <v>33.055748899999998</v>
      </c>
      <c r="D97" s="114">
        <v>60.767388175000008</v>
      </c>
      <c r="E97" s="454">
        <v>28.599590380746871</v>
      </c>
      <c r="F97" s="114">
        <v>1.4276379449999999</v>
      </c>
      <c r="G97" s="114">
        <v>4.1400747325000005</v>
      </c>
      <c r="H97" s="114">
        <v>63.391858474999999</v>
      </c>
      <c r="I97" s="114">
        <v>31.951765396426026</v>
      </c>
      <c r="J97" s="114">
        <v>1056.1903975</v>
      </c>
      <c r="K97" s="121">
        <f ca="1">AVERAGE(OFFSET(K$4,4*(ROW()-ROW(K$81)),0):OFFSET(K$7,4*(ROW()-ROW(K$81)),0))</f>
        <v>47.338395803149609</v>
      </c>
      <c r="L97" s="103">
        <f ca="1">SUM(OFFSET(L$4,4*(ROW()-ROW(L$81)),0):OFFSET(L$7,4*(ROW()-ROW(L$81)),0))</f>
        <v>1352.3257965</v>
      </c>
      <c r="M97" s="114">
        <v>1108.2202360000001</v>
      </c>
      <c r="N97" s="114">
        <v>244.1055605</v>
      </c>
      <c r="O97" s="114">
        <v>170.32798369999998</v>
      </c>
      <c r="P97" s="114">
        <v>2.6293055490452799</v>
      </c>
      <c r="Q97" s="103">
        <f ca="1">AVERAGE(OFFSET(Q$4,4*(ROW()-ROW(Q$81)),0):OFFSET(Q$7,4*(ROW()-ROW(Q$81)),0))</f>
        <v>148.34277705895528</v>
      </c>
      <c r="R97" s="103">
        <f ca="1">AVERAGE(OFFSET(R$4,4*(ROW()-ROW(R$81)),0):OFFSET(R$7,4*(ROW()-ROW(R$81)),0))</f>
        <v>149.38113662435592</v>
      </c>
      <c r="S97" s="103">
        <f ca="1">AVERAGE(OFFSET(S$4,4*(ROW()-ROW(S$81)),0):OFFSET(S$7,4*(ROW()-ROW(S$81)),0))</f>
        <v>111.59435001529577</v>
      </c>
      <c r="T97" s="103">
        <f ca="1">AVERAGE(OFFSET(T$4,4*(ROW()-ROW(T$81)),0):OFFSET(T$7,4*(ROW()-ROW(T$81)),0))</f>
        <v>110.81837801329077</v>
      </c>
      <c r="U97" s="103">
        <f ca="1">AVERAGE(OFFSET(U$4,4*(ROW()-ROW(U$81)),0):OFFSET(U$7,4*(ROW()-ROW(U$81)),0))</f>
        <v>110.3519026429131</v>
      </c>
      <c r="V97" s="109">
        <f ca="1">AVERAGE(OFFSET(V$4,4*(ROW()-ROW(V$81)),0):OFFSET(V$7,4*(ROW()-ROW(V$81)),0))</f>
        <v>109.87507742287119</v>
      </c>
      <c r="W97" s="74"/>
      <c r="X97" s="74"/>
      <c r="Y97" s="74"/>
      <c r="Z97" s="74"/>
      <c r="AA97" s="74"/>
      <c r="AB97" s="74"/>
      <c r="AC97" s="74"/>
    </row>
    <row r="98" spans="1:29" x14ac:dyDescent="0.25">
      <c r="A98" s="8"/>
      <c r="B98" s="9">
        <v>2025</v>
      </c>
      <c r="C98" s="114">
        <v>33.190474775000006</v>
      </c>
      <c r="D98" s="114">
        <v>60.709343900000007</v>
      </c>
      <c r="E98" s="454">
        <v>28.637845474258619</v>
      </c>
      <c r="F98" s="114">
        <v>1.4333820500000001</v>
      </c>
      <c r="G98" s="114">
        <v>4.1398681274999998</v>
      </c>
      <c r="H98" s="114">
        <v>63.331170849999999</v>
      </c>
      <c r="I98" s="114">
        <v>31.968235512932594</v>
      </c>
      <c r="J98" s="114">
        <v>1061.0406375</v>
      </c>
      <c r="K98" s="121">
        <f ca="1">AVERAGE(OFFSET(K$4,4*(ROW()-ROW(K$81)),0):OFFSET(K$7,4*(ROW()-ROW(K$81)),0))</f>
        <v>47.17522349343102</v>
      </c>
      <c r="L98" s="103">
        <f ca="1">SUM(OFFSET(L$4,4*(ROW()-ROW(L$81)),0):OFFSET(L$7,4*(ROW()-ROW(L$81)),0))</f>
        <v>1393.619762</v>
      </c>
      <c r="M98" s="114">
        <v>1142.2376019999999</v>
      </c>
      <c r="N98" s="114">
        <v>251.38216</v>
      </c>
      <c r="O98" s="114">
        <v>179.11763460000003</v>
      </c>
      <c r="P98" s="114">
        <v>2.9318665272582312</v>
      </c>
      <c r="Q98" s="103">
        <f ca="1">AVERAGE(OFFSET(Q$4,4*(ROW()-ROW(Q$81)),0):OFFSET(Q$7,4*(ROW()-ROW(Q$81)),0))</f>
        <v>152.69199423765409</v>
      </c>
      <c r="R98" s="103">
        <f ca="1">AVERAGE(OFFSET(R$4,4*(ROW()-ROW(R$81)),0):OFFSET(R$7,4*(ROW()-ROW(R$81)),0))</f>
        <v>153.68266616301236</v>
      </c>
      <c r="S98" s="103">
        <f ca="1">AVERAGE(OFFSET(S$4,4*(ROW()-ROW(S$81)),0):OFFSET(S$7,4*(ROW()-ROW(S$81)),0))</f>
        <v>113.09007521368035</v>
      </c>
      <c r="T98" s="103">
        <f ca="1">AVERAGE(OFFSET(T$4,4*(ROW()-ROW(T$81)),0):OFFSET(T$7,4*(ROW()-ROW(T$81)),0))</f>
        <v>112.36120108756873</v>
      </c>
      <c r="U98" s="103">
        <f ca="1">AVERAGE(OFFSET(U$4,4*(ROW()-ROW(U$81)),0):OFFSET(U$7,4*(ROW()-ROW(U$81)),0))</f>
        <v>111.29624745064686</v>
      </c>
      <c r="V98" s="109">
        <f ca="1">AVERAGE(OFFSET(V$4,4*(ROW()-ROW(V$81)),0):OFFSET(V$7,4*(ROW()-ROW(V$81)),0))</f>
        <v>110.94460692215551</v>
      </c>
      <c r="W98" s="74"/>
      <c r="X98" s="74"/>
      <c r="Y98" s="74"/>
      <c r="Z98" s="74"/>
      <c r="AA98" s="74"/>
      <c r="AB98" s="74"/>
      <c r="AC98" s="74"/>
    </row>
    <row r="99" spans="1:29" x14ac:dyDescent="0.25">
      <c r="A99" s="8"/>
      <c r="B99" s="9">
        <v>2026</v>
      </c>
      <c r="C99" s="122">
        <v>33.327240175</v>
      </c>
      <c r="D99" s="122">
        <v>60.651200200000005</v>
      </c>
      <c r="E99" s="122">
        <v>28.677218460699052</v>
      </c>
      <c r="F99" s="122">
        <v>1.439301505</v>
      </c>
      <c r="G99" s="122">
        <v>4.1399041600000004</v>
      </c>
      <c r="H99" s="122">
        <v>63.270539900000003</v>
      </c>
      <c r="I99" s="122">
        <v>31.956759119660305</v>
      </c>
      <c r="J99" s="122">
        <v>1065.0305625000001</v>
      </c>
      <c r="K99" s="123">
        <f ca="1">AVERAGE(OFFSET(K$4,4*(ROW()-ROW(K$81)),0):OFFSET(K$7,4*(ROW()-ROW(K$81)),0))</f>
        <v>47.14587226274336</v>
      </c>
      <c r="L99" s="124">
        <f ca="1">SUM(OFFSET(L$4,4*(ROW()-ROW(L$81)),0):OFFSET(L$7,4*(ROW()-ROW(L$81)),0))</f>
        <v>1442.0669588000001</v>
      </c>
      <c r="M99" s="122">
        <v>1180.4325019999999</v>
      </c>
      <c r="N99" s="122">
        <v>261.63445680000001</v>
      </c>
      <c r="O99" s="122">
        <v>188.80811410000001</v>
      </c>
      <c r="P99" s="122">
        <v>3.2019783559833703</v>
      </c>
      <c r="Q99" s="124">
        <f ca="1">AVERAGE(OFFSET(Q$4,4*(ROW()-ROW(Q$81)),0):OFFSET(Q$7,4*(ROW()-ROW(Q$81)),0))</f>
        <v>157.58106143185321</v>
      </c>
      <c r="R99" s="124">
        <f ca="1">AVERAGE(OFFSET(R$4,4*(ROW()-ROW(R$81)),0):OFFSET(R$7,4*(ROW()-ROW(R$81)),0))</f>
        <v>158.660124049269</v>
      </c>
      <c r="S99" s="124">
        <f ca="1">AVERAGE(OFFSET(S$4,4*(ROW()-ROW(S$81)),0):OFFSET(S$7,4*(ROW()-ROW(S$81)),0))</f>
        <v>114.56910422942124</v>
      </c>
      <c r="T99" s="124">
        <f ca="1">AVERAGE(OFFSET(T$4,4*(ROW()-ROW(T$81)),0):OFFSET(T$7,4*(ROW()-ROW(T$81)),0))</f>
        <v>113.78992056638512</v>
      </c>
      <c r="U99" s="124">
        <f ca="1">AVERAGE(OFFSET(U$4,4*(ROW()-ROW(U$81)),0):OFFSET(U$7,4*(ROW()-ROW(U$81)),0))</f>
        <v>112.6786399934426</v>
      </c>
      <c r="V99" s="106">
        <f ca="1">AVERAGE(OFFSET(V$4,4*(ROW()-ROW(V$81)),0):OFFSET(V$7,4*(ROW()-ROW(V$81)),0))</f>
        <v>112.38382894473801</v>
      </c>
      <c r="W99" s="74"/>
      <c r="X99" s="74"/>
      <c r="Y99" s="74"/>
      <c r="Z99" s="74"/>
      <c r="AA99" s="74"/>
      <c r="AB99" s="74"/>
      <c r="AC99" s="74"/>
    </row>
    <row r="100" spans="1:29" x14ac:dyDescent="0.25">
      <c r="A100" s="8"/>
      <c r="B100" s="77" t="s">
        <v>366</v>
      </c>
      <c r="C100" s="103">
        <v>29.548999999999999</v>
      </c>
      <c r="D100" s="114">
        <v>59.736251794100269</v>
      </c>
      <c r="E100" s="114">
        <v>25.711749999999999</v>
      </c>
      <c r="F100" s="114">
        <v>1.9395</v>
      </c>
      <c r="G100" s="114">
        <v>6.1577899502204616</v>
      </c>
      <c r="H100" s="114">
        <v>63.656176104391683</v>
      </c>
      <c r="I100" s="114">
        <v>31.750096590879835</v>
      </c>
      <c r="J100" s="114">
        <v>938.2</v>
      </c>
      <c r="K100" s="119">
        <f ca="1">AVERAGE(OFFSET(K$5,4*(ROW()-ROW(K$100)),0):OFFSET(K$8,4*(ROW()-ROW(K$100)),0))</f>
        <v>47.811589378898475</v>
      </c>
      <c r="L100" s="125">
        <f ca="1">SUM(OFFSET(L$5,4*(ROW()-ROW(L$100)),0):OFFSET(L$8,4*(ROW()-ROW(L$100)),0))</f>
        <v>788.67099999999994</v>
      </c>
      <c r="M100" s="114">
        <v>661.20600000000002</v>
      </c>
      <c r="N100" s="114">
        <v>127.465</v>
      </c>
      <c r="O100" s="114">
        <v>96.102000000000004</v>
      </c>
      <c r="P100" s="114">
        <v>-0.12777731212402221</v>
      </c>
      <c r="Q100" s="103">
        <f ca="1">AVERAGE(OFFSET(Q$5,4*(ROW()-ROW(Q$100)),0):OFFSET(Q$8,4*(ROW()-ROW(Q$100)),0))</f>
        <v>98.443724987688682</v>
      </c>
      <c r="R100" s="103">
        <f ca="1">AVERAGE(OFFSET(R$5,4*(ROW()-ROW(R$100)),0):OFFSET(R$8,4*(ROW()-ROW(R$100)),0))</f>
        <v>99.76141341529609</v>
      </c>
      <c r="S100" s="103">
        <f ca="1">AVERAGE(OFFSET(S$5,4*(ROW()-ROW(S$100)),0):OFFSET(S$8,4*(ROW()-ROW(S$100)),0))</f>
        <v>98.682898983275052</v>
      </c>
      <c r="T100" s="103">
        <f ca="1">AVERAGE(OFFSET(T$5,4*(ROW()-ROW(T$100)),0):OFFSET(T$8,4*(ROW()-ROW(T$100)),0))</f>
        <v>97.381665925343555</v>
      </c>
      <c r="U100" s="103">
        <f ca="1">AVERAGE(OFFSET(U$5,4*(ROW()-ROW(U$100)),0):OFFSET(U$8,4*(ROW()-ROW(U$100)),0))</f>
        <v>96.462142365085029</v>
      </c>
      <c r="V100" s="109">
        <f ca="1">AVERAGE(OFFSET(V$5,4*(ROW()-ROW(V$100)),0):OFFSET(V$8,4*(ROW()-ROW(V$100)),0))</f>
        <v>96.207794667319888</v>
      </c>
      <c r="W100" s="74"/>
      <c r="X100" s="74"/>
      <c r="Y100" s="74"/>
      <c r="Z100" s="74"/>
      <c r="AA100" s="74"/>
      <c r="AB100" s="74"/>
      <c r="AC100" s="74"/>
    </row>
    <row r="101" spans="1:29" x14ac:dyDescent="0.25">
      <c r="A101" s="8"/>
      <c r="B101" s="9" t="s">
        <v>367</v>
      </c>
      <c r="C101" s="103">
        <v>29.06775</v>
      </c>
      <c r="D101" s="114">
        <v>58.279620561495207</v>
      </c>
      <c r="E101" s="114">
        <v>25.170249999999999</v>
      </c>
      <c r="F101" s="114">
        <v>2.4754999999999998</v>
      </c>
      <c r="G101" s="114">
        <v>7.8479615764832431</v>
      </c>
      <c r="H101" s="114">
        <v>63.24276780702413</v>
      </c>
      <c r="I101" s="114">
        <v>31.523765183181848</v>
      </c>
      <c r="J101" s="114">
        <v>916.32500000000005</v>
      </c>
      <c r="K101" s="121">
        <f ca="1">AVERAGE(OFFSET(K$5,4*(ROW()-ROW(K$100)),0):OFFSET(K$8,4*(ROW()-ROW(K$100)),0))</f>
        <v>48.35838046806969</v>
      </c>
      <c r="L101" s="103">
        <f ca="1">SUM(OFFSET(L$5,4*(ROW()-ROW(L$100)),0):OFFSET(L$8,4*(ROW()-ROW(L$100)),0))</f>
        <v>794.76800000000003</v>
      </c>
      <c r="M101" s="114">
        <v>660.6</v>
      </c>
      <c r="N101" s="114">
        <v>134.16800000000001</v>
      </c>
      <c r="O101" s="114">
        <v>96.706999999999994</v>
      </c>
      <c r="P101" s="114">
        <v>2.0577268732779874</v>
      </c>
      <c r="Q101" s="103">
        <f ca="1">AVERAGE(OFFSET(Q$5,4*(ROW()-ROW(Q$100)),0):OFFSET(Q$8,4*(ROW()-ROW(Q$100)),0))</f>
        <v>100.47390734365146</v>
      </c>
      <c r="R101" s="103">
        <f ca="1">AVERAGE(OFFSET(R$5,4*(ROW()-ROW(R$100)),0):OFFSET(R$8,4*(ROW()-ROW(R$100)),0))</f>
        <v>102.55216578755707</v>
      </c>
      <c r="S101" s="103">
        <f ca="1">AVERAGE(OFFSET(S$5,4*(ROW()-ROW(S$100)),0):OFFSET(S$8,4*(ROW()-ROW(S$100)),0))</f>
        <v>98.794345373386165</v>
      </c>
      <c r="T101" s="103">
        <f ca="1">AVERAGE(OFFSET(T$5,4*(ROW()-ROW(T$100)),0):OFFSET(T$8,4*(ROW()-ROW(T$100)),0))</f>
        <v>96.791864865236178</v>
      </c>
      <c r="U101" s="103">
        <f ca="1">AVERAGE(OFFSET(U$5,4*(ROW()-ROW(U$100)),0):OFFSET(U$8,4*(ROW()-ROW(U$100)),0))</f>
        <v>97.763281906615717</v>
      </c>
      <c r="V101" s="109">
        <f ca="1">AVERAGE(OFFSET(V$5,4*(ROW()-ROW(V$100)),0):OFFSET(V$8,4*(ROW()-ROW(V$100)),0))</f>
        <v>99.106630427053901</v>
      </c>
      <c r="W101" s="3"/>
      <c r="X101" s="34"/>
      <c r="Y101" s="74"/>
      <c r="Z101" s="74"/>
      <c r="AA101" s="74"/>
      <c r="AB101" s="74"/>
      <c r="AC101" s="74"/>
    </row>
    <row r="102" spans="1:29" x14ac:dyDescent="0.25">
      <c r="A102" s="8"/>
      <c r="B102" s="9" t="s">
        <v>368</v>
      </c>
      <c r="C102" s="103">
        <v>29.3355</v>
      </c>
      <c r="D102" s="114">
        <v>58.291221488674168</v>
      </c>
      <c r="E102" s="114">
        <v>25.338750000000001</v>
      </c>
      <c r="F102" s="114">
        <v>2.4860000000000002</v>
      </c>
      <c r="G102" s="114">
        <v>7.8124148500192057</v>
      </c>
      <c r="H102" s="114">
        <v>63.23106003013946</v>
      </c>
      <c r="I102" s="114">
        <v>31.628915477209784</v>
      </c>
      <c r="J102" s="114">
        <v>927.84999999999991</v>
      </c>
      <c r="K102" s="121">
        <f ca="1">AVERAGE(OFFSET(K$5,4*(ROW()-ROW(K$100)),0):OFFSET(K$8,4*(ROW()-ROW(K$100)),0))</f>
        <v>47.320759400723958</v>
      </c>
      <c r="L102" s="103">
        <f ca="1">SUM(OFFSET(L$5,4*(ROW()-ROW(L$100)),0):OFFSET(L$8,4*(ROW()-ROW(L$100)),0))</f>
        <v>815.05200000000013</v>
      </c>
      <c r="M102" s="114">
        <v>671.16300000000001</v>
      </c>
      <c r="N102" s="114">
        <v>143.88900000000001</v>
      </c>
      <c r="O102" s="114">
        <v>101.526</v>
      </c>
      <c r="P102" s="114">
        <v>0.92337832810467368</v>
      </c>
      <c r="Q102" s="103">
        <f ca="1">AVERAGE(OFFSET(Q$5,4*(ROW()-ROW(Q$100)),0):OFFSET(Q$8,4*(ROW()-ROW(Q$100)),0))</f>
        <v>101.3987907074446</v>
      </c>
      <c r="R102" s="103">
        <f ca="1">AVERAGE(OFFSET(R$5,4*(ROW()-ROW(R$100)),0):OFFSET(R$8,4*(ROW()-ROW(R$100)),0))</f>
        <v>103.151165058511</v>
      </c>
      <c r="S102" s="103">
        <f ca="1">AVERAGE(OFFSET(S$5,4*(ROW()-ROW(S$100)),0):OFFSET(S$8,4*(ROW()-ROW(S$100)),0))</f>
        <v>100.35005150336893</v>
      </c>
      <c r="T102" s="103">
        <f ca="1">AVERAGE(OFFSET(T$5,4*(ROW()-ROW(T$100)),0):OFFSET(T$8,4*(ROW()-ROW(T$100)),0))</f>
        <v>98.644752369598564</v>
      </c>
      <c r="U102" s="103">
        <f ca="1">AVERAGE(OFFSET(U$5,4*(ROW()-ROW(U$100)),0):OFFSET(U$8,4*(ROW()-ROW(U$100)),0))</f>
        <v>98.981680151492981</v>
      </c>
      <c r="V102" s="109">
        <f ca="1">AVERAGE(OFFSET(V$5,4*(ROW()-ROW(V$100)),0):OFFSET(V$8,4*(ROW()-ROW(V$100)),0))</f>
        <v>98.851166141434007</v>
      </c>
      <c r="W102" s="74"/>
      <c r="X102" s="74"/>
      <c r="Y102" s="74"/>
      <c r="Z102" s="74"/>
      <c r="AA102" s="74"/>
      <c r="AB102" s="74"/>
      <c r="AC102" s="74"/>
    </row>
    <row r="103" spans="1:29" x14ac:dyDescent="0.25">
      <c r="A103" s="8"/>
      <c r="B103" s="9" t="s">
        <v>369</v>
      </c>
      <c r="C103" s="103">
        <v>29.381</v>
      </c>
      <c r="D103" s="114">
        <v>57.908594247456676</v>
      </c>
      <c r="E103" s="114">
        <v>25.272749999999998</v>
      </c>
      <c r="F103" s="114">
        <v>2.6315</v>
      </c>
      <c r="G103" s="114">
        <v>8.220212287353478</v>
      </c>
      <c r="H103" s="114">
        <v>63.095032214400774</v>
      </c>
      <c r="I103" s="114">
        <v>31.562186693131594</v>
      </c>
      <c r="J103" s="114">
        <v>927.32500000000005</v>
      </c>
      <c r="K103" s="121">
        <f ca="1">AVERAGE(OFFSET(K$5,4*(ROW()-ROW(K$100)),0):OFFSET(K$8,4*(ROW()-ROW(K$100)),0))</f>
        <v>46.750738584917777</v>
      </c>
      <c r="L103" s="103">
        <f ca="1">SUM(OFFSET(L$5,4*(ROW()-ROW(L$100)),0):OFFSET(L$8,4*(ROW()-ROW(L$100)),0))</f>
        <v>827.577</v>
      </c>
      <c r="M103" s="114">
        <v>679.48900000000003</v>
      </c>
      <c r="N103" s="114">
        <v>148.08799999999999</v>
      </c>
      <c r="O103" s="114">
        <v>104.342</v>
      </c>
      <c r="P103" s="114">
        <v>1.5049237309490593</v>
      </c>
      <c r="Q103" s="103">
        <f ca="1">AVERAGE(OFFSET(Q$5,4*(ROW()-ROW(Q$100)),0):OFFSET(Q$8,4*(ROW()-ROW(Q$100)),0))</f>
        <v>102.92840897740214</v>
      </c>
      <c r="R103" s="103">
        <f ca="1">AVERAGE(OFFSET(R$5,4*(ROW()-ROW(R$100)),0):OFFSET(R$8,4*(ROW()-ROW(R$100)),0))</f>
        <v>104.93071148231053</v>
      </c>
      <c r="S103" s="103">
        <f ca="1">AVERAGE(OFFSET(S$5,4*(ROW()-ROW(S$100)),0):OFFSET(S$8,4*(ROW()-ROW(S$100)),0))</f>
        <v>102.22253393747448</v>
      </c>
      <c r="T103" s="103">
        <f ca="1">AVERAGE(OFFSET(T$5,4*(ROW()-ROW(T$100)),0):OFFSET(T$8,4*(ROW()-ROW(T$100)),0))</f>
        <v>100.27371341805397</v>
      </c>
      <c r="U103" s="103">
        <f ca="1">AVERAGE(OFFSET(U$5,4*(ROW()-ROW(U$100)),0):OFFSET(U$8,4*(ROW()-ROW(U$100)),0))</f>
        <v>100.21902881627568</v>
      </c>
      <c r="V103" s="109">
        <f ca="1">AVERAGE(OFFSET(V$5,4*(ROW()-ROW(V$100)),0):OFFSET(V$8,4*(ROW()-ROW(V$100)),0))</f>
        <v>97.333915092273259</v>
      </c>
      <c r="W103" s="74"/>
      <c r="X103" s="74"/>
      <c r="Y103" s="74"/>
      <c r="Z103" s="74"/>
      <c r="AA103" s="74"/>
      <c r="AB103" s="74"/>
      <c r="AC103" s="74"/>
    </row>
    <row r="104" spans="1:29" x14ac:dyDescent="0.25">
      <c r="A104" s="8"/>
      <c r="B104" s="9" t="s">
        <v>370</v>
      </c>
      <c r="C104" s="103">
        <v>29.79325</v>
      </c>
      <c r="D104" s="114">
        <v>58.355986081886599</v>
      </c>
      <c r="E104" s="114">
        <v>25.568999999999999</v>
      </c>
      <c r="F104" s="114">
        <v>2.5477500000000002</v>
      </c>
      <c r="G104" s="114">
        <v>7.8779117827879794</v>
      </c>
      <c r="H104" s="114">
        <v>63.346325121140282</v>
      </c>
      <c r="I104" s="114">
        <v>31.888745482504433</v>
      </c>
      <c r="J104" s="114">
        <v>950.07500000000005</v>
      </c>
      <c r="K104" s="121">
        <f ca="1">AVERAGE(OFFSET(K$5,4*(ROW()-ROW(K$100)),0):OFFSET(K$8,4*(ROW()-ROW(K$100)),0))</f>
        <v>45.998357241138429</v>
      </c>
      <c r="L104" s="103">
        <f ca="1">SUM(OFFSET(L$5,4*(ROW()-ROW(L$100)),0):OFFSET(L$8,4*(ROW()-ROW(L$100)),0))</f>
        <v>844.98399999999992</v>
      </c>
      <c r="M104" s="114">
        <v>690.48299999999995</v>
      </c>
      <c r="N104" s="114">
        <v>154.501</v>
      </c>
      <c r="O104" s="114">
        <v>108.154</v>
      </c>
      <c r="P104" s="114">
        <v>0.44060457851287094</v>
      </c>
      <c r="Q104" s="103">
        <f ca="1">AVERAGE(OFFSET(Q$5,4*(ROW()-ROW(Q$100)),0):OFFSET(Q$8,4*(ROW()-ROW(Q$100)),0))</f>
        <v>103.38038327216296</v>
      </c>
      <c r="R104" s="103">
        <f ca="1">AVERAGE(OFFSET(R$5,4*(ROW()-ROW(R$100)),0):OFFSET(R$8,4*(ROW()-ROW(R$100)),0))</f>
        <v>104.31068405322617</v>
      </c>
      <c r="S104" s="103">
        <f ca="1">AVERAGE(OFFSET(S$5,4*(ROW()-ROW(S$100)),0):OFFSET(S$8,4*(ROW()-ROW(S$100)),0))</f>
        <v>101.71525840941402</v>
      </c>
      <c r="T104" s="103">
        <f ca="1">AVERAGE(OFFSET(T$5,4*(ROW()-ROW(T$100)),0):OFFSET(T$8,4*(ROW()-ROW(T$100)),0))</f>
        <v>100.80880278399749</v>
      </c>
      <c r="U104" s="103">
        <f ca="1">AVERAGE(OFFSET(U$5,4*(ROW()-ROW(U$100)),0):OFFSET(U$8,4*(ROW()-ROW(U$100)),0))</f>
        <v>99.016308832427114</v>
      </c>
      <c r="V104" s="109">
        <f ca="1">AVERAGE(OFFSET(V$5,4*(ROW()-ROW(V$100)),0):OFFSET(V$8,4*(ROW()-ROW(V$100)),0))</f>
        <v>96.525662998173885</v>
      </c>
      <c r="W104" s="74"/>
      <c r="X104" s="74"/>
      <c r="Y104" s="74"/>
      <c r="Z104" s="74"/>
      <c r="AA104" s="74"/>
      <c r="AB104" s="74"/>
      <c r="AC104" s="74"/>
    </row>
    <row r="105" spans="1:29" x14ac:dyDescent="0.25">
      <c r="A105" s="8"/>
      <c r="B105" s="9" t="s">
        <v>371</v>
      </c>
      <c r="C105" s="103">
        <v>30.2165</v>
      </c>
      <c r="D105" s="114">
        <v>58.791764929556074</v>
      </c>
      <c r="E105" s="114">
        <v>25.85575</v>
      </c>
      <c r="F105" s="114">
        <v>2.39175</v>
      </c>
      <c r="G105" s="114">
        <v>7.3359732003094109</v>
      </c>
      <c r="H105" s="114">
        <v>63.445891657537175</v>
      </c>
      <c r="I105" s="114">
        <v>32.056066096172579</v>
      </c>
      <c r="J105" s="114">
        <v>968.625</v>
      </c>
      <c r="K105" s="121">
        <f ca="1">AVERAGE(OFFSET(K$5,4*(ROW()-ROW(K$100)),0):OFFSET(K$8,4*(ROW()-ROW(K$100)),0))</f>
        <v>46.719392732092807</v>
      </c>
      <c r="L105" s="103">
        <f ca="1">SUM(OFFSET(L$5,4*(ROW()-ROW(L$100)),0):OFFSET(L$8,4*(ROW()-ROW(L$100)),0))</f>
        <v>891.49199999999996</v>
      </c>
      <c r="M105" s="114">
        <v>732.80200000000002</v>
      </c>
      <c r="N105" s="114">
        <v>158.69</v>
      </c>
      <c r="O105" s="114">
        <v>115.89</v>
      </c>
      <c r="P105" s="114">
        <v>4.9518887477479234</v>
      </c>
      <c r="Q105" s="103">
        <f ca="1">AVERAGE(OFFSET(Q$5,4*(ROW()-ROW(Q$100)),0):OFFSET(Q$8,4*(ROW()-ROW(Q$100)),0))</f>
        <v>108.49794606102438</v>
      </c>
      <c r="R105" s="103">
        <f ca="1">AVERAGE(OFFSET(R$5,4*(ROW()-ROW(R$100)),0):OFFSET(R$8,4*(ROW()-ROW(R$100)),0))</f>
        <v>108.90296740174401</v>
      </c>
      <c r="S105" s="103">
        <f ca="1">AVERAGE(OFFSET(S$5,4*(ROW()-ROW(S$100)),0):OFFSET(S$8,4*(ROW()-ROW(S$100)),0))</f>
        <v>101.94834106760942</v>
      </c>
      <c r="T105" s="103">
        <f ca="1">AVERAGE(OFFSET(T$5,4*(ROW()-ROW(T$100)),0):OFFSET(T$8,4*(ROW()-ROW(T$100)),0))</f>
        <v>101.56921607727034</v>
      </c>
      <c r="U105" s="103">
        <f ca="1">AVERAGE(OFFSET(U$5,4*(ROW()-ROW(U$100)),0):OFFSET(U$8,4*(ROW()-ROW(U$100)),0))</f>
        <v>101.29165622360222</v>
      </c>
      <c r="V105" s="109">
        <f ca="1">AVERAGE(OFFSET(V$5,4*(ROW()-ROW(V$100)),0):OFFSET(V$8,4*(ROW()-ROW(V$100)),0))</f>
        <v>98.75944003284242</v>
      </c>
      <c r="W105" s="74"/>
      <c r="X105" s="74"/>
      <c r="Y105" s="74"/>
      <c r="Z105" s="74"/>
      <c r="AA105" s="74"/>
      <c r="AB105" s="74"/>
      <c r="AC105" s="74"/>
    </row>
    <row r="106" spans="1:29" x14ac:dyDescent="0.25">
      <c r="A106" s="8"/>
      <c r="B106" s="9" t="s">
        <v>372</v>
      </c>
      <c r="C106" s="103">
        <v>30.909500000000001</v>
      </c>
      <c r="D106" s="114">
        <v>59.686577098643191</v>
      </c>
      <c r="E106" s="114">
        <v>26.36525</v>
      </c>
      <c r="F106" s="114">
        <v>1.9295</v>
      </c>
      <c r="G106" s="114">
        <v>5.876237356321834</v>
      </c>
      <c r="H106" s="114">
        <v>63.412876985676796</v>
      </c>
      <c r="I106" s="114">
        <v>32.173092897690054</v>
      </c>
      <c r="J106" s="114">
        <v>994.45</v>
      </c>
      <c r="K106" s="121">
        <f ca="1">AVERAGE(OFFSET(K$5,4*(ROW()-ROW(K$100)),0):OFFSET(K$8,4*(ROW()-ROW(K$100)),0))</f>
        <v>46.047728876597624</v>
      </c>
      <c r="L106" s="103">
        <f ca="1">SUM(OFFSET(L$5,4*(ROW()-ROW(L$100)),0):OFFSET(L$8,4*(ROW()-ROW(L$100)),0))</f>
        <v>903.86900000000003</v>
      </c>
      <c r="M106" s="114">
        <v>751.03200000000004</v>
      </c>
      <c r="N106" s="114">
        <v>152.83699999999999</v>
      </c>
      <c r="O106" s="114">
        <v>119.92100000000001</v>
      </c>
      <c r="P106" s="114">
        <v>0.50716939664567917</v>
      </c>
      <c r="Q106" s="103">
        <f ca="1">AVERAGE(OFFSET(Q$5,4*(ROW()-ROW(Q$100)),0):OFFSET(Q$8,4*(ROW()-ROW(Q$100)),0))</f>
        <v>109.04995288338097</v>
      </c>
      <c r="R106" s="103">
        <f ca="1">AVERAGE(OFFSET(R$5,4*(ROW()-ROW(R$100)),0):OFFSET(R$8,4*(ROW()-ROW(R$100)),0))</f>
        <v>109.05868160640989</v>
      </c>
      <c r="S106" s="103">
        <f ca="1">AVERAGE(OFFSET(S$5,4*(ROW()-ROW(S$100)),0):OFFSET(S$8,4*(ROW()-ROW(S$100)),0))</f>
        <v>102.2595196668793</v>
      </c>
      <c r="T106" s="103">
        <f ca="1">AVERAGE(OFFSET(T$5,4*(ROW()-ROW(T$100)),0):OFFSET(T$8,4*(ROW()-ROW(T$100)),0))</f>
        <v>102.2514983140352</v>
      </c>
      <c r="U106" s="103">
        <f ca="1">AVERAGE(OFFSET(U$5,4*(ROW()-ROW(U$100)),0):OFFSET(U$8,4*(ROW()-ROW(U$100)),0))</f>
        <v>99.32247598026288</v>
      </c>
      <c r="V106" s="109">
        <f ca="1">AVERAGE(OFFSET(V$5,4*(ROW()-ROW(V$100)),0):OFFSET(V$8,4*(ROW()-ROW(V$100)),0))</f>
        <v>97.155988207499234</v>
      </c>
      <c r="W106" s="74"/>
      <c r="X106" s="74"/>
      <c r="Y106" s="74"/>
      <c r="Z106" s="74"/>
      <c r="AA106" s="74"/>
      <c r="AB106" s="74"/>
      <c r="AC106" s="74"/>
    </row>
    <row r="107" spans="1:29" x14ac:dyDescent="0.25">
      <c r="A107" s="8"/>
      <c r="B107" s="9" t="s">
        <v>373</v>
      </c>
      <c r="C107" s="103">
        <v>31.388750000000002</v>
      </c>
      <c r="D107" s="114">
        <v>60.146805745690592</v>
      </c>
      <c r="E107" s="114">
        <v>26.766749999999998</v>
      </c>
      <c r="F107" s="114">
        <v>1.746</v>
      </c>
      <c r="G107" s="114">
        <v>5.2701774485682824</v>
      </c>
      <c r="H107" s="114">
        <v>63.492769023567611</v>
      </c>
      <c r="I107" s="114">
        <v>32.10670802380821</v>
      </c>
      <c r="J107" s="114">
        <v>1007.8000000000001</v>
      </c>
      <c r="K107" s="121">
        <f ca="1">AVERAGE(OFFSET(K$5,4*(ROW()-ROW(K$100)),0):OFFSET(K$8,4*(ROW()-ROW(K$100)),0))</f>
        <v>46.571086687503438</v>
      </c>
      <c r="L107" s="103">
        <f ca="1">SUM(OFFSET(L$5,4*(ROW()-ROW(L$100)),0):OFFSET(L$8,4*(ROW()-ROW(L$100)),0))</f>
        <v>936.20900000000006</v>
      </c>
      <c r="M107" s="114">
        <v>780.49800000000005</v>
      </c>
      <c r="N107" s="114">
        <v>155.71100000000001</v>
      </c>
      <c r="O107" s="114">
        <v>128.42500000000001</v>
      </c>
      <c r="P107" s="114">
        <v>2.3645552318737328</v>
      </c>
      <c r="Q107" s="103">
        <f ca="1">AVERAGE(OFFSET(Q$5,4*(ROW()-ROW(Q$100)),0):OFFSET(Q$8,4*(ROW()-ROW(Q$100)),0))</f>
        <v>111.62666474163214</v>
      </c>
      <c r="R107" s="103">
        <f ca="1">AVERAGE(OFFSET(R$5,4*(ROW()-ROW(R$100)),0):OFFSET(R$8,4*(ROW()-ROW(R$100)),0))</f>
        <v>111.86814188596983</v>
      </c>
      <c r="S107" s="103">
        <f ca="1">AVERAGE(OFFSET(S$5,4*(ROW()-ROW(S$100)),0):OFFSET(S$8,4*(ROW()-ROW(S$100)),0))</f>
        <v>103.16735265775651</v>
      </c>
      <c r="T107" s="103">
        <f ca="1">AVERAGE(OFFSET(T$5,4*(ROW()-ROW(T$100)),0):OFFSET(T$8,4*(ROW()-ROW(T$100)),0))</f>
        <v>102.94433921161601</v>
      </c>
      <c r="U107" s="103">
        <f ca="1">AVERAGE(OFFSET(U$5,4*(ROW()-ROW(U$100)),0):OFFSET(U$8,4*(ROW()-ROW(U$100)),0))</f>
        <v>100.72971388033096</v>
      </c>
      <c r="V107" s="109">
        <f ca="1">AVERAGE(OFFSET(V$5,4*(ROW()-ROW(V$100)),0):OFFSET(V$8,4*(ROW()-ROW(V$100)),0))</f>
        <v>99.472863656602925</v>
      </c>
      <c r="W107" s="74"/>
      <c r="X107" s="74"/>
      <c r="Y107" s="74"/>
      <c r="Z107" s="74"/>
      <c r="AA107" s="74"/>
      <c r="AB107" s="74"/>
      <c r="AC107" s="74"/>
    </row>
    <row r="108" spans="1:29" ht="15" customHeight="1" x14ac:dyDescent="0.25">
      <c r="A108" s="8"/>
      <c r="B108" s="9" t="s">
        <v>374</v>
      </c>
      <c r="C108" s="103">
        <v>31.837</v>
      </c>
      <c r="D108" s="114">
        <v>60.591059618007421</v>
      </c>
      <c r="E108" s="114">
        <v>27.043749999999999</v>
      </c>
      <c r="F108" s="114">
        <v>1.5932500000000001</v>
      </c>
      <c r="G108" s="114">
        <v>4.7660061685251609</v>
      </c>
      <c r="H108" s="114">
        <v>63.623408810017452</v>
      </c>
      <c r="I108" s="114">
        <v>32.097697428580219</v>
      </c>
      <c r="J108" s="114">
        <v>1021.9000000000001</v>
      </c>
      <c r="K108" s="121">
        <f ca="1">AVERAGE(OFFSET(K$5,4*(ROW()-ROW(K$100)),0):OFFSET(K$8,4*(ROW()-ROW(K$100)),0))</f>
        <v>46.01681839146611</v>
      </c>
      <c r="L108" s="103">
        <f ca="1">SUM(OFFSET(L$5,4*(ROW()-ROW(L$100)),0):OFFSET(L$8,4*(ROW()-ROW(L$100)),0))</f>
        <v>977.40699999999993</v>
      </c>
      <c r="M108" s="114">
        <v>807.05700000000002</v>
      </c>
      <c r="N108" s="114">
        <v>170.35</v>
      </c>
      <c r="O108" s="114">
        <v>131.92699999999999</v>
      </c>
      <c r="P108" s="114">
        <v>2.343707177935328</v>
      </c>
      <c r="Q108" s="103">
        <f ca="1">AVERAGE(OFFSET(Q$5,4*(ROW()-ROW(Q$100)),0):OFFSET(Q$8,4*(ROW()-ROW(Q$100)),0))</f>
        <v>114.24438772277044</v>
      </c>
      <c r="R108" s="103">
        <f ca="1">AVERAGE(OFFSET(R$5,4*(ROW()-ROW(R$100)),0):OFFSET(R$8,4*(ROW()-ROW(R$100)),0))</f>
        <v>114.52141254452189</v>
      </c>
      <c r="S108" s="103">
        <f ca="1">AVERAGE(OFFSET(S$5,4*(ROW()-ROW(S$100)),0):OFFSET(S$8,4*(ROW()-ROW(S$100)),0))</f>
        <v>104.28355596322319</v>
      </c>
      <c r="T108" s="103">
        <f ca="1">AVERAGE(OFFSET(T$5,4*(ROW()-ROW(T$100)),0):OFFSET(T$8,4*(ROW()-ROW(T$100)),0))</f>
        <v>104.03196486706526</v>
      </c>
      <c r="U108" s="103">
        <f ca="1">AVERAGE(OFFSET(U$5,4*(ROW()-ROW(U$100)),0):OFFSET(U$8,4*(ROW()-ROW(U$100)),0))</f>
        <v>101.86199110023473</v>
      </c>
      <c r="V108" s="109">
        <f ca="1">AVERAGE(OFFSET(V$5,4*(ROW()-ROW(V$100)),0):OFFSET(V$8,4*(ROW()-ROW(V$100)),0))</f>
        <v>101.23804144920251</v>
      </c>
      <c r="W108" s="74"/>
      <c r="X108" s="74"/>
      <c r="Y108" s="74"/>
      <c r="Z108" s="74"/>
      <c r="AA108" s="74"/>
      <c r="AB108" s="74"/>
      <c r="AC108" s="74"/>
    </row>
    <row r="109" spans="1:29" ht="15" customHeight="1" x14ac:dyDescent="0.25">
      <c r="A109" s="8"/>
      <c r="B109" s="9" t="s">
        <v>375</v>
      </c>
      <c r="C109" s="103">
        <v>32.15625</v>
      </c>
      <c r="D109" s="114">
        <v>60.875890550000001</v>
      </c>
      <c r="E109" s="114">
        <v>27.370249999999999</v>
      </c>
      <c r="F109" s="114">
        <v>1.4484999999999999</v>
      </c>
      <c r="G109" s="114">
        <v>4.3105399299999991</v>
      </c>
      <c r="H109" s="114">
        <v>63.618153499999998</v>
      </c>
      <c r="I109" s="114">
        <v>32.016622159286271</v>
      </c>
      <c r="J109" s="114">
        <v>1029.5250000000001</v>
      </c>
      <c r="K109" s="121">
        <f ca="1">AVERAGE(OFFSET(K$5,4*(ROW()-ROW(K$100)),0):OFFSET(K$8,4*(ROW()-ROW(K$100)),0))</f>
        <v>46.471762930417142</v>
      </c>
      <c r="L109" s="103">
        <f ca="1">SUM(OFFSET(L$5,4*(ROW()-ROW(L$100)),0):OFFSET(L$8,4*(ROW()-ROW(L$100)),0))</f>
        <v>1015.403</v>
      </c>
      <c r="M109" s="114">
        <v>839.01400000000001</v>
      </c>
      <c r="N109" s="114">
        <v>176.38900000000001</v>
      </c>
      <c r="O109" s="114">
        <v>143.68100000000001</v>
      </c>
      <c r="P109" s="114">
        <v>2.7195592347559971</v>
      </c>
      <c r="Q109" s="103">
        <f ca="1">AVERAGE(OFFSET(Q$5,4*(ROW()-ROW(Q$100)),0):OFFSET(Q$8,4*(ROW()-ROW(Q$100)),0))</f>
        <v>117.34882411984651</v>
      </c>
      <c r="R109" s="103">
        <f ca="1">AVERAGE(OFFSET(R$5,4*(ROW()-ROW(R$100)),0):OFFSET(R$8,4*(ROW()-ROW(R$100)),0))</f>
        <v>117.93697049788116</v>
      </c>
      <c r="S109" s="103">
        <f ca="1">AVERAGE(OFFSET(S$5,4*(ROW()-ROW(S$100)),0):OFFSET(S$8,4*(ROW()-ROW(S$100)),0))</f>
        <v>105.42409167568175</v>
      </c>
      <c r="T109" s="103">
        <f ca="1">AVERAGE(OFFSET(T$5,4*(ROW()-ROW(T$100)),0):OFFSET(T$8,4*(ROW()-ROW(T$100)),0))</f>
        <v>104.9004539594382</v>
      </c>
      <c r="U109" s="103">
        <f ca="1">AVERAGE(OFFSET(U$5,4*(ROW()-ROW(U$100)),0):OFFSET(U$8,4*(ROW()-ROW(U$100)),0))</f>
        <v>102.64742294352311</v>
      </c>
      <c r="V109" s="109">
        <f ca="1">AVERAGE(OFFSET(V$5,4*(ROW()-ROW(V$100)),0):OFFSET(V$8,4*(ROW()-ROW(V$100)),0))</f>
        <v>102.04791237947988</v>
      </c>
      <c r="W109" s="74"/>
      <c r="X109" s="74"/>
      <c r="Y109" s="74"/>
      <c r="Z109" s="74"/>
      <c r="AA109" s="74"/>
      <c r="AB109" s="74"/>
      <c r="AC109" s="74"/>
    </row>
    <row r="110" spans="1:29" ht="15" customHeight="1" x14ac:dyDescent="0.25">
      <c r="A110" s="8"/>
      <c r="B110" s="9" t="s">
        <v>376</v>
      </c>
      <c r="C110" s="103">
        <v>32.527749999999997</v>
      </c>
      <c r="D110" s="114">
        <v>61.253001375000004</v>
      </c>
      <c r="E110" s="114">
        <v>27.702500000000001</v>
      </c>
      <c r="F110" s="114">
        <v>1.35</v>
      </c>
      <c r="G110" s="114">
        <v>3.9851372725000007</v>
      </c>
      <c r="H110" s="114">
        <v>63.795262100000002</v>
      </c>
      <c r="I110" s="114">
        <v>32.058556148282541</v>
      </c>
      <c r="J110" s="114">
        <v>1042.8000000000002</v>
      </c>
      <c r="K110" s="121">
        <f ca="1">AVERAGE(OFFSET(K$5,4*(ROW()-ROW(K$100)),0):OFFSET(K$8,4*(ROW()-ROW(K$100)),0))</f>
        <v>46.554508099336303</v>
      </c>
      <c r="L110" s="103">
        <f ca="1">SUM(OFFSET(L$5,4*(ROW()-ROW(L$100)),0):OFFSET(L$8,4*(ROW()-ROW(L$100)),0))</f>
        <v>1059.4059999999999</v>
      </c>
      <c r="M110" s="114">
        <v>874.54100000000005</v>
      </c>
      <c r="N110" s="114">
        <v>184.86500000000001</v>
      </c>
      <c r="O110" s="114">
        <v>147.715</v>
      </c>
      <c r="P110" s="114">
        <v>2.9842398845611573</v>
      </c>
      <c r="Q110" s="103">
        <f ca="1">AVERAGE(OFFSET(Q$5,4*(ROW()-ROW(Q$100)),0):OFFSET(Q$8,4*(ROW()-ROW(Q$100)),0))</f>
        <v>120.85087161708712</v>
      </c>
      <c r="R110" s="103">
        <f ca="1">AVERAGE(OFFSET(R$5,4*(ROW()-ROW(R$100)),0):OFFSET(R$8,4*(ROW()-ROW(R$100)),0))</f>
        <v>121.29034579102772</v>
      </c>
      <c r="S110" s="103">
        <f ca="1">AVERAGE(OFFSET(S$5,4*(ROW()-ROW(S$100)),0):OFFSET(S$8,4*(ROW()-ROW(S$100)),0))</f>
        <v>105.77061965243298</v>
      </c>
      <c r="T110" s="103">
        <f ca="1">AVERAGE(OFFSET(T$5,4*(ROW()-ROW(T$100)),0):OFFSET(T$8,4*(ROW()-ROW(T$100)),0))</f>
        <v>105.38525443045346</v>
      </c>
      <c r="U110" s="103">
        <f ca="1">AVERAGE(OFFSET(U$5,4*(ROW()-ROW(U$100)),0):OFFSET(U$8,4*(ROW()-ROW(U$100)),0))</f>
        <v>103.91441046176783</v>
      </c>
      <c r="V110" s="109">
        <f ca="1">AVERAGE(OFFSET(V$5,4*(ROW()-ROW(V$100)),0):OFFSET(V$8,4*(ROW()-ROW(V$100)),0))</f>
        <v>103.31069015199071</v>
      </c>
      <c r="W110" s="74"/>
      <c r="X110" s="74"/>
      <c r="Y110" s="74"/>
      <c r="Z110" s="74"/>
      <c r="AA110" s="74"/>
      <c r="AB110" s="74"/>
      <c r="AC110" s="74"/>
    </row>
    <row r="111" spans="1:29" ht="15" customHeight="1" x14ac:dyDescent="0.25">
      <c r="A111" s="8"/>
      <c r="B111" s="9" t="s">
        <v>377</v>
      </c>
      <c r="C111" s="103">
        <v>32.877499999999998</v>
      </c>
      <c r="D111" s="114">
        <v>61.587850549999999</v>
      </c>
      <c r="E111" s="114">
        <v>27.897749999999998</v>
      </c>
      <c r="F111" s="114">
        <v>1.3247500000000001</v>
      </c>
      <c r="G111" s="114">
        <v>3.8731034475000001</v>
      </c>
      <c r="H111" s="114">
        <v>64.069410050000002</v>
      </c>
      <c r="I111" s="114">
        <v>31.839625487648032</v>
      </c>
      <c r="J111" s="114">
        <v>1046.7749999999999</v>
      </c>
      <c r="K111" s="121">
        <f ca="1">AVERAGE(OFFSET(K$5,4*(ROW()-ROW(K$100)),0):OFFSET(K$8,4*(ROW()-ROW(K$100)),0))</f>
        <v>46.702906901970913</v>
      </c>
      <c r="L111" s="103">
        <f ca="1">SUM(OFFSET(L$5,4*(ROW()-ROW(L$100)),0):OFFSET(L$8,4*(ROW()-ROW(L$100)),0))</f>
        <v>1108.8869999999999</v>
      </c>
      <c r="M111" s="114">
        <v>903.76199999999994</v>
      </c>
      <c r="N111" s="114">
        <v>205.125</v>
      </c>
      <c r="O111" s="114">
        <v>151.80600000000001</v>
      </c>
      <c r="P111" s="114">
        <v>2.6180334079723089</v>
      </c>
      <c r="Q111" s="103">
        <f ca="1">AVERAGE(OFFSET(Q$5,4*(ROW()-ROW(Q$100)),0):OFFSET(Q$8,4*(ROW()-ROW(Q$100)),0))</f>
        <v>124.01766594704301</v>
      </c>
      <c r="R111" s="103">
        <f ca="1">AVERAGE(OFFSET(R$5,4*(ROW()-ROW(R$100)),0):OFFSET(R$8,4*(ROW()-ROW(R$100)),0))</f>
        <v>125.34527729127383</v>
      </c>
      <c r="S111" s="103">
        <f ca="1">AVERAGE(OFFSET(S$5,4*(ROW()-ROW(S$100)),0):OFFSET(S$8,4*(ROW()-ROW(S$100)),0))</f>
        <v>106.35495853005915</v>
      </c>
      <c r="T111" s="103">
        <f ca="1">AVERAGE(OFFSET(T$5,4*(ROW()-ROW(T$100)),0):OFFSET(T$8,4*(ROW()-ROW(T$100)),0))</f>
        <v>105.24682324797367</v>
      </c>
      <c r="U111" s="103">
        <f ca="1">AVERAGE(OFFSET(U$5,4*(ROW()-ROW(U$100)),0):OFFSET(U$8,4*(ROW()-ROW(U$100)),0))</f>
        <v>105.36830124129867</v>
      </c>
      <c r="V111" s="109">
        <f ca="1">AVERAGE(OFFSET(V$5,4*(ROW()-ROW(V$100)),0):OFFSET(V$8,4*(ROW()-ROW(V$100)),0))</f>
        <v>105.90191751175816</v>
      </c>
      <c r="W111" s="74"/>
      <c r="X111" s="74"/>
      <c r="Y111" s="74"/>
      <c r="Z111" s="74"/>
      <c r="AA111" s="74"/>
      <c r="AB111" s="74"/>
      <c r="AC111" s="74"/>
    </row>
    <row r="112" spans="1:29" ht="15" customHeight="1" x14ac:dyDescent="0.25">
      <c r="A112" s="8"/>
      <c r="B112" s="9" t="s">
        <v>378</v>
      </c>
      <c r="C112" s="103">
        <v>32.321249999999999</v>
      </c>
      <c r="D112" s="114">
        <v>60.395039300000001</v>
      </c>
      <c r="E112" s="114">
        <v>27.881499999999999</v>
      </c>
      <c r="F112" s="114">
        <v>1.61975</v>
      </c>
      <c r="G112" s="114">
        <v>4.7727114324999995</v>
      </c>
      <c r="H112" s="114">
        <v>63.421637725000004</v>
      </c>
      <c r="I112" s="114">
        <v>28.494896805512798</v>
      </c>
      <c r="J112" s="114">
        <v>920.69999999999993</v>
      </c>
      <c r="K112" s="121">
        <f ca="1">AVERAGE(OFFSET(K$5,4*(ROW()-ROW(K$100)),0):OFFSET(K$8,4*(ROW()-ROW(K$100)),0))</f>
        <v>49.978473166046797</v>
      </c>
      <c r="L112" s="103">
        <f ca="1">SUM(OFFSET(L$5,4*(ROW()-ROW(L$100)),0):OFFSET(L$8,4*(ROW()-ROW(L$100)),0))</f>
        <v>1140.252</v>
      </c>
      <c r="M112" s="114">
        <v>926.97199999999998</v>
      </c>
      <c r="N112" s="114">
        <v>213.28</v>
      </c>
      <c r="O112" s="114">
        <v>144.31399999999999</v>
      </c>
      <c r="P112" s="114">
        <v>2.6279331598766165</v>
      </c>
      <c r="Q112" s="103">
        <f ca="1">AVERAGE(OFFSET(Q$5,4*(ROW()-ROW(Q$100)),0):OFFSET(Q$8,4*(ROW()-ROW(Q$100)),0))</f>
        <v>127.27993570119193</v>
      </c>
      <c r="R112" s="103">
        <f ca="1">AVERAGE(OFFSET(R$5,4*(ROW()-ROW(R$100)),0):OFFSET(R$8,4*(ROW()-ROW(R$100)),0))</f>
        <v>143.96477811690099</v>
      </c>
      <c r="S112" s="103">
        <f ca="1">AVERAGE(OFFSET(S$5,4*(ROW()-ROW(S$100)),0):OFFSET(S$8,4*(ROW()-ROW(S$100)),0))</f>
        <v>108.53920584645579</v>
      </c>
      <c r="T112" s="103">
        <f ca="1">AVERAGE(OFFSET(T$5,4*(ROW()-ROW(T$100)),0):OFFSET(T$8,4*(ROW()-ROW(T$100)),0))</f>
        <v>96.217135012522931</v>
      </c>
      <c r="U112" s="103">
        <f ca="1">AVERAGE(OFFSET(U$5,4*(ROW()-ROW(U$100)),0):OFFSET(U$8,4*(ROW()-ROW(U$100)),0))</f>
        <v>101.00935142296387</v>
      </c>
      <c r="V112" s="109">
        <f ca="1">AVERAGE(OFFSET(V$5,4*(ROW()-ROW(V$100)),0):OFFSET(V$8,4*(ROW()-ROW(V$100)),0))</f>
        <v>107.84922220753326</v>
      </c>
      <c r="W112" s="74"/>
      <c r="X112" s="74"/>
      <c r="Y112" s="74"/>
      <c r="Z112" s="74"/>
      <c r="AA112" s="74"/>
      <c r="AB112" s="74"/>
      <c r="AC112" s="74"/>
    </row>
    <row r="113" spans="1:29" ht="15" customHeight="1" x14ac:dyDescent="0.25">
      <c r="A113" s="8"/>
      <c r="B113" s="9" t="s">
        <v>379</v>
      </c>
      <c r="C113" s="103">
        <v>32.475728824999997</v>
      </c>
      <c r="D113" s="114">
        <v>60.588286699999998</v>
      </c>
      <c r="E113" s="114">
        <v>28.23861296811975</v>
      </c>
      <c r="F113" s="114">
        <v>1.4381118500000001</v>
      </c>
      <c r="G113" s="114">
        <v>4.2406223450000002</v>
      </c>
      <c r="H113" s="114">
        <v>63.271433424999998</v>
      </c>
      <c r="I113" s="114">
        <v>31.483992304063484</v>
      </c>
      <c r="J113" s="114">
        <v>1022.4990975000001</v>
      </c>
      <c r="K113" s="121">
        <f ca="1">AVERAGE(OFFSET(K$5,4*(ROW()-ROW(K$100)),0):OFFSET(K$8,4*(ROW()-ROW(K$100)),0))</f>
        <v>48.425198289763117</v>
      </c>
      <c r="L113" s="103">
        <f ca="1">SUM(OFFSET(L$5,4*(ROW()-ROW(L$100)),0):OFFSET(L$8,4*(ROW()-ROW(L$100)),0))</f>
        <v>1215.9411832000001</v>
      </c>
      <c r="M113" s="114">
        <v>996.23280699999998</v>
      </c>
      <c r="N113" s="114">
        <v>219.7083762</v>
      </c>
      <c r="O113" s="114">
        <v>148.06741269999998</v>
      </c>
      <c r="P113" s="114">
        <v>6.1126100597091781</v>
      </c>
      <c r="Q113" s="103">
        <f ca="1">AVERAGE(OFFSET(Q$5,4*(ROW()-ROW(Q$100)),0):OFFSET(Q$8,4*(ROW()-ROW(Q$100)),0))</f>
        <v>135.04903793792101</v>
      </c>
      <c r="R113" s="103">
        <f ca="1">AVERAGE(OFFSET(R$5,4*(ROW()-ROW(R$100)),0):OFFSET(R$8,4*(ROW()-ROW(R$100)),0))</f>
        <v>138.01291088244926</v>
      </c>
      <c r="S113" s="103">
        <f ca="1">AVERAGE(OFFSET(S$5,4*(ROW()-ROW(S$100)),0):OFFSET(S$8,4*(ROW()-ROW(S$100)),0))</f>
        <v>108.87775212042814</v>
      </c>
      <c r="T113" s="103">
        <f ca="1">AVERAGE(OFFSET(T$5,4*(ROW()-ROW(T$100)),0):OFFSET(T$8,4*(ROW()-ROW(T$100)),0))</f>
        <v>106.53338350507438</v>
      </c>
      <c r="U113" s="103">
        <f ca="1">AVERAGE(OFFSET(U$5,4*(ROW()-ROW(U$100)),0):OFFSET(U$8,4*(ROW()-ROW(U$100)),0))</f>
        <v>108.15882783077952</v>
      </c>
      <c r="V113" s="109">
        <f ca="1">AVERAGE(OFFSET(V$5,4*(ROW()-ROW(V$100)),0):OFFSET(V$8,4*(ROW()-ROW(V$100)),0))</f>
        <v>110.48923654587526</v>
      </c>
      <c r="W113" s="74"/>
      <c r="X113" s="74"/>
      <c r="Y113" s="74"/>
      <c r="Z113" s="74"/>
      <c r="AA113" s="74"/>
      <c r="AB113" s="74"/>
      <c r="AC113" s="74"/>
    </row>
    <row r="114" spans="1:29" ht="15" customHeight="1" x14ac:dyDescent="0.25">
      <c r="A114" s="8"/>
      <c r="B114" s="78" t="s">
        <v>380</v>
      </c>
      <c r="C114" s="103">
        <v>32.741698599999999</v>
      </c>
      <c r="D114" s="114">
        <v>60.739014749999996</v>
      </c>
      <c r="E114" s="114">
        <v>28.46306378397534</v>
      </c>
      <c r="F114" s="114">
        <v>1.3872012499999999</v>
      </c>
      <c r="G114" s="114">
        <v>4.0644588649999998</v>
      </c>
      <c r="H114" s="114">
        <v>63.312341874999994</v>
      </c>
      <c r="I114" s="114">
        <v>31.90221891608228</v>
      </c>
      <c r="J114" s="114">
        <v>1044.5339075000002</v>
      </c>
      <c r="K114" s="121">
        <f ca="1">AVERAGE(OFFSET(K$5,4*(ROW()-ROW(K$100)),0):OFFSET(K$8,4*(ROW()-ROW(K$100)),0))</f>
        <v>48.24860403500611</v>
      </c>
      <c r="L114" s="103">
        <f ca="1">SUM(OFFSET(L$5,4*(ROW()-ROW(L$100)),0):OFFSET(L$8,4*(ROW()-ROW(L$100)),0))</f>
        <v>1291.187678</v>
      </c>
      <c r="M114" s="114">
        <v>1055.657256</v>
      </c>
      <c r="N114" s="114">
        <v>235.53042200000002</v>
      </c>
      <c r="O114" s="114">
        <v>156.53341990000001</v>
      </c>
      <c r="P114" s="114">
        <v>5.1293096723265652</v>
      </c>
      <c r="Q114" s="103">
        <f ca="1">AVERAGE(OFFSET(Q$5,4*(ROW()-ROW(Q$100)),0):OFFSET(Q$8,4*(ROW()-ROW(Q$100)),0))</f>
        <v>141.9845934439513</v>
      </c>
      <c r="R114" s="103">
        <f ca="1">AVERAGE(OFFSET(R$5,4*(ROW()-ROW(R$100)),0):OFFSET(R$8,4*(ROW()-ROW(R$100)),0))</f>
        <v>143.20016762329246</v>
      </c>
      <c r="S114" s="103">
        <f ca="1">AVERAGE(OFFSET(S$5,4*(ROW()-ROW(S$100)),0):OFFSET(S$8,4*(ROW()-ROW(S$100)),0))</f>
        <v>108.92879208318772</v>
      </c>
      <c r="T114" s="103">
        <f ca="1">AVERAGE(OFFSET(T$5,4*(ROW()-ROW(T$100)),0):OFFSET(T$8,4*(ROW()-ROW(T$100)),0))</f>
        <v>108.00344709283129</v>
      </c>
      <c r="U114" s="103">
        <f ca="1">AVERAGE(OFFSET(U$5,4*(ROW()-ROW(U$100)),0):OFFSET(U$8,4*(ROW()-ROW(U$100)),0))</f>
        <v>109.96985450830012</v>
      </c>
      <c r="V114" s="109">
        <f ca="1">AVERAGE(OFFSET(V$5,4*(ROW()-ROW(V$100)),0):OFFSET(V$8,4*(ROW()-ROW(V$100)),0))</f>
        <v>109.44284873690184</v>
      </c>
      <c r="W114" s="74"/>
      <c r="X114" s="74"/>
      <c r="Y114" s="74"/>
      <c r="Z114" s="74"/>
      <c r="AA114" s="74"/>
      <c r="AB114" s="74"/>
      <c r="AC114" s="74"/>
    </row>
    <row r="115" spans="1:29" ht="15" customHeight="1" x14ac:dyDescent="0.25">
      <c r="A115" s="8"/>
      <c r="B115" s="78" t="s">
        <v>381</v>
      </c>
      <c r="C115" s="103">
        <v>32.925706175000002</v>
      </c>
      <c r="D115" s="114">
        <v>60.766633374999998</v>
      </c>
      <c r="E115" s="114">
        <v>28.54532801015764</v>
      </c>
      <c r="F115" s="114">
        <v>1.4258423124999999</v>
      </c>
      <c r="G115" s="114">
        <v>4.1507493625000009</v>
      </c>
      <c r="H115" s="114">
        <v>63.398129775000001</v>
      </c>
      <c r="I115" s="114">
        <v>31.935404528463646</v>
      </c>
      <c r="J115" s="114">
        <v>1051.4952425000001</v>
      </c>
      <c r="K115" s="121">
        <f ca="1">AVERAGE(OFFSET(K$5,4*(ROW()-ROW(K$100)),0):OFFSET(K$8,4*(ROW()-ROW(K$100)),0))</f>
        <v>47.607642704418502</v>
      </c>
      <c r="L115" s="103">
        <f ca="1">SUM(OFFSET(L$5,4*(ROW()-ROW(L$100)),0):OFFSET(L$8,4*(ROW()-ROW(L$100)),0))</f>
        <v>1324.8544407999998</v>
      </c>
      <c r="M115" s="114">
        <v>1084.2573</v>
      </c>
      <c r="N115" s="114">
        <v>240.59714080000001</v>
      </c>
      <c r="O115" s="114">
        <v>164.12149090000003</v>
      </c>
      <c r="P115" s="114">
        <v>2.413221169313462</v>
      </c>
      <c r="Q115" s="103">
        <f ca="1">AVERAGE(OFFSET(Q$5,4*(ROW()-ROW(Q$100)),0):OFFSET(Q$8,4*(ROW()-ROW(Q$100)),0))</f>
        <v>145.41050033346187</v>
      </c>
      <c r="R115" s="103">
        <f ca="1">AVERAGE(OFFSET(R$5,4*(ROW()-ROW(R$100)),0):OFFSET(R$8,4*(ROW()-ROW(R$100)),0))</f>
        <v>146.50438658149085</v>
      </c>
      <c r="S115" s="103">
        <f ca="1">AVERAGE(OFFSET(S$5,4*(ROW()-ROW(S$100)),0):OFFSET(S$8,4*(ROW()-ROW(S$100)),0))</f>
        <v>110.3329065955928</v>
      </c>
      <c r="T115" s="103">
        <f ca="1">AVERAGE(OFFSET(T$5,4*(ROW()-ROW(T$100)),0):OFFSET(T$8,4*(ROW()-ROW(T$100)),0))</f>
        <v>109.50917524474495</v>
      </c>
      <c r="U115" s="103">
        <f ca="1">AVERAGE(OFFSET(U$5,4*(ROW()-ROW(U$100)),0):OFFSET(U$8,4*(ROW()-ROW(U$100)),0))</f>
        <v>109.92762897832986</v>
      </c>
      <c r="V115" s="109">
        <f ca="1">AVERAGE(OFFSET(V$5,4*(ROW()-ROW(V$100)),0):OFFSET(V$8,4*(ROW()-ROW(V$100)),0))</f>
        <v>109.24635536615797</v>
      </c>
      <c r="W115" s="74"/>
      <c r="X115" s="74"/>
      <c r="Y115" s="74"/>
      <c r="Z115" s="74"/>
      <c r="AA115" s="74"/>
      <c r="AB115" s="74"/>
      <c r="AC115" s="74"/>
    </row>
    <row r="116" spans="1:29" ht="15" customHeight="1" x14ac:dyDescent="0.25">
      <c r="A116" s="8"/>
      <c r="B116" s="78" t="s">
        <v>382</v>
      </c>
      <c r="C116" s="103">
        <v>33.089838775000004</v>
      </c>
      <c r="D116" s="114">
        <v>60.752921600000008</v>
      </c>
      <c r="E116" s="114">
        <v>28.609567288929792</v>
      </c>
      <c r="F116" s="114">
        <v>1.4290552224999999</v>
      </c>
      <c r="G116" s="114">
        <v>4.1399220625000002</v>
      </c>
      <c r="H116" s="114">
        <v>63.376666199999995</v>
      </c>
      <c r="I116" s="114">
        <v>31.967133738416301</v>
      </c>
      <c r="J116" s="114">
        <v>1057.7877899999999</v>
      </c>
      <c r="K116" s="121">
        <f ca="1">AVERAGE(OFFSET(K$5,4*(ROW()-ROW(K$100)),0):OFFSET(K$8,4*(ROW()-ROW(K$100)),0))</f>
        <v>47.288509156531688</v>
      </c>
      <c r="L116" s="103">
        <f ca="1">SUM(OFFSET(L$5,4*(ROW()-ROW(L$100)),0):OFFSET(L$8,4*(ROW()-ROW(L$100)),0))</f>
        <v>1361.9916095000001</v>
      </c>
      <c r="M116" s="114">
        <v>1116.4667709999999</v>
      </c>
      <c r="N116" s="114">
        <v>245.52483850000002</v>
      </c>
      <c r="O116" s="114">
        <v>172.46373919999999</v>
      </c>
      <c r="P116" s="114">
        <v>2.7394403226965958</v>
      </c>
      <c r="Q116" s="103">
        <f ca="1">AVERAGE(OFFSET(Q$5,4*(ROW()-ROW(Q$100)),0):OFFSET(Q$8,4*(ROW()-ROW(Q$100)),0))</f>
        <v>149.39454835760421</v>
      </c>
      <c r="R116" s="103">
        <f ca="1">AVERAGE(OFFSET(R$5,4*(ROW()-ROW(R$100)),0):OFFSET(R$8,4*(ROW()-ROW(R$100)),0))</f>
        <v>150.36825244658885</v>
      </c>
      <c r="S116" s="103">
        <f ca="1">AVERAGE(OFFSET(S$5,4*(ROW()-ROW(S$100)),0):OFFSET(S$8,4*(ROW()-ROW(S$100)),0))</f>
        <v>111.97163043794004</v>
      </c>
      <c r="T116" s="103">
        <f ca="1">AVERAGE(OFFSET(T$5,4*(ROW()-ROW(T$100)),0):OFFSET(T$8,4*(ROW()-ROW(T$100)),0))</f>
        <v>111.2463922932609</v>
      </c>
      <c r="U116" s="103">
        <f ca="1">AVERAGE(OFFSET(U$5,4*(ROW()-ROW(U$100)),0):OFFSET(U$8,4*(ROW()-ROW(U$100)),0))</f>
        <v>110.55166355682216</v>
      </c>
      <c r="V116" s="109">
        <f ca="1">AVERAGE(OFFSET(V$5,4*(ROW()-ROW(V$100)),0):OFFSET(V$8,4*(ROW()-ROW(V$100)),0))</f>
        <v>110.16014587351401</v>
      </c>
      <c r="W116" s="74"/>
      <c r="X116" s="74"/>
      <c r="Y116" s="74"/>
      <c r="Z116" s="74"/>
      <c r="AA116" s="74"/>
      <c r="AB116" s="74"/>
      <c r="AC116" s="74"/>
    </row>
    <row r="117" spans="1:29" ht="15" customHeight="1" x14ac:dyDescent="0.25">
      <c r="A117" s="8"/>
      <c r="B117" s="78" t="s">
        <v>383</v>
      </c>
      <c r="C117" s="103">
        <v>33.224255275000004</v>
      </c>
      <c r="D117" s="114">
        <v>60.694759275000003</v>
      </c>
      <c r="E117" s="114">
        <v>28.647395034366767</v>
      </c>
      <c r="F117" s="114">
        <v>1.4348718899999999</v>
      </c>
      <c r="G117" s="114">
        <v>4.1399539824999998</v>
      </c>
      <c r="H117" s="114">
        <v>63.316013099999999</v>
      </c>
      <c r="I117" s="114">
        <v>31.962858926963612</v>
      </c>
      <c r="J117" s="114">
        <v>1061.9420175</v>
      </c>
      <c r="K117" s="121">
        <f ca="1">AVERAGE(OFFSET(K$5,4*(ROW()-ROW(K$100)),0):OFFSET(K$8,4*(ROW()-ROW(K$100)),0))</f>
        <v>47.159413000709485</v>
      </c>
      <c r="L117" s="103">
        <f ca="1">SUM(OFFSET(L$5,4*(ROW()-ROW(L$100)),0):OFFSET(L$8,4*(ROW()-ROW(L$100)),0))</f>
        <v>1404.9739009</v>
      </c>
      <c r="M117" s="114">
        <v>1151.3238759999999</v>
      </c>
      <c r="N117" s="114">
        <v>253.65002489999998</v>
      </c>
      <c r="O117" s="114">
        <v>181.44297</v>
      </c>
      <c r="P117" s="114">
        <v>2.9859220002353082</v>
      </c>
      <c r="Q117" s="103">
        <f ca="1">AVERAGE(OFFSET(Q$5,4*(ROW()-ROW(Q$100)),0):OFFSET(Q$8,4*(ROW()-ROW(Q$100)),0))</f>
        <v>153.85531114755997</v>
      </c>
      <c r="R117" s="103">
        <f ca="1">AVERAGE(OFFSET(R$5,4*(ROW()-ROW(R$100)),0):OFFSET(R$8,4*(ROW()-ROW(R$100)),0))</f>
        <v>154.87945564732172</v>
      </c>
      <c r="S117" s="103">
        <f ca="1">AVERAGE(OFFSET(S$5,4*(ROW()-ROW(S$100)),0):OFFSET(S$8,4*(ROW()-ROW(S$100)),0))</f>
        <v>113.45458306180348</v>
      </c>
      <c r="T117" s="103">
        <f ca="1">AVERAGE(OFFSET(T$5,4*(ROW()-ROW(T$100)),0):OFFSET(T$8,4*(ROW()-ROW(T$100)),0))</f>
        <v>112.7044397811311</v>
      </c>
      <c r="U117" s="103">
        <f ca="1">AVERAGE(OFFSET(U$5,4*(ROW()-ROW(U$100)),0):OFFSET(U$8,4*(ROW()-ROW(U$100)),0))</f>
        <v>111.59892839882089</v>
      </c>
      <c r="V117" s="109">
        <f ca="1">AVERAGE(OFFSET(V$5,4*(ROW()-ROW(V$100)),0):OFFSET(V$8,4*(ROW()-ROW(V$100)),0))</f>
        <v>111.24888960402932</v>
      </c>
      <c r="W117" s="74"/>
      <c r="X117" s="74"/>
      <c r="Y117" s="74"/>
      <c r="Z117" s="74"/>
      <c r="AA117" s="74"/>
      <c r="AB117" s="74"/>
      <c r="AC117" s="74"/>
    </row>
    <row r="118" spans="1:29" ht="15" customHeight="1" x14ac:dyDescent="0.25">
      <c r="A118" s="8"/>
      <c r="B118" s="78" t="s">
        <v>393</v>
      </c>
      <c r="C118" s="124">
        <v>33.362320499999996</v>
      </c>
      <c r="D118" s="114">
        <v>60.636670475000003</v>
      </c>
      <c r="E118" s="114">
        <v>28.687725187033259</v>
      </c>
      <c r="F118" s="114">
        <v>1.4408162199999999</v>
      </c>
      <c r="G118" s="114">
        <v>4.1399033425000002</v>
      </c>
      <c r="H118" s="114">
        <v>63.255382150000003</v>
      </c>
      <c r="I118" s="114">
        <v>31.95631448685274</v>
      </c>
      <c r="J118" s="114">
        <v>1066.1368050000001</v>
      </c>
      <c r="K118" s="123">
        <f ca="1">AVERAGE(OFFSET(K$5,4*(ROW()-ROW(K$100)),0):OFFSET(K$8,4*(ROW()-ROW(K$100)),0))</f>
        <v>47.142636189226067</v>
      </c>
      <c r="L118" s="124">
        <f ca="1">SUM(OFFSET(L$5,4*(ROW()-ROW(L$100)),0):OFFSET(L$8,4*(ROW()-ROW(L$100)),0))</f>
        <v>1454.9277867000001</v>
      </c>
      <c r="M118" s="114">
        <v>1190.5440230000002</v>
      </c>
      <c r="N118" s="114">
        <v>264.38376370000003</v>
      </c>
      <c r="O118" s="114">
        <v>191.36145160000001</v>
      </c>
      <c r="P118" s="114">
        <v>3.2611537704735793</v>
      </c>
      <c r="Q118" s="103">
        <f ca="1">AVERAGE(OFFSET(Q$5,4*(ROW()-ROW(Q$100)),0):OFFSET(Q$8,4*(ROW()-ROW(Q$100)),0))</f>
        <v>158.8726752857562</v>
      </c>
      <c r="R118" s="103">
        <f ca="1">AVERAGE(OFFSET(R$5,4*(ROW()-ROW(R$100)),0):OFFSET(R$8,4*(ROW()-ROW(R$100)),0))</f>
        <v>159.96278034734547</v>
      </c>
      <c r="S118" s="103">
        <f ca="1">AVERAGE(OFFSET(S$5,4*(ROW()-ROW(S$100)),0):OFFSET(S$8,4*(ROW()-ROW(S$100)),0))</f>
        <v>114.95979566428664</v>
      </c>
      <c r="T118" s="103">
        <f ca="1">AVERAGE(OFFSET(T$5,4*(ROW()-ROW(T$100)),0):OFFSET(T$8,4*(ROW()-ROW(T$100)),0))</f>
        <v>114.17637424076437</v>
      </c>
      <c r="U118" s="103">
        <f ca="1">AVERAGE(OFFSET(U$5,4*(ROW()-ROW(U$100)),0):OFFSET(U$8,4*(ROW()-ROW(U$100)),0))</f>
        <v>113.05603332417436</v>
      </c>
      <c r="V118" s="109">
        <f ca="1">AVERAGE(OFFSET(V$5,4*(ROW()-ROW(V$100)),0):OFFSET(V$8,4*(ROW()-ROW(V$100)),0))</f>
        <v>112.78482928689803</v>
      </c>
      <c r="W118" s="74"/>
      <c r="X118" s="74"/>
      <c r="Y118" s="74"/>
      <c r="Z118" s="74"/>
      <c r="AA118" s="74"/>
      <c r="AB118" s="74"/>
      <c r="AC118" s="74"/>
    </row>
    <row r="119" spans="1:29" ht="15" customHeight="1" x14ac:dyDescent="0.25">
      <c r="A119" s="8"/>
      <c r="B119" s="564" t="s">
        <v>29</v>
      </c>
      <c r="C119" s="565"/>
      <c r="D119" s="565"/>
      <c r="E119" s="565"/>
      <c r="F119" s="565"/>
      <c r="G119" s="565"/>
      <c r="H119" s="565"/>
      <c r="I119" s="565"/>
      <c r="J119" s="565"/>
      <c r="K119" s="565"/>
      <c r="L119" s="565"/>
      <c r="M119" s="565"/>
      <c r="N119" s="565"/>
      <c r="O119" s="565"/>
      <c r="P119" s="565"/>
      <c r="Q119" s="565"/>
      <c r="R119" s="565"/>
      <c r="S119" s="565"/>
      <c r="T119" s="565"/>
      <c r="U119" s="565"/>
      <c r="V119" s="566"/>
      <c r="W119" s="74"/>
      <c r="X119" s="74"/>
      <c r="Y119" s="74"/>
      <c r="Z119" s="74"/>
      <c r="AA119" s="74"/>
      <c r="AB119" s="74"/>
      <c r="AC119" s="74"/>
    </row>
    <row r="120" spans="1:29" ht="15" customHeight="1" x14ac:dyDescent="0.25">
      <c r="A120" s="8"/>
      <c r="B120" s="499" t="s">
        <v>137</v>
      </c>
      <c r="C120" s="500"/>
      <c r="D120" s="500"/>
      <c r="E120" s="500"/>
      <c r="F120" s="500"/>
      <c r="G120" s="500"/>
      <c r="H120" s="500"/>
      <c r="I120" s="500"/>
      <c r="J120" s="500"/>
      <c r="K120" s="500"/>
      <c r="L120" s="500"/>
      <c r="M120" s="500"/>
      <c r="N120" s="500"/>
      <c r="O120" s="500"/>
      <c r="P120" s="500"/>
      <c r="Q120" s="500"/>
      <c r="R120" s="500"/>
      <c r="S120" s="500"/>
      <c r="T120" s="500"/>
      <c r="U120" s="500"/>
      <c r="V120" s="501"/>
      <c r="W120" s="74"/>
      <c r="X120" s="74"/>
      <c r="Y120" s="74"/>
      <c r="Z120" s="74"/>
      <c r="AA120" s="74"/>
      <c r="AB120" s="74"/>
      <c r="AC120" s="74"/>
    </row>
    <row r="121" spans="1:29" ht="15" customHeight="1" x14ac:dyDescent="0.25">
      <c r="A121" s="8"/>
      <c r="B121" s="499" t="s">
        <v>138</v>
      </c>
      <c r="C121" s="500"/>
      <c r="D121" s="500"/>
      <c r="E121" s="500"/>
      <c r="F121" s="500"/>
      <c r="G121" s="500"/>
      <c r="H121" s="500"/>
      <c r="I121" s="500"/>
      <c r="J121" s="500"/>
      <c r="K121" s="500"/>
      <c r="L121" s="500"/>
      <c r="M121" s="500"/>
      <c r="N121" s="500"/>
      <c r="O121" s="500"/>
      <c r="P121" s="500"/>
      <c r="Q121" s="500"/>
      <c r="R121" s="500"/>
      <c r="S121" s="500"/>
      <c r="T121" s="500"/>
      <c r="U121" s="500"/>
      <c r="V121" s="501"/>
      <c r="W121" s="74"/>
      <c r="X121" s="74"/>
      <c r="Y121" s="74"/>
      <c r="Z121" s="74"/>
      <c r="AA121" s="74"/>
      <c r="AB121" s="74"/>
      <c r="AC121" s="74"/>
    </row>
    <row r="122" spans="1:29" ht="15" customHeight="1" x14ac:dyDescent="0.25">
      <c r="A122" s="8"/>
      <c r="B122" s="499" t="s">
        <v>139</v>
      </c>
      <c r="C122" s="500"/>
      <c r="D122" s="500"/>
      <c r="E122" s="500"/>
      <c r="F122" s="500"/>
      <c r="G122" s="500"/>
      <c r="H122" s="500"/>
      <c r="I122" s="500"/>
      <c r="J122" s="500"/>
      <c r="K122" s="500"/>
      <c r="L122" s="500"/>
      <c r="M122" s="500"/>
      <c r="N122" s="500"/>
      <c r="O122" s="500"/>
      <c r="P122" s="500"/>
      <c r="Q122" s="500"/>
      <c r="R122" s="500"/>
      <c r="S122" s="500"/>
      <c r="T122" s="500"/>
      <c r="U122" s="500"/>
      <c r="V122" s="501"/>
      <c r="W122" s="74"/>
      <c r="X122" s="74"/>
      <c r="Y122" s="74"/>
      <c r="Z122" s="74"/>
      <c r="AA122" s="74"/>
      <c r="AB122" s="74"/>
      <c r="AC122" s="74"/>
    </row>
    <row r="123" spans="1:29" ht="15" customHeight="1" x14ac:dyDescent="0.25">
      <c r="A123" s="8"/>
      <c r="B123" s="499" t="s">
        <v>140</v>
      </c>
      <c r="C123" s="500"/>
      <c r="D123" s="500"/>
      <c r="E123" s="500"/>
      <c r="F123" s="500"/>
      <c r="G123" s="500"/>
      <c r="H123" s="500"/>
      <c r="I123" s="500"/>
      <c r="J123" s="500"/>
      <c r="K123" s="500"/>
      <c r="L123" s="500"/>
      <c r="M123" s="500"/>
      <c r="N123" s="500"/>
      <c r="O123" s="500"/>
      <c r="P123" s="500"/>
      <c r="Q123" s="500"/>
      <c r="R123" s="500"/>
      <c r="S123" s="500"/>
      <c r="T123" s="500"/>
      <c r="U123" s="500"/>
      <c r="V123" s="501"/>
      <c r="W123" s="74"/>
      <c r="X123" s="74"/>
      <c r="Y123" s="74"/>
      <c r="Z123" s="74"/>
      <c r="AA123" s="74"/>
      <c r="AB123" s="74"/>
      <c r="AC123" s="74"/>
    </row>
    <row r="124" spans="1:29" ht="15" customHeight="1" x14ac:dyDescent="0.25">
      <c r="A124" s="8"/>
      <c r="B124" s="499" t="s">
        <v>141</v>
      </c>
      <c r="C124" s="500"/>
      <c r="D124" s="500"/>
      <c r="E124" s="500"/>
      <c r="F124" s="500"/>
      <c r="G124" s="500"/>
      <c r="H124" s="500"/>
      <c r="I124" s="500"/>
      <c r="J124" s="500"/>
      <c r="K124" s="500"/>
      <c r="L124" s="500"/>
      <c r="M124" s="500"/>
      <c r="N124" s="500"/>
      <c r="O124" s="500"/>
      <c r="P124" s="500"/>
      <c r="Q124" s="500"/>
      <c r="R124" s="500"/>
      <c r="S124" s="500"/>
      <c r="T124" s="500"/>
      <c r="U124" s="500"/>
      <c r="V124" s="501"/>
      <c r="W124" s="74"/>
      <c r="X124" s="74"/>
      <c r="Y124" s="74"/>
      <c r="Z124" s="74"/>
      <c r="AA124" s="74"/>
      <c r="AB124" s="74"/>
      <c r="AC124" s="74"/>
    </row>
    <row r="125" spans="1:29" ht="15" customHeight="1" x14ac:dyDescent="0.25">
      <c r="A125" s="8"/>
      <c r="B125" s="499" t="s">
        <v>142</v>
      </c>
      <c r="C125" s="500"/>
      <c r="D125" s="500"/>
      <c r="E125" s="500"/>
      <c r="F125" s="500"/>
      <c r="G125" s="500"/>
      <c r="H125" s="500"/>
      <c r="I125" s="500"/>
      <c r="J125" s="500"/>
      <c r="K125" s="500"/>
      <c r="L125" s="500"/>
      <c r="M125" s="500"/>
      <c r="N125" s="500"/>
      <c r="O125" s="500"/>
      <c r="P125" s="500"/>
      <c r="Q125" s="500"/>
      <c r="R125" s="500"/>
      <c r="S125" s="500"/>
      <c r="T125" s="500"/>
      <c r="U125" s="500"/>
      <c r="V125" s="501"/>
      <c r="W125" s="74"/>
      <c r="X125" s="74"/>
      <c r="Y125" s="74"/>
      <c r="Z125" s="74"/>
      <c r="AA125" s="74"/>
      <c r="AB125" s="74"/>
      <c r="AC125" s="74"/>
    </row>
    <row r="126" spans="1:29" ht="15" customHeight="1" x14ac:dyDescent="0.25">
      <c r="A126" s="8"/>
      <c r="B126" s="499" t="s">
        <v>143</v>
      </c>
      <c r="C126" s="500"/>
      <c r="D126" s="500"/>
      <c r="E126" s="500"/>
      <c r="F126" s="500"/>
      <c r="G126" s="500"/>
      <c r="H126" s="500"/>
      <c r="I126" s="500"/>
      <c r="J126" s="500"/>
      <c r="K126" s="500"/>
      <c r="L126" s="500"/>
      <c r="M126" s="500"/>
      <c r="N126" s="500"/>
      <c r="O126" s="500"/>
      <c r="P126" s="500"/>
      <c r="Q126" s="500"/>
      <c r="R126" s="500"/>
      <c r="S126" s="500"/>
      <c r="T126" s="500"/>
      <c r="U126" s="500"/>
      <c r="V126" s="501"/>
      <c r="W126" s="74"/>
      <c r="X126" s="74"/>
      <c r="Y126" s="74"/>
      <c r="Z126" s="74"/>
      <c r="AA126" s="74"/>
      <c r="AB126" s="74"/>
      <c r="AC126" s="74"/>
    </row>
    <row r="127" spans="1:29" x14ac:dyDescent="0.25">
      <c r="A127" s="8"/>
      <c r="B127" s="499" t="s">
        <v>144</v>
      </c>
      <c r="C127" s="500"/>
      <c r="D127" s="500"/>
      <c r="E127" s="500"/>
      <c r="F127" s="500"/>
      <c r="G127" s="500"/>
      <c r="H127" s="500"/>
      <c r="I127" s="500"/>
      <c r="J127" s="500"/>
      <c r="K127" s="500"/>
      <c r="L127" s="500"/>
      <c r="M127" s="500"/>
      <c r="N127" s="500"/>
      <c r="O127" s="500"/>
      <c r="P127" s="500"/>
      <c r="Q127" s="500"/>
      <c r="R127" s="500"/>
      <c r="S127" s="500"/>
      <c r="T127" s="500"/>
      <c r="U127" s="500"/>
      <c r="V127" s="501"/>
      <c r="W127" s="74"/>
      <c r="X127" s="74"/>
      <c r="Y127" s="74"/>
      <c r="Z127" s="74"/>
      <c r="AA127" s="74"/>
      <c r="AB127" s="74"/>
      <c r="AC127" s="74"/>
    </row>
    <row r="128" spans="1:29" x14ac:dyDescent="0.25">
      <c r="A128" s="8"/>
      <c r="B128" s="499" t="s">
        <v>611</v>
      </c>
      <c r="C128" s="500"/>
      <c r="D128" s="500"/>
      <c r="E128" s="500"/>
      <c r="F128" s="500"/>
      <c r="G128" s="500"/>
      <c r="H128" s="500"/>
      <c r="I128" s="500"/>
      <c r="J128" s="500"/>
      <c r="K128" s="500"/>
      <c r="L128" s="500"/>
      <c r="M128" s="500"/>
      <c r="N128" s="500"/>
      <c r="O128" s="500"/>
      <c r="P128" s="500"/>
      <c r="Q128" s="500"/>
      <c r="R128" s="500"/>
      <c r="S128" s="500"/>
      <c r="T128" s="500"/>
      <c r="U128" s="500"/>
      <c r="V128" s="501"/>
      <c r="Z128" s="74"/>
      <c r="AA128" s="74"/>
      <c r="AB128" s="74"/>
      <c r="AC128" s="74"/>
    </row>
    <row r="129" spans="2:22" ht="16.5" customHeight="1" x14ac:dyDescent="0.25">
      <c r="B129" s="499" t="s">
        <v>145</v>
      </c>
      <c r="C129" s="500"/>
      <c r="D129" s="500"/>
      <c r="E129" s="500"/>
      <c r="F129" s="500"/>
      <c r="G129" s="500"/>
      <c r="H129" s="500"/>
      <c r="I129" s="500"/>
      <c r="J129" s="500"/>
      <c r="K129" s="500"/>
      <c r="L129" s="500"/>
      <c r="M129" s="500"/>
      <c r="N129" s="500"/>
      <c r="O129" s="500"/>
      <c r="P129" s="500"/>
      <c r="Q129" s="500"/>
      <c r="R129" s="500"/>
      <c r="S129" s="500"/>
      <c r="T129" s="500"/>
      <c r="U129" s="500"/>
      <c r="V129" s="501"/>
    </row>
    <row r="130" spans="2:22" x14ac:dyDescent="0.25">
      <c r="B130" s="499" t="s">
        <v>146</v>
      </c>
      <c r="C130" s="500"/>
      <c r="D130" s="500"/>
      <c r="E130" s="500"/>
      <c r="F130" s="500"/>
      <c r="G130" s="500"/>
      <c r="H130" s="500"/>
      <c r="I130" s="500"/>
      <c r="J130" s="500"/>
      <c r="K130" s="500"/>
      <c r="L130" s="500"/>
      <c r="M130" s="500"/>
      <c r="N130" s="500"/>
      <c r="O130" s="500"/>
      <c r="P130" s="500"/>
      <c r="Q130" s="500"/>
      <c r="R130" s="500"/>
      <c r="S130" s="500"/>
      <c r="T130" s="500"/>
      <c r="U130" s="500"/>
      <c r="V130" s="501"/>
    </row>
    <row r="131" spans="2:22" x14ac:dyDescent="0.25">
      <c r="B131" s="499" t="s">
        <v>147</v>
      </c>
      <c r="C131" s="500"/>
      <c r="D131" s="500"/>
      <c r="E131" s="500"/>
      <c r="F131" s="500"/>
      <c r="G131" s="500"/>
      <c r="H131" s="500"/>
      <c r="I131" s="500"/>
      <c r="J131" s="500"/>
      <c r="K131" s="500"/>
      <c r="L131" s="500"/>
      <c r="M131" s="500"/>
      <c r="N131" s="500"/>
      <c r="O131" s="500"/>
      <c r="P131" s="500"/>
      <c r="Q131" s="500"/>
      <c r="R131" s="500"/>
      <c r="S131" s="500"/>
      <c r="T131" s="500"/>
      <c r="U131" s="500"/>
      <c r="V131" s="501"/>
    </row>
    <row r="132" spans="2:22" x14ac:dyDescent="0.25">
      <c r="B132" s="499" t="s">
        <v>148</v>
      </c>
      <c r="C132" s="500"/>
      <c r="D132" s="500"/>
      <c r="E132" s="500"/>
      <c r="F132" s="500"/>
      <c r="G132" s="500"/>
      <c r="H132" s="500"/>
      <c r="I132" s="500"/>
      <c r="J132" s="500"/>
      <c r="K132" s="500"/>
      <c r="L132" s="500"/>
      <c r="M132" s="500"/>
      <c r="N132" s="500"/>
      <c r="O132" s="500"/>
      <c r="P132" s="500"/>
      <c r="Q132" s="500"/>
      <c r="R132" s="500"/>
      <c r="S132" s="500"/>
      <c r="T132" s="500"/>
      <c r="U132" s="500"/>
      <c r="V132" s="501"/>
    </row>
    <row r="133" spans="2:22" x14ac:dyDescent="0.25">
      <c r="B133" s="499" t="s">
        <v>149</v>
      </c>
      <c r="C133" s="500"/>
      <c r="D133" s="500"/>
      <c r="E133" s="500"/>
      <c r="F133" s="500"/>
      <c r="G133" s="500"/>
      <c r="H133" s="500"/>
      <c r="I133" s="500"/>
      <c r="J133" s="500"/>
      <c r="K133" s="500"/>
      <c r="L133" s="500"/>
      <c r="M133" s="500"/>
      <c r="N133" s="500"/>
      <c r="O133" s="500"/>
      <c r="P133" s="500"/>
      <c r="Q133" s="500"/>
      <c r="R133" s="500"/>
      <c r="S133" s="500"/>
      <c r="T133" s="500"/>
      <c r="U133" s="500"/>
      <c r="V133" s="501"/>
    </row>
    <row r="134" spans="2:22" x14ac:dyDescent="0.25">
      <c r="B134" s="499" t="s">
        <v>150</v>
      </c>
      <c r="C134" s="500"/>
      <c r="D134" s="500"/>
      <c r="E134" s="500"/>
      <c r="F134" s="500"/>
      <c r="G134" s="500"/>
      <c r="H134" s="500"/>
      <c r="I134" s="500"/>
      <c r="J134" s="500"/>
      <c r="K134" s="500"/>
      <c r="L134" s="500"/>
      <c r="M134" s="500"/>
      <c r="N134" s="500"/>
      <c r="O134" s="500"/>
      <c r="P134" s="500"/>
      <c r="Q134" s="500"/>
      <c r="R134" s="500"/>
      <c r="S134" s="500"/>
      <c r="T134" s="500"/>
      <c r="U134" s="500"/>
      <c r="V134" s="501"/>
    </row>
    <row r="135" spans="2:22" x14ac:dyDescent="0.25">
      <c r="B135" s="499" t="s">
        <v>151</v>
      </c>
      <c r="C135" s="500"/>
      <c r="D135" s="500"/>
      <c r="E135" s="500"/>
      <c r="F135" s="500"/>
      <c r="G135" s="500"/>
      <c r="H135" s="500"/>
      <c r="I135" s="500"/>
      <c r="J135" s="500"/>
      <c r="K135" s="500"/>
      <c r="L135" s="500"/>
      <c r="M135" s="500"/>
      <c r="N135" s="500"/>
      <c r="O135" s="500"/>
      <c r="P135" s="500"/>
      <c r="Q135" s="500"/>
      <c r="R135" s="500"/>
      <c r="S135" s="500"/>
      <c r="T135" s="500"/>
      <c r="U135" s="500"/>
      <c r="V135" s="501"/>
    </row>
    <row r="136" spans="2:22" ht="16.5" thickBot="1" x14ac:dyDescent="0.3">
      <c r="B136" s="567" t="s">
        <v>152</v>
      </c>
      <c r="C136" s="568"/>
      <c r="D136" s="568"/>
      <c r="E136" s="568"/>
      <c r="F136" s="568"/>
      <c r="G136" s="568"/>
      <c r="H136" s="568"/>
      <c r="I136" s="568"/>
      <c r="J136" s="568"/>
      <c r="K136" s="568"/>
      <c r="L136" s="568"/>
      <c r="M136" s="568"/>
      <c r="N136" s="568"/>
      <c r="O136" s="568"/>
      <c r="P136" s="568"/>
      <c r="Q136" s="568"/>
      <c r="R136" s="568"/>
      <c r="S136" s="568"/>
      <c r="T136" s="568"/>
      <c r="U136" s="568"/>
      <c r="V136" s="569"/>
    </row>
    <row r="137" spans="2:22" ht="19.149999999999999" customHeight="1" x14ac:dyDescent="0.25">
      <c r="B137" s="497"/>
      <c r="C137" s="497"/>
      <c r="D137" s="497"/>
      <c r="E137" s="497"/>
      <c r="F137" s="497"/>
      <c r="G137" s="497"/>
      <c r="H137" s="497"/>
      <c r="I137" s="497"/>
      <c r="J137" s="497"/>
      <c r="K137" s="498"/>
      <c r="L137" s="498"/>
      <c r="M137" s="498"/>
      <c r="N137" s="498"/>
      <c r="O137" s="498"/>
      <c r="P137" s="497"/>
      <c r="Q137" s="497"/>
      <c r="R137" s="497"/>
      <c r="S137" s="497"/>
      <c r="T137" s="497"/>
    </row>
    <row r="138" spans="2:22" x14ac:dyDescent="0.25">
      <c r="B138" s="4"/>
      <c r="C138" s="126"/>
      <c r="D138" s="126"/>
      <c r="E138" s="126"/>
      <c r="F138" s="126"/>
      <c r="G138" s="126"/>
      <c r="H138" s="126"/>
      <c r="I138" s="126"/>
      <c r="J138" s="126"/>
      <c r="P138" s="4"/>
      <c r="Q138" s="4"/>
      <c r="R138" s="4"/>
      <c r="S138" s="4"/>
      <c r="T138" s="4"/>
    </row>
  </sheetData>
  <mergeCells count="19">
    <mergeCell ref="B136:V136"/>
    <mergeCell ref="B130:V130"/>
    <mergeCell ref="B131:V131"/>
    <mergeCell ref="B132:V132"/>
    <mergeCell ref="B133:V133"/>
    <mergeCell ref="B134:V134"/>
    <mergeCell ref="B135:V135"/>
    <mergeCell ref="B129:V129"/>
    <mergeCell ref="B2:V2"/>
    <mergeCell ref="B119:V119"/>
    <mergeCell ref="B120:V120"/>
    <mergeCell ref="B121:V121"/>
    <mergeCell ref="B122:V122"/>
    <mergeCell ref="B123:V123"/>
    <mergeCell ref="B124:V124"/>
    <mergeCell ref="B125:V125"/>
    <mergeCell ref="B126:V126"/>
    <mergeCell ref="B127:V127"/>
    <mergeCell ref="B128:V128"/>
  </mergeCells>
  <phoneticPr fontId="101" type="noConversion"/>
  <hyperlinks>
    <hyperlink ref="A1" location="Contents!A1" display="Back to contents" xr:uid="{7F76B9CA-0C18-42E7-BCD8-80123F21A58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BE4C-8A6F-4B72-8484-B35F210BEB55}">
  <sheetPr>
    <tabColor theme="6"/>
  </sheetPr>
  <dimension ref="A1:AP130"/>
  <sheetViews>
    <sheetView showGridLines="0" zoomScaleNormal="100" zoomScaleSheetLayoutView="40" workbookViewId="0"/>
  </sheetViews>
  <sheetFormatPr defaultColWidth="8.88671875" defaultRowHeight="15.75" x14ac:dyDescent="0.25"/>
  <cols>
    <col min="1" max="1" width="9.33203125" style="2" customWidth="1"/>
    <col min="2" max="2" width="7.109375" style="2" bestFit="1" customWidth="1"/>
    <col min="3" max="5" width="10.88671875" style="2" customWidth="1"/>
    <col min="6" max="7" width="14.33203125" style="2" customWidth="1"/>
    <col min="8" max="8" width="10.77734375" style="2" customWidth="1"/>
    <col min="9" max="12" width="10.88671875" style="47" customWidth="1"/>
    <col min="13" max="14" width="14.33203125" style="47" customWidth="1"/>
    <col min="15" max="16" width="10.88671875" style="47" customWidth="1"/>
    <col min="17" max="17" width="11.77734375" style="47" customWidth="1"/>
    <col min="18" max="18" width="9.44140625" style="47" bestFit="1" customWidth="1"/>
    <col min="19" max="19" width="10.6640625" style="47" bestFit="1" customWidth="1"/>
    <col min="20" max="42" width="8.88671875" style="47"/>
    <col min="43" max="16384" width="8.88671875" style="2"/>
  </cols>
  <sheetData>
    <row r="1" spans="1:24" ht="33.75" customHeight="1" thickBot="1" x14ac:dyDescent="0.3">
      <c r="A1" s="10" t="s">
        <v>42</v>
      </c>
      <c r="B1" s="29"/>
      <c r="C1" s="29"/>
      <c r="D1" s="29"/>
      <c r="E1" s="29"/>
      <c r="F1" s="29"/>
      <c r="G1" s="29"/>
      <c r="H1" s="29"/>
      <c r="I1" s="200"/>
      <c r="J1" s="460"/>
      <c r="K1" s="201"/>
      <c r="L1" s="201"/>
      <c r="M1" s="201"/>
      <c r="N1" s="201"/>
      <c r="O1" s="202"/>
      <c r="P1" s="202"/>
    </row>
    <row r="2" spans="1:24" ht="19.5" thickBot="1" x14ac:dyDescent="0.35">
      <c r="A2" s="8"/>
      <c r="B2" s="561" t="s">
        <v>396</v>
      </c>
      <c r="C2" s="562"/>
      <c r="D2" s="562"/>
      <c r="E2" s="562"/>
      <c r="F2" s="562"/>
      <c r="G2" s="562"/>
      <c r="H2" s="562"/>
      <c r="I2" s="562"/>
      <c r="J2" s="562"/>
      <c r="K2" s="562"/>
      <c r="L2" s="562"/>
      <c r="M2" s="562"/>
      <c r="N2" s="562"/>
      <c r="O2" s="562"/>
      <c r="P2" s="563"/>
    </row>
    <row r="3" spans="1:24" x14ac:dyDescent="0.25">
      <c r="A3" s="8"/>
      <c r="B3" s="48"/>
      <c r="C3" s="579" t="s">
        <v>397</v>
      </c>
      <c r="D3" s="579"/>
      <c r="E3" s="579"/>
      <c r="F3" s="579"/>
      <c r="G3" s="579"/>
      <c r="H3" s="579"/>
      <c r="I3" s="580"/>
      <c r="J3" s="203" t="s">
        <v>398</v>
      </c>
      <c r="K3" s="203" t="s">
        <v>398</v>
      </c>
      <c r="L3" s="203" t="s">
        <v>399</v>
      </c>
      <c r="M3" s="203" t="s">
        <v>398</v>
      </c>
      <c r="N3" s="203" t="s">
        <v>400</v>
      </c>
      <c r="O3" s="203" t="s">
        <v>401</v>
      </c>
      <c r="P3" s="204" t="s">
        <v>401</v>
      </c>
    </row>
    <row r="4" spans="1:24" ht="48.75" customHeight="1" thickBot="1" x14ac:dyDescent="0.3">
      <c r="A4" s="8"/>
      <c r="B4" s="48"/>
      <c r="C4" s="205" t="s">
        <v>402</v>
      </c>
      <c r="D4" s="205" t="s">
        <v>403</v>
      </c>
      <c r="E4" s="205" t="s">
        <v>404</v>
      </c>
      <c r="F4" s="50" t="s">
        <v>405</v>
      </c>
      <c r="G4" s="50" t="s">
        <v>406</v>
      </c>
      <c r="H4" s="206" t="s">
        <v>407</v>
      </c>
      <c r="I4" s="207" t="s">
        <v>408</v>
      </c>
      <c r="J4" s="208" t="s">
        <v>402</v>
      </c>
      <c r="K4" s="208" t="s">
        <v>403</v>
      </c>
      <c r="L4" s="208" t="s">
        <v>404</v>
      </c>
      <c r="M4" s="50" t="s">
        <v>405</v>
      </c>
      <c r="N4" s="50" t="s">
        <v>406</v>
      </c>
      <c r="O4" s="208" t="s">
        <v>407</v>
      </c>
      <c r="P4" s="51" t="s">
        <v>408</v>
      </c>
    </row>
    <row r="5" spans="1:24" ht="16.5" thickBot="1" x14ac:dyDescent="0.3">
      <c r="A5" s="8"/>
      <c r="B5" s="209" t="s">
        <v>55</v>
      </c>
      <c r="C5" s="210">
        <v>3.9901477832512189</v>
      </c>
      <c r="D5" s="210">
        <v>3.4989858012170361</v>
      </c>
      <c r="E5" s="210">
        <v>2.3757201646090742</v>
      </c>
      <c r="F5" s="210">
        <v>11.749539594843462</v>
      </c>
      <c r="G5" s="211">
        <v>3.2925821906492514</v>
      </c>
      <c r="H5" s="210">
        <v>3.2617038760248684</v>
      </c>
      <c r="I5" s="212">
        <v>3.1407035175879505</v>
      </c>
      <c r="J5" s="210">
        <v>211.1</v>
      </c>
      <c r="K5" s="210">
        <v>204.1</v>
      </c>
      <c r="L5" s="210">
        <v>82.924333333333351</v>
      </c>
      <c r="M5" s="210">
        <v>404.5333333333333</v>
      </c>
      <c r="N5" s="210">
        <v>83.36399999999999</v>
      </c>
      <c r="O5" s="210">
        <v>83.581107365145229</v>
      </c>
      <c r="P5" s="212">
        <v>82.1</v>
      </c>
      <c r="R5" s="52"/>
    </row>
    <row r="6" spans="1:24" ht="16.5" thickBot="1" x14ac:dyDescent="0.3">
      <c r="A6" s="8"/>
      <c r="B6" s="9" t="s">
        <v>56</v>
      </c>
      <c r="C6" s="210">
        <v>4.3625787687833428</v>
      </c>
      <c r="D6" s="210">
        <v>4.3833333333333169</v>
      </c>
      <c r="E6" s="210">
        <v>3.4197229013855024</v>
      </c>
      <c r="F6" s="210">
        <v>4.1721795889565483</v>
      </c>
      <c r="G6" s="211">
        <v>3.4293759333330787</v>
      </c>
      <c r="H6" s="210">
        <v>3.2302193978657856</v>
      </c>
      <c r="I6" s="212">
        <v>2.7465667915106184</v>
      </c>
      <c r="J6" s="210">
        <v>215.30000000000004</v>
      </c>
      <c r="K6" s="210">
        <v>208.76666666666665</v>
      </c>
      <c r="L6" s="210">
        <v>84.597333333333339</v>
      </c>
      <c r="M6" s="210">
        <v>393.66666666666674</v>
      </c>
      <c r="N6" s="210">
        <v>84.728999999999999</v>
      </c>
      <c r="O6" s="210">
        <v>84.157569230267143</v>
      </c>
      <c r="P6" s="212">
        <v>82.3</v>
      </c>
      <c r="Q6" s="53"/>
      <c r="R6" s="53"/>
      <c r="T6" s="53"/>
      <c r="U6" s="53"/>
      <c r="V6" s="53"/>
      <c r="W6" s="53"/>
      <c r="X6" s="53"/>
    </row>
    <row r="7" spans="1:24" ht="16.5" thickBot="1" x14ac:dyDescent="0.3">
      <c r="A7" s="8"/>
      <c r="B7" s="9" t="s">
        <v>57</v>
      </c>
      <c r="C7" s="210">
        <v>4.9573474971833287</v>
      </c>
      <c r="D7" s="210">
        <v>5.3473263368316148</v>
      </c>
      <c r="E7" s="210">
        <v>4.8388412892696575</v>
      </c>
      <c r="F7" s="210">
        <v>-1.6894409937888266</v>
      </c>
      <c r="G7" s="211">
        <v>3.0344883288910385</v>
      </c>
      <c r="H7" s="210">
        <v>4.3692196958136531</v>
      </c>
      <c r="I7" s="212">
        <v>3.3498759305210957</v>
      </c>
      <c r="J7" s="210">
        <v>217.36666666666667</v>
      </c>
      <c r="K7" s="210">
        <v>210.80000000000004</v>
      </c>
      <c r="L7" s="210">
        <v>85.653333333333322</v>
      </c>
      <c r="M7" s="210">
        <v>395.7</v>
      </c>
      <c r="N7" s="210">
        <v>85.044666666666672</v>
      </c>
      <c r="O7" s="210">
        <v>85.365724358209746</v>
      </c>
      <c r="P7" s="212">
        <v>83.3</v>
      </c>
      <c r="Q7" s="53"/>
      <c r="R7" s="53"/>
      <c r="T7" s="53"/>
      <c r="U7" s="53"/>
    </row>
    <row r="8" spans="1:24" ht="16.5" thickBot="1" x14ac:dyDescent="0.3">
      <c r="A8" s="8"/>
      <c r="B8" s="9" t="s">
        <v>62</v>
      </c>
      <c r="C8" s="210">
        <v>2.7327613600254264</v>
      </c>
      <c r="D8" s="210">
        <v>3.7860082304526532</v>
      </c>
      <c r="E8" s="210">
        <v>3.8240516545601455</v>
      </c>
      <c r="F8" s="210">
        <v>-13.529838125150972</v>
      </c>
      <c r="G8" s="211">
        <v>3.5605923603994505</v>
      </c>
      <c r="H8" s="210">
        <v>3.6071988597311977</v>
      </c>
      <c r="I8" s="212">
        <v>3.6945812807881673</v>
      </c>
      <c r="J8" s="210">
        <v>215.53333333333336</v>
      </c>
      <c r="K8" s="210">
        <v>210.16666666666663</v>
      </c>
      <c r="L8" s="210">
        <v>85.75866666666667</v>
      </c>
      <c r="M8" s="210">
        <v>357.90000000000009</v>
      </c>
      <c r="N8" s="210">
        <v>85.898333333333326</v>
      </c>
      <c r="O8" s="210">
        <v>85.999735613833494</v>
      </c>
      <c r="P8" s="212">
        <v>84.2</v>
      </c>
      <c r="Q8" s="53"/>
      <c r="R8" s="53"/>
      <c r="T8" s="53"/>
      <c r="U8" s="53"/>
    </row>
    <row r="9" spans="1:24" ht="16.5" thickBot="1" x14ac:dyDescent="0.3">
      <c r="A9" s="8"/>
      <c r="B9" s="9" t="s">
        <v>0</v>
      </c>
      <c r="C9" s="210">
        <v>-7.89515237644145E-2</v>
      </c>
      <c r="D9" s="210">
        <v>2.3844520659807245</v>
      </c>
      <c r="E9" s="210">
        <v>3.0055512455129607</v>
      </c>
      <c r="F9" s="210">
        <v>-38.900791034937377</v>
      </c>
      <c r="G9" s="211">
        <v>2.9169265710218717</v>
      </c>
      <c r="H9" s="210">
        <v>2.6119014885344516</v>
      </c>
      <c r="I9" s="212">
        <v>2.0706455542021995</v>
      </c>
      <c r="J9" s="210">
        <v>210.93333333333331</v>
      </c>
      <c r="K9" s="210">
        <v>208.96666666666664</v>
      </c>
      <c r="L9" s="210">
        <v>85.416666666666671</v>
      </c>
      <c r="M9" s="210">
        <v>247.16666666666663</v>
      </c>
      <c r="N9" s="210">
        <v>85.795666666666662</v>
      </c>
      <c r="O9" s="210">
        <v>85.764163552549036</v>
      </c>
      <c r="P9" s="212">
        <v>83.8</v>
      </c>
      <c r="Q9" s="53"/>
      <c r="R9" s="53"/>
      <c r="T9" s="53"/>
      <c r="U9" s="53"/>
    </row>
    <row r="10" spans="1:24" ht="16.5" thickBot="1" x14ac:dyDescent="0.3">
      <c r="A10" s="8"/>
      <c r="B10" s="9" t="s">
        <v>1</v>
      </c>
      <c r="C10" s="210">
        <v>-1.2695463694070375</v>
      </c>
      <c r="D10" s="210">
        <v>1.4370110170844663</v>
      </c>
      <c r="E10" s="210">
        <v>2.0887183205144266</v>
      </c>
      <c r="F10" s="210">
        <v>-45.791701947502126</v>
      </c>
      <c r="G10" s="211">
        <v>1.5846601124368975</v>
      </c>
      <c r="H10" s="210">
        <v>1.4764867232849976</v>
      </c>
      <c r="I10" s="212">
        <v>2.5516403402187304</v>
      </c>
      <c r="J10" s="210">
        <v>212.56666666666669</v>
      </c>
      <c r="K10" s="210">
        <v>211.76666666666665</v>
      </c>
      <c r="L10" s="210">
        <v>86.364333333333335</v>
      </c>
      <c r="M10" s="210">
        <v>213.4</v>
      </c>
      <c r="N10" s="210">
        <v>86.071666666666658</v>
      </c>
      <c r="O10" s="210">
        <v>85.400144566591422</v>
      </c>
      <c r="P10" s="212">
        <v>84.4</v>
      </c>
      <c r="Q10" s="53"/>
      <c r="R10" s="53"/>
      <c r="T10" s="53"/>
      <c r="U10" s="53"/>
    </row>
    <row r="11" spans="1:24" ht="16.5" thickBot="1" x14ac:dyDescent="0.3">
      <c r="A11" s="8"/>
      <c r="B11" s="9" t="s">
        <v>2</v>
      </c>
      <c r="C11" s="210">
        <v>-1.3801564177273407</v>
      </c>
      <c r="D11" s="210">
        <v>1.3124604680581742</v>
      </c>
      <c r="E11" s="210">
        <v>1.4897260273972979</v>
      </c>
      <c r="F11" s="210">
        <v>-45.539550164265854</v>
      </c>
      <c r="G11" s="211">
        <v>1.9170318342518033</v>
      </c>
      <c r="H11" s="210">
        <v>-0.24210587254429594</v>
      </c>
      <c r="I11" s="212">
        <v>2.0408163265306145</v>
      </c>
      <c r="J11" s="210">
        <v>214.36666666666667</v>
      </c>
      <c r="K11" s="210">
        <v>213.56666666666669</v>
      </c>
      <c r="L11" s="210">
        <v>86.929333333333346</v>
      </c>
      <c r="M11" s="210">
        <v>215.5</v>
      </c>
      <c r="N11" s="210">
        <v>86.674999999999997</v>
      </c>
      <c r="O11" s="210">
        <v>85.15904892639854</v>
      </c>
      <c r="P11" s="212">
        <v>85</v>
      </c>
      <c r="Q11" s="53"/>
      <c r="R11" s="53"/>
      <c r="T11" s="53"/>
      <c r="U11" s="53"/>
    </row>
    <row r="12" spans="1:24" ht="16.5" thickBot="1" x14ac:dyDescent="0.3">
      <c r="A12" s="8"/>
      <c r="B12" s="9" t="s">
        <v>3</v>
      </c>
      <c r="C12" s="210">
        <v>0.61862047633776118</v>
      </c>
      <c r="D12" s="210">
        <v>2.7914353687549687</v>
      </c>
      <c r="E12" s="210">
        <v>2.1031887933581128</v>
      </c>
      <c r="F12" s="210">
        <v>-39.051876688087937</v>
      </c>
      <c r="G12" s="211">
        <v>0.99303440113314156</v>
      </c>
      <c r="H12" s="210">
        <v>-1.4083840241634893</v>
      </c>
      <c r="I12" s="212">
        <v>0.11876484560569001</v>
      </c>
      <c r="J12" s="210">
        <v>216.86666666666667</v>
      </c>
      <c r="K12" s="210">
        <v>216.03333333333333</v>
      </c>
      <c r="L12" s="210">
        <v>87.562333333333342</v>
      </c>
      <c r="M12" s="210">
        <v>218.13333333333333</v>
      </c>
      <c r="N12" s="210">
        <v>86.751333333333335</v>
      </c>
      <c r="O12" s="210">
        <v>84.788529076625423</v>
      </c>
      <c r="P12" s="212">
        <v>84.3</v>
      </c>
      <c r="Q12" s="53"/>
      <c r="R12" s="53"/>
      <c r="T12" s="53"/>
      <c r="U12" s="53"/>
    </row>
    <row r="13" spans="1:24" ht="16.5" thickBot="1" x14ac:dyDescent="0.3">
      <c r="A13" s="8"/>
      <c r="B13" s="9" t="s">
        <v>4</v>
      </c>
      <c r="C13" s="210">
        <v>3.9506953223767516</v>
      </c>
      <c r="D13" s="210">
        <v>4.5461796139735222</v>
      </c>
      <c r="E13" s="210">
        <v>3.2745365853658281</v>
      </c>
      <c r="F13" s="210">
        <v>-10.923803101820639</v>
      </c>
      <c r="G13" s="211">
        <v>1.132924351268727</v>
      </c>
      <c r="H13" s="210">
        <v>-8.9897555324836009E-2</v>
      </c>
      <c r="I13" s="212">
        <v>1.5513126491646823</v>
      </c>
      <c r="J13" s="210">
        <v>219.26666666666665</v>
      </c>
      <c r="K13" s="210">
        <v>218.46666666666664</v>
      </c>
      <c r="L13" s="210">
        <v>88.213666666666654</v>
      </c>
      <c r="M13" s="210">
        <v>220.16666666666663</v>
      </c>
      <c r="N13" s="210">
        <v>86.76766666666667</v>
      </c>
      <c r="O13" s="210">
        <v>85.687063666170502</v>
      </c>
      <c r="P13" s="212">
        <v>85.1</v>
      </c>
      <c r="Q13" s="53"/>
      <c r="R13" s="53"/>
      <c r="T13" s="53"/>
      <c r="U13" s="53"/>
    </row>
    <row r="14" spans="1:24" ht="16.5" thickBot="1" x14ac:dyDescent="0.3">
      <c r="A14" s="8"/>
      <c r="B14" s="9" t="s">
        <v>5</v>
      </c>
      <c r="C14" s="210">
        <v>5.1434843970519006</v>
      </c>
      <c r="D14" s="210">
        <v>5.1629151581929822</v>
      </c>
      <c r="E14" s="210">
        <v>3.4566738584214773</v>
      </c>
      <c r="F14" s="210">
        <v>4.6391752577319645</v>
      </c>
      <c r="G14" s="211">
        <v>1.6443661290010514</v>
      </c>
      <c r="H14" s="210">
        <v>0.73357330874850302</v>
      </c>
      <c r="I14" s="212">
        <v>1.42180094786728</v>
      </c>
      <c r="J14" s="210">
        <v>223.5</v>
      </c>
      <c r="K14" s="210">
        <v>222.7</v>
      </c>
      <c r="L14" s="210">
        <v>89.34966666666665</v>
      </c>
      <c r="M14" s="210">
        <v>223.3</v>
      </c>
      <c r="N14" s="210">
        <v>87.487000000000009</v>
      </c>
      <c r="O14" s="210">
        <v>86.026617232764579</v>
      </c>
      <c r="P14" s="212">
        <v>85.6</v>
      </c>
      <c r="Q14" s="53"/>
      <c r="R14" s="53"/>
      <c r="T14" s="53"/>
      <c r="U14" s="53"/>
    </row>
    <row r="15" spans="1:24" ht="16.5" thickBot="1" x14ac:dyDescent="0.3">
      <c r="A15" s="8"/>
      <c r="B15" s="9" t="s">
        <v>6</v>
      </c>
      <c r="C15" s="210">
        <v>4.7115534131550341</v>
      </c>
      <c r="D15" s="210">
        <v>4.6823786483533469</v>
      </c>
      <c r="E15" s="210">
        <v>3.0852646594168531</v>
      </c>
      <c r="F15" s="210">
        <v>5.2436194895591814</v>
      </c>
      <c r="G15" s="211">
        <v>1.1952696856071698</v>
      </c>
      <c r="H15" s="210">
        <v>1.7925643741651287</v>
      </c>
      <c r="I15" s="212">
        <v>0.58823529411764497</v>
      </c>
      <c r="J15" s="210">
        <v>224.46666666666667</v>
      </c>
      <c r="K15" s="210">
        <v>223.56666666666663</v>
      </c>
      <c r="L15" s="210">
        <v>89.611333333333349</v>
      </c>
      <c r="M15" s="210">
        <v>226.80000000000004</v>
      </c>
      <c r="N15" s="210">
        <v>87.711000000000013</v>
      </c>
      <c r="O15" s="210">
        <v>86.685579698831006</v>
      </c>
      <c r="P15" s="212">
        <v>85.5</v>
      </c>
      <c r="Q15" s="53"/>
      <c r="R15" s="53"/>
      <c r="T15" s="53"/>
      <c r="U15" s="53"/>
    </row>
    <row r="16" spans="1:24" ht="16.5" thickBot="1" x14ac:dyDescent="0.3">
      <c r="A16" s="8"/>
      <c r="B16" s="9" t="s">
        <v>7</v>
      </c>
      <c r="C16" s="210">
        <v>4.6726098985551801</v>
      </c>
      <c r="D16" s="210">
        <v>4.659774726122512</v>
      </c>
      <c r="E16" s="210">
        <v>3.3762614822964165</v>
      </c>
      <c r="F16" s="210">
        <v>4.7677261613692012</v>
      </c>
      <c r="G16" s="211">
        <v>1.5177480461395332</v>
      </c>
      <c r="H16" s="210">
        <v>2.3560265025817317</v>
      </c>
      <c r="I16" s="212">
        <v>2.0166073546856511</v>
      </c>
      <c r="J16" s="210">
        <v>227</v>
      </c>
      <c r="K16" s="210">
        <v>226.1</v>
      </c>
      <c r="L16" s="210">
        <v>90.518666666666675</v>
      </c>
      <c r="M16" s="210">
        <v>228.53333333333336</v>
      </c>
      <c r="N16" s="210">
        <v>88.067999999999998</v>
      </c>
      <c r="O16" s="210">
        <v>86.786169292819935</v>
      </c>
      <c r="P16" s="212">
        <v>86</v>
      </c>
      <c r="Q16" s="53"/>
      <c r="R16" s="53"/>
      <c r="T16" s="53"/>
      <c r="U16" s="53"/>
    </row>
    <row r="17" spans="1:21" ht="16.5" thickBot="1" x14ac:dyDescent="0.3">
      <c r="A17" s="8"/>
      <c r="B17" s="9" t="s">
        <v>8</v>
      </c>
      <c r="C17" s="210">
        <v>5.3207661903313941</v>
      </c>
      <c r="D17" s="210">
        <v>5.3402502288678821</v>
      </c>
      <c r="E17" s="210">
        <v>4.1184094679206806</v>
      </c>
      <c r="F17" s="210">
        <v>4.6025738077214662</v>
      </c>
      <c r="G17" s="211">
        <v>1.8666707644552805</v>
      </c>
      <c r="H17" s="210">
        <v>3.6595910013158317</v>
      </c>
      <c r="I17" s="212">
        <v>2.7027027027027195</v>
      </c>
      <c r="J17" s="210">
        <v>230.93333333333331</v>
      </c>
      <c r="K17" s="210">
        <v>230.13333333333333</v>
      </c>
      <c r="L17" s="210">
        <v>91.846666666666636</v>
      </c>
      <c r="M17" s="210">
        <v>230.30000000000004</v>
      </c>
      <c r="N17" s="210">
        <v>88.387333333333345</v>
      </c>
      <c r="O17" s="210">
        <v>88.82285973738945</v>
      </c>
      <c r="P17" s="212">
        <v>87.4</v>
      </c>
      <c r="Q17" s="53"/>
      <c r="R17" s="53"/>
      <c r="T17" s="53"/>
      <c r="U17" s="53"/>
    </row>
    <row r="18" spans="1:21" ht="16.5" thickBot="1" x14ac:dyDescent="0.3">
      <c r="A18" s="8"/>
      <c r="B18" s="9" t="s">
        <v>9</v>
      </c>
      <c r="C18" s="210">
        <v>5.1155853840417542</v>
      </c>
      <c r="D18" s="210">
        <v>5.1788654393055022</v>
      </c>
      <c r="E18" s="210">
        <v>4.3771847684565213</v>
      </c>
      <c r="F18" s="210">
        <v>3.9259590983728998</v>
      </c>
      <c r="G18" s="211">
        <v>2.2879589729521754</v>
      </c>
      <c r="H18" s="210">
        <v>3.6067538742703631</v>
      </c>
      <c r="I18" s="212">
        <v>1.1682242990654235</v>
      </c>
      <c r="J18" s="210">
        <v>234.93333333333331</v>
      </c>
      <c r="K18" s="210">
        <v>234.23333333333335</v>
      </c>
      <c r="L18" s="210">
        <v>93.260666666666651</v>
      </c>
      <c r="M18" s="210">
        <v>232.06666666666669</v>
      </c>
      <c r="N18" s="210">
        <v>89.488666666666674</v>
      </c>
      <c r="O18" s="210">
        <v>89.129385582711052</v>
      </c>
      <c r="P18" s="212">
        <v>86.6</v>
      </c>
      <c r="Q18" s="53"/>
      <c r="R18" s="53"/>
      <c r="T18" s="53"/>
      <c r="U18" s="53"/>
    </row>
    <row r="19" spans="1:21" ht="16.5" thickBot="1" x14ac:dyDescent="0.3">
      <c r="A19" s="8"/>
      <c r="B19" s="9" t="s">
        <v>10</v>
      </c>
      <c r="C19" s="210">
        <v>5.2420552420552324</v>
      </c>
      <c r="D19" s="210">
        <v>5.3526166691516552</v>
      </c>
      <c r="E19" s="210">
        <v>4.7058779767440218</v>
      </c>
      <c r="F19" s="210">
        <v>2.3956496178718201</v>
      </c>
      <c r="G19" s="211">
        <v>2.988222685866071</v>
      </c>
      <c r="H19" s="210">
        <v>3.6457853502046556</v>
      </c>
      <c r="I19" s="212">
        <v>1.9883040935672502</v>
      </c>
      <c r="J19" s="210">
        <v>236.23333333333332</v>
      </c>
      <c r="K19" s="210">
        <v>235.53333333333336</v>
      </c>
      <c r="L19" s="210">
        <v>93.828333333333347</v>
      </c>
      <c r="M19" s="210">
        <v>232.23333333333335</v>
      </c>
      <c r="N19" s="210">
        <v>90.331999999999994</v>
      </c>
      <c r="O19" s="210">
        <v>89.845949864230974</v>
      </c>
      <c r="P19" s="212">
        <v>87.2</v>
      </c>
      <c r="Q19" s="53"/>
      <c r="R19" s="54"/>
      <c r="T19" s="53"/>
      <c r="U19" s="53"/>
    </row>
    <row r="20" spans="1:21" ht="16.5" thickBot="1" x14ac:dyDescent="0.3">
      <c r="A20" s="8"/>
      <c r="B20" s="9" t="s">
        <v>11</v>
      </c>
      <c r="C20" s="210">
        <v>5.1248164464023471</v>
      </c>
      <c r="D20" s="210">
        <v>5.2779006339378043</v>
      </c>
      <c r="E20" s="210">
        <v>4.6458189102800196</v>
      </c>
      <c r="F20" s="210">
        <v>1.3710618436405753</v>
      </c>
      <c r="G20" s="211">
        <v>2.8852704728164591</v>
      </c>
      <c r="H20" s="210">
        <v>4.073574008872205</v>
      </c>
      <c r="I20" s="212">
        <v>2.3255813953488413</v>
      </c>
      <c r="J20" s="210">
        <v>238.63333333333333</v>
      </c>
      <c r="K20" s="210">
        <v>238.03333333333336</v>
      </c>
      <c r="L20" s="210">
        <v>94.724000000000004</v>
      </c>
      <c r="M20" s="210">
        <v>231.66666666666663</v>
      </c>
      <c r="N20" s="210">
        <v>90.608999999999995</v>
      </c>
      <c r="O20" s="210">
        <v>90.32146812842808</v>
      </c>
      <c r="P20" s="212">
        <v>88</v>
      </c>
      <c r="Q20" s="53"/>
      <c r="R20" s="54"/>
      <c r="T20" s="53"/>
      <c r="U20" s="53"/>
    </row>
    <row r="21" spans="1:21" ht="16.5" thickBot="1" x14ac:dyDescent="0.3">
      <c r="A21" s="8"/>
      <c r="B21" s="9" t="s">
        <v>12</v>
      </c>
      <c r="C21" s="210">
        <v>3.7384526558891684</v>
      </c>
      <c r="D21" s="210">
        <v>3.8238702201622177</v>
      </c>
      <c r="E21" s="210">
        <v>3.490237352108605</v>
      </c>
      <c r="F21" s="210">
        <v>0.83948473006223434</v>
      </c>
      <c r="G21" s="211">
        <v>2.9868533198572855</v>
      </c>
      <c r="H21" s="210">
        <v>2.2363354768149213</v>
      </c>
      <c r="I21" s="212">
        <v>0.57208237986270394</v>
      </c>
      <c r="J21" s="210">
        <v>239.56666666666669</v>
      </c>
      <c r="K21" s="210">
        <v>238.93333333333331</v>
      </c>
      <c r="L21" s="210">
        <v>95.052333333333323</v>
      </c>
      <c r="M21" s="210">
        <v>232.23333333333335</v>
      </c>
      <c r="N21" s="210">
        <v>91.027333333333331</v>
      </c>
      <c r="O21" s="210">
        <v>90.809236861218238</v>
      </c>
      <c r="P21" s="212">
        <v>87.9</v>
      </c>
      <c r="Q21" s="53"/>
      <c r="R21" s="54"/>
      <c r="T21" s="53"/>
      <c r="U21" s="53"/>
    </row>
    <row r="22" spans="1:21" ht="16.5" thickBot="1" x14ac:dyDescent="0.3">
      <c r="A22" s="8"/>
      <c r="B22" s="9" t="s">
        <v>13</v>
      </c>
      <c r="C22" s="210">
        <v>3.1072644721907183</v>
      </c>
      <c r="D22" s="210">
        <v>3.1450120962003503</v>
      </c>
      <c r="E22" s="210">
        <v>2.7553595299197431</v>
      </c>
      <c r="F22" s="210">
        <v>0.96236713588049305</v>
      </c>
      <c r="G22" s="211">
        <v>3.3646718765132144</v>
      </c>
      <c r="H22" s="210">
        <v>2.353293242680321</v>
      </c>
      <c r="I22" s="212">
        <v>1.9630484988452768</v>
      </c>
      <c r="J22" s="210">
        <v>242.23333333333335</v>
      </c>
      <c r="K22" s="210">
        <v>241.6</v>
      </c>
      <c r="L22" s="210">
        <v>95.830333333333328</v>
      </c>
      <c r="M22" s="210">
        <v>234.3</v>
      </c>
      <c r="N22" s="210">
        <v>92.49966666666667</v>
      </c>
      <c r="O22" s="210">
        <v>91.226861390871477</v>
      </c>
      <c r="P22" s="212">
        <v>88.3</v>
      </c>
      <c r="Q22" s="53"/>
      <c r="R22" s="54"/>
      <c r="T22" s="53"/>
      <c r="U22" s="53"/>
    </row>
    <row r="23" spans="1:21" ht="16.5" thickBot="1" x14ac:dyDescent="0.3">
      <c r="A23" s="8"/>
      <c r="B23" s="9" t="s">
        <v>14</v>
      </c>
      <c r="C23" s="210">
        <v>2.9067306335543996</v>
      </c>
      <c r="D23" s="210">
        <v>2.9012170959524353</v>
      </c>
      <c r="E23" s="210">
        <v>2.4125619482387783</v>
      </c>
      <c r="F23" s="210">
        <v>2.784555762882146</v>
      </c>
      <c r="G23" s="211">
        <v>3.3675773812159804</v>
      </c>
      <c r="H23" s="210">
        <v>1.2567518531996003</v>
      </c>
      <c r="I23" s="212">
        <v>2.1788990825688082</v>
      </c>
      <c r="J23" s="210">
        <v>243.1</v>
      </c>
      <c r="K23" s="210">
        <v>242.36666666666667</v>
      </c>
      <c r="L23" s="210">
        <v>96.091999999999999</v>
      </c>
      <c r="M23" s="210">
        <v>238.7</v>
      </c>
      <c r="N23" s="210">
        <v>93.374000000000009</v>
      </c>
      <c r="O23" s="210">
        <v>90.975090504174474</v>
      </c>
      <c r="P23" s="212">
        <v>89.1</v>
      </c>
      <c r="Q23" s="53"/>
      <c r="R23" s="54"/>
      <c r="T23" s="53"/>
      <c r="U23" s="53"/>
    </row>
    <row r="24" spans="1:21" ht="16.5" thickBot="1" x14ac:dyDescent="0.3">
      <c r="A24" s="8"/>
      <c r="B24" s="9" t="s">
        <v>15</v>
      </c>
      <c r="C24" s="210">
        <v>3.0870233272803471</v>
      </c>
      <c r="D24" s="210">
        <v>3.0107828035289108</v>
      </c>
      <c r="E24" s="210">
        <v>2.6698619146150904</v>
      </c>
      <c r="F24" s="210">
        <v>4.8057553956834864</v>
      </c>
      <c r="G24" s="211">
        <v>3.6401829104540706</v>
      </c>
      <c r="H24" s="210">
        <v>1.3991476305617923</v>
      </c>
      <c r="I24" s="212">
        <v>1.8181818181818077</v>
      </c>
      <c r="J24" s="210">
        <v>246</v>
      </c>
      <c r="K24" s="210">
        <v>245.2</v>
      </c>
      <c r="L24" s="210">
        <v>97.253</v>
      </c>
      <c r="M24" s="210">
        <v>242.80000000000004</v>
      </c>
      <c r="N24" s="210">
        <v>93.907333333333327</v>
      </c>
      <c r="O24" s="210">
        <v>91.5851988096356</v>
      </c>
      <c r="P24" s="212">
        <v>89.6</v>
      </c>
      <c r="Q24" s="53"/>
      <c r="R24" s="54"/>
      <c r="T24" s="53"/>
      <c r="U24" s="53"/>
    </row>
    <row r="25" spans="1:21" ht="16.5" thickBot="1" x14ac:dyDescent="0.3">
      <c r="A25" s="8"/>
      <c r="B25" s="9" t="s">
        <v>16</v>
      </c>
      <c r="C25" s="210">
        <v>3.2558786698204889</v>
      </c>
      <c r="D25" s="210">
        <v>3.2366071428571397</v>
      </c>
      <c r="E25" s="210">
        <v>2.7763653005186795</v>
      </c>
      <c r="F25" s="210">
        <v>4.3777809674178325</v>
      </c>
      <c r="G25" s="211">
        <v>3.2206443485839564</v>
      </c>
      <c r="H25" s="210">
        <v>2.0604253216415236</v>
      </c>
      <c r="I25" s="212">
        <v>2.1615472127417323</v>
      </c>
      <c r="J25" s="210">
        <v>247.36666666666665</v>
      </c>
      <c r="K25" s="210">
        <v>246.66666666666663</v>
      </c>
      <c r="L25" s="210">
        <v>97.691333333333347</v>
      </c>
      <c r="M25" s="210">
        <v>242.4</v>
      </c>
      <c r="N25" s="210">
        <v>93.959000000000003</v>
      </c>
      <c r="O25" s="210">
        <v>92.680293371896212</v>
      </c>
      <c r="P25" s="212">
        <v>89.8</v>
      </c>
      <c r="Q25" s="53"/>
      <c r="R25" s="54"/>
      <c r="T25" s="53"/>
      <c r="U25" s="53"/>
    </row>
    <row r="26" spans="1:21" ht="16.5" thickBot="1" x14ac:dyDescent="0.3">
      <c r="A26" s="8"/>
      <c r="B26" s="9" t="s">
        <v>17</v>
      </c>
      <c r="C26" s="210">
        <v>3.0961882482454905</v>
      </c>
      <c r="D26" s="210">
        <v>3.06291390728477</v>
      </c>
      <c r="E26" s="210">
        <v>2.6793882243270062</v>
      </c>
      <c r="F26" s="210">
        <v>3.9550433916631045</v>
      </c>
      <c r="G26" s="211">
        <v>2.5030720831426434</v>
      </c>
      <c r="H26" s="210">
        <v>1.8715575777645155</v>
      </c>
      <c r="I26" s="212">
        <v>2.0385050962627327</v>
      </c>
      <c r="J26" s="210">
        <v>249.73333333333335</v>
      </c>
      <c r="K26" s="210">
        <v>249</v>
      </c>
      <c r="L26" s="210">
        <v>98.397999999999982</v>
      </c>
      <c r="M26" s="210">
        <v>243.56666666666669</v>
      </c>
      <c r="N26" s="210">
        <v>94.814999999999998</v>
      </c>
      <c r="O26" s="210">
        <v>92.934224628189071</v>
      </c>
      <c r="P26" s="212">
        <v>90.1</v>
      </c>
      <c r="Q26" s="53"/>
      <c r="R26" s="54"/>
      <c r="T26" s="53"/>
      <c r="U26" s="53"/>
    </row>
    <row r="27" spans="1:21" ht="16.5" thickBot="1" x14ac:dyDescent="0.3">
      <c r="A27" s="8"/>
      <c r="B27" s="9" t="s">
        <v>18</v>
      </c>
      <c r="C27" s="210">
        <v>3.1948443713149643</v>
      </c>
      <c r="D27" s="210">
        <v>3.2182643377802078</v>
      </c>
      <c r="E27" s="210">
        <v>2.7088623402572232</v>
      </c>
      <c r="F27" s="210">
        <v>2.457757296466978</v>
      </c>
      <c r="G27" s="211">
        <v>2.2997122682259619</v>
      </c>
      <c r="H27" s="210">
        <v>2.6562391778218286</v>
      </c>
      <c r="I27" s="212">
        <v>2.4691358024691468</v>
      </c>
      <c r="J27" s="210">
        <v>250.86666666666667</v>
      </c>
      <c r="K27" s="210">
        <v>250.16666666666663</v>
      </c>
      <c r="L27" s="210">
        <v>98.694999999999979</v>
      </c>
      <c r="M27" s="210">
        <v>244.56666666666669</v>
      </c>
      <c r="N27" s="210">
        <v>95.521333333333317</v>
      </c>
      <c r="O27" s="210">
        <v>93.391606500205228</v>
      </c>
      <c r="P27" s="212">
        <v>91.3</v>
      </c>
      <c r="Q27" s="53"/>
      <c r="R27" s="54"/>
      <c r="T27" s="53"/>
      <c r="U27" s="53"/>
    </row>
    <row r="28" spans="1:21" ht="16.5" thickBot="1" x14ac:dyDescent="0.3">
      <c r="A28" s="8"/>
      <c r="B28" s="9" t="s">
        <v>19</v>
      </c>
      <c r="C28" s="210">
        <v>2.6287262872628725</v>
      </c>
      <c r="D28" s="210">
        <v>2.7052746057640187</v>
      </c>
      <c r="E28" s="210">
        <v>2.1027628967744016</v>
      </c>
      <c r="F28" s="210">
        <v>0.49423393739702615</v>
      </c>
      <c r="G28" s="211">
        <v>1.8841269052470189</v>
      </c>
      <c r="H28" s="210">
        <v>2.0525550612676691</v>
      </c>
      <c r="I28" s="212">
        <v>2.34375</v>
      </c>
      <c r="J28" s="210">
        <v>252.46666666666664</v>
      </c>
      <c r="K28" s="210">
        <v>251.83333333333337</v>
      </c>
      <c r="L28" s="210">
        <v>99.298000000000002</v>
      </c>
      <c r="M28" s="210">
        <v>244</v>
      </c>
      <c r="N28" s="210">
        <v>95.676666666666662</v>
      </c>
      <c r="O28" s="210">
        <v>93.465035443174827</v>
      </c>
      <c r="P28" s="212">
        <v>91.7</v>
      </c>
      <c r="Q28" s="53"/>
      <c r="R28" s="54"/>
      <c r="T28" s="53"/>
      <c r="U28" s="53"/>
    </row>
    <row r="29" spans="1:21" ht="16.5" thickBot="1" x14ac:dyDescent="0.3">
      <c r="A29" s="8"/>
      <c r="B29" s="9" t="s">
        <v>20</v>
      </c>
      <c r="C29" s="210">
        <v>2.6276782104837526</v>
      </c>
      <c r="D29" s="210">
        <v>2.6756756756756817</v>
      </c>
      <c r="E29" s="210">
        <v>1.7391512041327273</v>
      </c>
      <c r="F29" s="210">
        <v>0.37128712871288272</v>
      </c>
      <c r="G29" s="211">
        <v>2.0320920117639973</v>
      </c>
      <c r="H29" s="210">
        <v>1.3116951245000008</v>
      </c>
      <c r="I29" s="212">
        <v>2.3385300668151476</v>
      </c>
      <c r="J29" s="210">
        <v>253.86666666666665</v>
      </c>
      <c r="K29" s="210">
        <v>253.26666666666665</v>
      </c>
      <c r="L29" s="210">
        <v>99.390333333333331</v>
      </c>
      <c r="M29" s="210">
        <v>243.3</v>
      </c>
      <c r="N29" s="210">
        <v>95.868333333333339</v>
      </c>
      <c r="O29" s="210">
        <v>93.895976261427663</v>
      </c>
      <c r="P29" s="212">
        <v>91.9</v>
      </c>
      <c r="Q29" s="53"/>
      <c r="R29" s="54"/>
      <c r="T29" s="53"/>
      <c r="U29" s="53"/>
    </row>
    <row r="30" spans="1:21" ht="16.5" thickBot="1" x14ac:dyDescent="0.3">
      <c r="A30" s="8"/>
      <c r="B30" s="9" t="s">
        <v>21</v>
      </c>
      <c r="C30" s="210">
        <v>2.4959957287773671</v>
      </c>
      <c r="D30" s="210">
        <v>2.5970548862115139</v>
      </c>
      <c r="E30" s="210">
        <v>1.7205634260859082</v>
      </c>
      <c r="F30" s="210">
        <v>-0.32845216915288189</v>
      </c>
      <c r="G30" s="211">
        <v>2.2914798994533303</v>
      </c>
      <c r="H30" s="210">
        <v>1.8060856137598558</v>
      </c>
      <c r="I30" s="212">
        <v>1.997780244173164</v>
      </c>
      <c r="J30" s="210">
        <v>255.96666666666667</v>
      </c>
      <c r="K30" s="210">
        <v>255.46666666666667</v>
      </c>
      <c r="L30" s="210">
        <v>100.09099999999999</v>
      </c>
      <c r="M30" s="210">
        <v>242.76666666666665</v>
      </c>
      <c r="N30" s="210">
        <v>96.987666666666669</v>
      </c>
      <c r="O30" s="210">
        <v>94.612696289458057</v>
      </c>
      <c r="P30" s="212">
        <v>91.9</v>
      </c>
      <c r="Q30" s="53"/>
      <c r="R30" s="54"/>
      <c r="T30" s="53"/>
      <c r="U30" s="53"/>
    </row>
    <row r="31" spans="1:21" ht="16.5" thickBot="1" x14ac:dyDescent="0.3">
      <c r="A31" s="8"/>
      <c r="B31" s="9" t="s">
        <v>22</v>
      </c>
      <c r="C31" s="210">
        <v>2.3917087430241901</v>
      </c>
      <c r="D31" s="210">
        <v>2.4783477681545873</v>
      </c>
      <c r="E31" s="210">
        <v>1.456000810578062</v>
      </c>
      <c r="F31" s="210">
        <v>-0.19081368406707044</v>
      </c>
      <c r="G31" s="211">
        <v>2.3513072123504841</v>
      </c>
      <c r="H31" s="210">
        <v>1.0264612602578493</v>
      </c>
      <c r="I31" s="212">
        <v>1.4238773274917849</v>
      </c>
      <c r="J31" s="210">
        <v>256.86666666666667</v>
      </c>
      <c r="K31" s="210">
        <v>256.36666666666667</v>
      </c>
      <c r="L31" s="210">
        <v>100.13200000000001</v>
      </c>
      <c r="M31" s="210">
        <v>244.1</v>
      </c>
      <c r="N31" s="210">
        <v>97.76733333333334</v>
      </c>
      <c r="O31" s="210">
        <v>94.350235161262276</v>
      </c>
      <c r="P31" s="212">
        <v>92.6</v>
      </c>
      <c r="Q31" s="53"/>
      <c r="R31" s="54"/>
      <c r="T31" s="53"/>
      <c r="U31" s="53"/>
    </row>
    <row r="32" spans="1:21" ht="16.5" thickBot="1" x14ac:dyDescent="0.3">
      <c r="A32" s="8"/>
      <c r="B32" s="9" t="s">
        <v>23</v>
      </c>
      <c r="C32" s="210">
        <v>1.9672564034856288</v>
      </c>
      <c r="D32" s="210">
        <v>2.0251489080079343</v>
      </c>
      <c r="E32" s="210">
        <v>0.93523199527349998</v>
      </c>
      <c r="F32" s="210">
        <v>-2.7322404371576958E-2</v>
      </c>
      <c r="G32" s="211">
        <v>2.6784656656098527</v>
      </c>
      <c r="H32" s="210">
        <v>1.3520235174361295</v>
      </c>
      <c r="I32" s="212">
        <v>0.54525627044710312</v>
      </c>
      <c r="J32" s="210">
        <v>257.43333333333334</v>
      </c>
      <c r="K32" s="210">
        <v>256.93333333333334</v>
      </c>
      <c r="L32" s="210">
        <v>100.22666666666667</v>
      </c>
      <c r="M32" s="210">
        <v>243.93333333333337</v>
      </c>
      <c r="N32" s="210">
        <v>98.23933333333332</v>
      </c>
      <c r="O32" s="210">
        <v>94.728704702946558</v>
      </c>
      <c r="P32" s="212">
        <v>92.2</v>
      </c>
      <c r="Q32" s="53"/>
      <c r="R32" s="54"/>
      <c r="T32" s="53"/>
      <c r="U32" s="53"/>
    </row>
    <row r="33" spans="1:21" ht="16.5" thickBot="1" x14ac:dyDescent="0.3">
      <c r="A33" s="8"/>
      <c r="B33" s="9" t="s">
        <v>24</v>
      </c>
      <c r="C33" s="210">
        <v>0.99789915966388421</v>
      </c>
      <c r="D33" s="210">
        <v>1.0265859436694003</v>
      </c>
      <c r="E33" s="210">
        <v>0.10061340640104</v>
      </c>
      <c r="F33" s="210">
        <v>0.34251267296889765</v>
      </c>
      <c r="G33" s="211">
        <v>2.8062794457676343</v>
      </c>
      <c r="H33" s="210">
        <v>0.11244446064515579</v>
      </c>
      <c r="I33" s="212">
        <v>0.54406964091404664</v>
      </c>
      <c r="J33" s="210">
        <v>256.40000000000003</v>
      </c>
      <c r="K33" s="210">
        <v>255.86666666666667</v>
      </c>
      <c r="L33" s="210">
        <v>99.490333333333339</v>
      </c>
      <c r="M33" s="210">
        <v>244.13333333333333</v>
      </c>
      <c r="N33" s="210">
        <v>98.558666666666682</v>
      </c>
      <c r="O33" s="210">
        <v>94.001557085502327</v>
      </c>
      <c r="P33" s="212">
        <v>92.4</v>
      </c>
      <c r="Q33" s="53"/>
      <c r="R33" s="54"/>
      <c r="T33" s="53"/>
      <c r="U33" s="53"/>
    </row>
    <row r="34" spans="1:21" ht="16.5" thickBot="1" x14ac:dyDescent="0.3">
      <c r="A34" s="8"/>
      <c r="B34" s="9" t="s">
        <v>25</v>
      </c>
      <c r="C34" s="210">
        <v>0.97668967313451205</v>
      </c>
      <c r="D34" s="210">
        <v>1.0046972860125347</v>
      </c>
      <c r="E34" s="210">
        <v>-1.6651513789101013E-2</v>
      </c>
      <c r="F34" s="210">
        <v>0.23342029383497387</v>
      </c>
      <c r="G34" s="211">
        <v>2.7666748005760189</v>
      </c>
      <c r="H34" s="210">
        <v>-0.67279791360861374</v>
      </c>
      <c r="I34" s="212">
        <v>1.196953210010876</v>
      </c>
      <c r="J34" s="210">
        <v>258.46666666666664</v>
      </c>
      <c r="K34" s="210">
        <v>258.03333333333336</v>
      </c>
      <c r="L34" s="210">
        <v>100.07433333333334</v>
      </c>
      <c r="M34" s="210">
        <v>243.33333333333337</v>
      </c>
      <c r="N34" s="210">
        <v>99.671000000000006</v>
      </c>
      <c r="O34" s="210">
        <v>93.976144042813729</v>
      </c>
      <c r="P34" s="212">
        <v>93</v>
      </c>
      <c r="Q34" s="53"/>
      <c r="R34" s="54"/>
      <c r="T34" s="53"/>
      <c r="U34" s="53"/>
    </row>
    <row r="35" spans="1:21" ht="16.5" thickBot="1" x14ac:dyDescent="0.3">
      <c r="A35" s="8"/>
      <c r="B35" s="9" t="s">
        <v>26</v>
      </c>
      <c r="C35" s="210">
        <v>0.96029068258500772</v>
      </c>
      <c r="D35" s="210">
        <v>1.0271746196853337</v>
      </c>
      <c r="E35" s="210">
        <v>9.6539234876180657E-3</v>
      </c>
      <c r="F35" s="210">
        <v>-0.91492557694933252</v>
      </c>
      <c r="G35" s="211">
        <v>2.8867856339199971</v>
      </c>
      <c r="H35" s="210">
        <v>-0.77933604018278757</v>
      </c>
      <c r="I35" s="212">
        <v>0.10799136069115089</v>
      </c>
      <c r="J35" s="210">
        <v>259.33333333333337</v>
      </c>
      <c r="K35" s="210">
        <v>259</v>
      </c>
      <c r="L35" s="210">
        <v>100.14166666666664</v>
      </c>
      <c r="M35" s="210">
        <v>241.86666666666667</v>
      </c>
      <c r="N35" s="210">
        <v>100.58966666666667</v>
      </c>
      <c r="O35" s="210">
        <v>93.614929774653348</v>
      </c>
      <c r="P35" s="212">
        <v>92.7</v>
      </c>
      <c r="Q35" s="53"/>
      <c r="R35" s="54"/>
      <c r="T35" s="53"/>
      <c r="U35" s="53"/>
    </row>
    <row r="36" spans="1:21" ht="16.5" thickBot="1" x14ac:dyDescent="0.3">
      <c r="A36" s="8"/>
      <c r="B36" s="9" t="s">
        <v>27</v>
      </c>
      <c r="C36" s="210">
        <v>0.98407354654925783</v>
      </c>
      <c r="D36" s="210">
        <v>1.0508562532433485</v>
      </c>
      <c r="E36" s="210">
        <v>6.7181056272436201E-2</v>
      </c>
      <c r="F36" s="210">
        <v>-1.3528286417053947</v>
      </c>
      <c r="G36" s="211">
        <v>2.9940485481036117</v>
      </c>
      <c r="H36" s="210">
        <v>-0.23884883463869411</v>
      </c>
      <c r="I36" s="212">
        <v>0.21691973969630851</v>
      </c>
      <c r="J36" s="210">
        <v>259.96666666666664</v>
      </c>
      <c r="K36" s="210">
        <v>259.63333333333327</v>
      </c>
      <c r="L36" s="210">
        <v>100.294</v>
      </c>
      <c r="M36" s="210">
        <v>240.63333333333333</v>
      </c>
      <c r="N36" s="210">
        <v>101.18066666666665</v>
      </c>
      <c r="O36" s="210">
        <v>94.502446295695236</v>
      </c>
      <c r="P36" s="212">
        <v>92.4</v>
      </c>
      <c r="Q36" s="53"/>
      <c r="R36" s="54"/>
      <c r="T36" s="53"/>
      <c r="U36" s="53"/>
    </row>
    <row r="37" spans="1:21" ht="16.5" thickBot="1" x14ac:dyDescent="0.3">
      <c r="A37" s="8"/>
      <c r="B37" s="9" t="s">
        <v>28</v>
      </c>
      <c r="C37" s="210">
        <v>1.3910556422256581</v>
      </c>
      <c r="D37" s="210">
        <v>1.4721208963001331</v>
      </c>
      <c r="E37" s="210">
        <v>0.34676735763272681</v>
      </c>
      <c r="F37" s="210">
        <v>-1.7067176406335371</v>
      </c>
      <c r="G37" s="211">
        <v>2.9312490699278992</v>
      </c>
      <c r="H37" s="210">
        <v>0.27708196574378618</v>
      </c>
      <c r="I37" s="212">
        <v>0.97402597402596047</v>
      </c>
      <c r="J37" s="210">
        <v>259.96666666666664</v>
      </c>
      <c r="K37" s="210">
        <v>259.63333333333327</v>
      </c>
      <c r="L37" s="210">
        <v>99.835333333333324</v>
      </c>
      <c r="M37" s="210">
        <v>239.96666666666664</v>
      </c>
      <c r="N37" s="210">
        <v>101.44766666666668</v>
      </c>
      <c r="O37" s="210">
        <v>94.262018447704605</v>
      </c>
      <c r="P37" s="212">
        <v>93.3</v>
      </c>
      <c r="Q37" s="53"/>
      <c r="R37" s="54"/>
      <c r="T37" s="53"/>
      <c r="U37" s="53"/>
    </row>
    <row r="38" spans="1:21" ht="16.5" thickBot="1" x14ac:dyDescent="0.3">
      <c r="A38" s="8"/>
      <c r="B38" s="9" t="s">
        <v>31</v>
      </c>
      <c r="C38" s="210">
        <v>1.4444157854010875</v>
      </c>
      <c r="D38" s="210">
        <v>1.5243508590621069</v>
      </c>
      <c r="E38" s="210">
        <v>0.35140545527823086</v>
      </c>
      <c r="F38" s="210">
        <v>-1.7945205479452331</v>
      </c>
      <c r="G38" s="211">
        <v>1.8420603786457379</v>
      </c>
      <c r="H38" s="210">
        <v>0.81352990659315783</v>
      </c>
      <c r="I38" s="212">
        <v>1.3978494623655857</v>
      </c>
      <c r="J38" s="210">
        <v>262.2</v>
      </c>
      <c r="K38" s="210">
        <v>261.96666666666664</v>
      </c>
      <c r="L38" s="210">
        <v>100.426</v>
      </c>
      <c r="M38" s="210">
        <v>238.96666666666664</v>
      </c>
      <c r="N38" s="210">
        <v>101.50700000000001</v>
      </c>
      <c r="O38" s="210">
        <v>94.740668079665085</v>
      </c>
      <c r="P38" s="212">
        <v>94.3</v>
      </c>
      <c r="Q38" s="53"/>
      <c r="R38" s="54"/>
      <c r="T38" s="53"/>
      <c r="U38" s="53"/>
    </row>
    <row r="39" spans="1:21" ht="16.5" thickBot="1" x14ac:dyDescent="0.3">
      <c r="A39" s="8"/>
      <c r="B39" s="9" t="s">
        <v>32</v>
      </c>
      <c r="C39" s="210">
        <v>1.8894601542416067</v>
      </c>
      <c r="D39" s="210">
        <v>2.0077220077220126</v>
      </c>
      <c r="E39" s="210">
        <v>0.72630440209706659</v>
      </c>
      <c r="F39" s="210">
        <v>-3.1835722160970414</v>
      </c>
      <c r="G39" s="211">
        <v>1.2771358224336948</v>
      </c>
      <c r="H39" s="210">
        <v>1.9261150983019615</v>
      </c>
      <c r="I39" s="212">
        <v>2.1574973031283751</v>
      </c>
      <c r="J39" s="210">
        <v>264.23333333333329</v>
      </c>
      <c r="K39" s="210">
        <v>264.2</v>
      </c>
      <c r="L39" s="210">
        <v>100.869</v>
      </c>
      <c r="M39" s="210">
        <v>234.16666666666663</v>
      </c>
      <c r="N39" s="210">
        <v>101.87433333333333</v>
      </c>
      <c r="O39" s="210">
        <v>95.418061071307719</v>
      </c>
      <c r="P39" s="212">
        <v>94.7</v>
      </c>
      <c r="Q39" s="53"/>
      <c r="R39" s="54"/>
      <c r="T39" s="53"/>
      <c r="U39" s="53"/>
    </row>
    <row r="40" spans="1:21" ht="16.5" thickBot="1" x14ac:dyDescent="0.3">
      <c r="A40" s="8"/>
      <c r="B40" s="9" t="s">
        <v>33</v>
      </c>
      <c r="C40" s="210">
        <v>2.2438774201820832</v>
      </c>
      <c r="D40" s="210">
        <v>2.4778533829760141</v>
      </c>
      <c r="E40" s="210">
        <v>1.2111060149826436</v>
      </c>
      <c r="F40" s="210">
        <v>-5.7210139908574487</v>
      </c>
      <c r="G40" s="211">
        <v>1.0031560706591058</v>
      </c>
      <c r="H40" s="210">
        <v>1.4425301639683585</v>
      </c>
      <c r="I40" s="212">
        <v>3.0303030303030276</v>
      </c>
      <c r="J40" s="210">
        <v>265.8</v>
      </c>
      <c r="K40" s="210">
        <v>266.06666666666666</v>
      </c>
      <c r="L40" s="210">
        <v>101.50866666666668</v>
      </c>
      <c r="M40" s="210">
        <v>226.86666666666667</v>
      </c>
      <c r="N40" s="210">
        <v>102.19566666666667</v>
      </c>
      <c r="O40" s="210">
        <v>95.865672589198638</v>
      </c>
      <c r="P40" s="212">
        <v>95.2</v>
      </c>
      <c r="Q40" s="53"/>
      <c r="R40" s="54"/>
      <c r="T40" s="53"/>
      <c r="U40" s="53"/>
    </row>
    <row r="41" spans="1:21" ht="16.5" thickBot="1" x14ac:dyDescent="0.3">
      <c r="A41" s="8"/>
      <c r="B41" s="9" t="s">
        <v>34</v>
      </c>
      <c r="C41" s="210">
        <v>2.9875623797922968</v>
      </c>
      <c r="D41" s="210">
        <v>3.2610091154192</v>
      </c>
      <c r="E41" s="210">
        <v>2.1435296788712144</v>
      </c>
      <c r="F41" s="210">
        <v>-6.2369773579663779</v>
      </c>
      <c r="G41" s="211">
        <v>1.209819184275629</v>
      </c>
      <c r="H41" s="210">
        <v>1.9341602082358023</v>
      </c>
      <c r="I41" s="212">
        <v>2.3579849946409492</v>
      </c>
      <c r="J41" s="210">
        <v>267.73333300000002</v>
      </c>
      <c r="K41" s="210">
        <v>268.09999999999997</v>
      </c>
      <c r="L41" s="210">
        <v>101.97533333333332</v>
      </c>
      <c r="M41" s="210">
        <v>225</v>
      </c>
      <c r="N41" s="210">
        <v>102.675</v>
      </c>
      <c r="O41" s="210">
        <v>96.0851969</v>
      </c>
      <c r="P41" s="212">
        <v>95.5</v>
      </c>
      <c r="Q41" s="53"/>
      <c r="R41" s="54"/>
      <c r="T41" s="53"/>
      <c r="U41" s="53"/>
    </row>
    <row r="42" spans="1:21" ht="16.5" thickBot="1" x14ac:dyDescent="0.3">
      <c r="A42" s="8"/>
      <c r="B42" s="9" t="s">
        <v>38</v>
      </c>
      <c r="C42" s="210">
        <v>3.5596235697940681</v>
      </c>
      <c r="D42" s="210">
        <v>3.8300038172795592</v>
      </c>
      <c r="E42" s="210">
        <v>2.7429815651988987</v>
      </c>
      <c r="F42" s="210">
        <v>-6.1096385827869915</v>
      </c>
      <c r="G42" s="211">
        <v>1.0826839528308208</v>
      </c>
      <c r="H42" s="210">
        <v>2.2962441203239203</v>
      </c>
      <c r="I42" s="212">
        <v>1.4846235418876086</v>
      </c>
      <c r="J42" s="210">
        <v>271.53333300000003</v>
      </c>
      <c r="K42" s="210">
        <v>272</v>
      </c>
      <c r="L42" s="210">
        <v>103.18066666666664</v>
      </c>
      <c r="M42" s="210">
        <v>224.36666700000001</v>
      </c>
      <c r="N42" s="210">
        <v>102.60599999999999</v>
      </c>
      <c r="O42" s="210">
        <v>96.916145099999994</v>
      </c>
      <c r="P42" s="212">
        <v>95.7</v>
      </c>
      <c r="Q42" s="53"/>
      <c r="R42" s="54"/>
      <c r="T42" s="53"/>
      <c r="U42" s="53"/>
    </row>
    <row r="43" spans="1:21" ht="16.5" thickBot="1" x14ac:dyDescent="0.3">
      <c r="A43" s="8"/>
      <c r="B43" s="9" t="s">
        <v>39</v>
      </c>
      <c r="C43" s="210">
        <v>3.7845337454270433</v>
      </c>
      <c r="D43" s="210">
        <v>4.0247287408528898</v>
      </c>
      <c r="E43" s="210">
        <v>2.816854864560292</v>
      </c>
      <c r="F43" s="210">
        <v>-4.6832740213523021</v>
      </c>
      <c r="G43" s="211">
        <v>0.89620218373616112</v>
      </c>
      <c r="H43" s="210">
        <v>1.4463188763194079</v>
      </c>
      <c r="I43" s="212">
        <v>1.4783526927138135</v>
      </c>
      <c r="J43" s="210">
        <v>274.23333300000002</v>
      </c>
      <c r="K43" s="210">
        <v>274.83333333333331</v>
      </c>
      <c r="L43" s="210">
        <v>103.71033333333332</v>
      </c>
      <c r="M43" s="210">
        <v>223.2</v>
      </c>
      <c r="N43" s="210">
        <v>102.78733333333332</v>
      </c>
      <c r="O43" s="210">
        <v>96.798110500000021</v>
      </c>
      <c r="P43" s="212">
        <v>96.1</v>
      </c>
      <c r="Q43" s="53"/>
      <c r="R43" s="54"/>
      <c r="T43" s="53"/>
      <c r="U43" s="53"/>
    </row>
    <row r="44" spans="1:21" ht="16.5" thickBot="1" x14ac:dyDescent="0.3">
      <c r="A44" s="8"/>
      <c r="B44" s="9" t="s">
        <v>40</v>
      </c>
      <c r="C44" s="210">
        <v>3.9879608728367044</v>
      </c>
      <c r="D44" s="210">
        <v>4.0967176146329054</v>
      </c>
      <c r="E44" s="210">
        <v>3.0217452696978064</v>
      </c>
      <c r="F44" s="210">
        <v>-0.26447237731412887</v>
      </c>
      <c r="G44" s="211">
        <v>0.61744300965143051</v>
      </c>
      <c r="H44" s="210">
        <v>1.4441670030669096</v>
      </c>
      <c r="I44" s="212">
        <v>1.995798319327724</v>
      </c>
      <c r="J44" s="210">
        <v>276.39999999999998</v>
      </c>
      <c r="K44" s="210">
        <v>276.96666666666664</v>
      </c>
      <c r="L44" s="210">
        <v>104.57599999999999</v>
      </c>
      <c r="M44" s="210">
        <v>226.26666700000001</v>
      </c>
      <c r="N44" s="210">
        <v>102.82666666666667</v>
      </c>
      <c r="O44" s="210">
        <v>97.250133000000005</v>
      </c>
      <c r="P44" s="212">
        <v>97.1</v>
      </c>
      <c r="Q44" s="53"/>
      <c r="R44" s="54"/>
      <c r="T44" s="53"/>
      <c r="U44" s="53"/>
    </row>
    <row r="45" spans="1:21" ht="16.5" thickBot="1" x14ac:dyDescent="0.3">
      <c r="A45" s="8"/>
      <c r="B45" s="9" t="s">
        <v>41</v>
      </c>
      <c r="C45" s="210">
        <v>3.6354584208608598</v>
      </c>
      <c r="D45" s="210">
        <v>3.6802188238219902</v>
      </c>
      <c r="E45" s="210">
        <v>2.7176506736923622</v>
      </c>
      <c r="F45" s="210">
        <v>2.2222222222222143</v>
      </c>
      <c r="G45" s="211">
        <v>0.31393555717882382</v>
      </c>
      <c r="H45" s="210">
        <v>2.1617329901105542</v>
      </c>
      <c r="I45" s="212">
        <v>1.9895287958115349</v>
      </c>
      <c r="J45" s="210">
        <v>277.46666699999997</v>
      </c>
      <c r="K45" s="210">
        <v>277.9666666666667</v>
      </c>
      <c r="L45" s="210">
        <v>104.74666666666668</v>
      </c>
      <c r="M45" s="210">
        <v>230</v>
      </c>
      <c r="N45" s="210">
        <v>102.99733333333334</v>
      </c>
      <c r="O45" s="210">
        <v>98.162302299999979</v>
      </c>
      <c r="P45" s="212">
        <v>97.4</v>
      </c>
      <c r="Q45" s="53"/>
      <c r="R45" s="54"/>
      <c r="T45" s="53"/>
      <c r="U45" s="53"/>
    </row>
    <row r="46" spans="1:21" ht="16.5" thickBot="1" x14ac:dyDescent="0.3">
      <c r="A46" s="8"/>
      <c r="B46" s="9" t="s">
        <v>43</v>
      </c>
      <c r="C46" s="210">
        <v>3.3513380841533547</v>
      </c>
      <c r="D46" s="210">
        <v>3.3823529411764586</v>
      </c>
      <c r="E46" s="210">
        <v>2.4164733703342822</v>
      </c>
      <c r="F46" s="210">
        <v>2.2284950197169806</v>
      </c>
      <c r="G46" s="211">
        <v>0.35670428629903661</v>
      </c>
      <c r="H46" s="210">
        <v>1.6649802758199161</v>
      </c>
      <c r="I46" s="212">
        <v>2.1943573667711602</v>
      </c>
      <c r="J46" s="210">
        <v>280.63333299999999</v>
      </c>
      <c r="K46" s="210">
        <v>281.2</v>
      </c>
      <c r="L46" s="210">
        <v>105.67400000000002</v>
      </c>
      <c r="M46" s="210">
        <v>229.36666700000001</v>
      </c>
      <c r="N46" s="210">
        <v>102.97199999999999</v>
      </c>
      <c r="O46" s="210">
        <v>98.5297798</v>
      </c>
      <c r="P46" s="212">
        <v>97.8</v>
      </c>
      <c r="Q46" s="53"/>
      <c r="R46" s="54"/>
      <c r="T46" s="53"/>
      <c r="U46" s="53"/>
    </row>
    <row r="47" spans="1:21" ht="16.5" thickBot="1" x14ac:dyDescent="0.3">
      <c r="A47" s="8"/>
      <c r="B47" s="9" t="s">
        <v>44</v>
      </c>
      <c r="C47" s="210">
        <v>3.3183420485211279</v>
      </c>
      <c r="D47" s="210">
        <v>3.2989690721649811</v>
      </c>
      <c r="E47" s="210">
        <v>2.5153391979584327</v>
      </c>
      <c r="F47" s="210">
        <v>4.3309439964157814</v>
      </c>
      <c r="G47" s="211">
        <v>0.4945486149395828</v>
      </c>
      <c r="H47" s="210">
        <v>2.013334547475476</v>
      </c>
      <c r="I47" s="212">
        <v>2.1852237252861784</v>
      </c>
      <c r="J47" s="210">
        <v>283.33333299999998</v>
      </c>
      <c r="K47" s="210">
        <v>283.90000000000009</v>
      </c>
      <c r="L47" s="210">
        <v>106.319</v>
      </c>
      <c r="M47" s="210">
        <v>232.86666700000001</v>
      </c>
      <c r="N47" s="210">
        <v>103.29566666666666</v>
      </c>
      <c r="O47" s="210">
        <v>98.746980300000004</v>
      </c>
      <c r="P47" s="212">
        <v>98.2</v>
      </c>
      <c r="Q47" s="53"/>
      <c r="R47" s="54"/>
      <c r="T47" s="53"/>
      <c r="U47" s="53"/>
    </row>
    <row r="48" spans="1:21" ht="16.5" thickBot="1" x14ac:dyDescent="0.3">
      <c r="A48" s="8"/>
      <c r="B48" s="9" t="s">
        <v>45</v>
      </c>
      <c r="C48" s="210">
        <v>3.0752532561505008</v>
      </c>
      <c r="D48" s="210">
        <v>3.0087856541100244</v>
      </c>
      <c r="E48" s="210">
        <v>2.2682068543451672</v>
      </c>
      <c r="F48" s="210">
        <v>5.5981140165024756</v>
      </c>
      <c r="G48" s="211">
        <v>0.6483402489626533</v>
      </c>
      <c r="H48" s="210">
        <v>2.1406147588507674</v>
      </c>
      <c r="I48" s="212">
        <v>1.5447991761071034</v>
      </c>
      <c r="J48" s="210">
        <v>284.89999999999998</v>
      </c>
      <c r="K48" s="210">
        <v>285.3</v>
      </c>
      <c r="L48" s="210">
        <v>106.94799999999999</v>
      </c>
      <c r="M48" s="210">
        <v>238.933333</v>
      </c>
      <c r="N48" s="210">
        <v>103.49333333333334</v>
      </c>
      <c r="O48" s="210">
        <v>99.331883700000006</v>
      </c>
      <c r="P48" s="212">
        <v>98.6</v>
      </c>
      <c r="Q48" s="53"/>
      <c r="R48" s="54"/>
      <c r="T48" s="53"/>
      <c r="U48" s="53"/>
    </row>
    <row r="49" spans="1:21" ht="16.5" thickBot="1" x14ac:dyDescent="0.3">
      <c r="A49" s="8"/>
      <c r="B49" s="9" t="s">
        <v>46</v>
      </c>
      <c r="C49" s="210">
        <v>2.4867851964358811</v>
      </c>
      <c r="D49" s="210">
        <v>2.4463364911859742</v>
      </c>
      <c r="E49" s="210">
        <v>1.8750000000000044</v>
      </c>
      <c r="F49" s="210">
        <v>4.2173913043478173</v>
      </c>
      <c r="G49" s="211">
        <v>0.6747747514498581</v>
      </c>
      <c r="H49" s="210">
        <v>1.4426754128809893</v>
      </c>
      <c r="I49" s="212">
        <v>1.7453798767967044</v>
      </c>
      <c r="J49" s="210">
        <v>284.36666700000001</v>
      </c>
      <c r="K49" s="210">
        <v>284.76666666666665</v>
      </c>
      <c r="L49" s="210">
        <v>106.71066666666668</v>
      </c>
      <c r="M49" s="210">
        <v>239.7</v>
      </c>
      <c r="N49" s="210">
        <v>103.69233333333334</v>
      </c>
      <c r="O49" s="210">
        <v>99.578465699999995</v>
      </c>
      <c r="P49" s="212">
        <v>99.1</v>
      </c>
      <c r="Q49" s="53"/>
      <c r="R49" s="54"/>
      <c r="T49" s="53"/>
      <c r="U49" s="53"/>
    </row>
    <row r="50" spans="1:21" ht="16.5" thickBot="1" x14ac:dyDescent="0.3">
      <c r="A50" s="8"/>
      <c r="B50" s="9" t="s">
        <v>58</v>
      </c>
      <c r="C50" s="210">
        <v>2.9813518267981287</v>
      </c>
      <c r="D50" s="210">
        <v>2.9397818871502945</v>
      </c>
      <c r="E50" s="210">
        <v>2.0478074076877739</v>
      </c>
      <c r="F50" s="210">
        <v>4.3888966656170592</v>
      </c>
      <c r="G50" s="211">
        <v>0.82838053062970207</v>
      </c>
      <c r="H50" s="210">
        <v>1.3589554373488966</v>
      </c>
      <c r="I50" s="212">
        <v>2.0449897750511203</v>
      </c>
      <c r="J50" s="210">
        <v>289</v>
      </c>
      <c r="K50" s="210">
        <v>289.46666666666664</v>
      </c>
      <c r="L50" s="210">
        <v>107.83799999999999</v>
      </c>
      <c r="M50" s="210">
        <v>239.433333</v>
      </c>
      <c r="N50" s="210">
        <v>103.825</v>
      </c>
      <c r="O50" s="210">
        <v>99.8687556</v>
      </c>
      <c r="P50" s="212">
        <v>99.8</v>
      </c>
      <c r="Q50" s="53"/>
      <c r="R50" s="54"/>
      <c r="T50" s="53"/>
      <c r="U50" s="53"/>
    </row>
    <row r="51" spans="1:21" ht="16.5" thickBot="1" x14ac:dyDescent="0.3">
      <c r="A51" s="8"/>
      <c r="B51" s="9" t="s">
        <v>59</v>
      </c>
      <c r="C51" s="210">
        <v>2.6117647089550333</v>
      </c>
      <c r="D51" s="210">
        <v>2.583069155806017</v>
      </c>
      <c r="E51" s="210">
        <v>1.8328489420204042</v>
      </c>
      <c r="F51" s="210">
        <v>3.2350413638204456</v>
      </c>
      <c r="G51" s="211">
        <v>0.69057430611803028</v>
      </c>
      <c r="H51" s="210">
        <v>1.5182689085227574</v>
      </c>
      <c r="I51" s="212">
        <v>2.3421588594704668</v>
      </c>
      <c r="J51" s="210">
        <v>290.73333300000002</v>
      </c>
      <c r="K51" s="210">
        <v>291.23333333333335</v>
      </c>
      <c r="L51" s="210">
        <v>108.26766666666668</v>
      </c>
      <c r="M51" s="210">
        <v>240.4</v>
      </c>
      <c r="N51" s="210">
        <v>104.009</v>
      </c>
      <c r="O51" s="210">
        <v>100.246225</v>
      </c>
      <c r="P51" s="212">
        <v>100.5</v>
      </c>
      <c r="Q51" s="53"/>
      <c r="R51" s="54"/>
      <c r="T51" s="53"/>
      <c r="U51" s="53"/>
    </row>
    <row r="52" spans="1:21" ht="16.5" thickBot="1" x14ac:dyDescent="0.3">
      <c r="A52" s="8"/>
      <c r="B52" s="9" t="s">
        <v>60</v>
      </c>
      <c r="C52" s="210">
        <v>2.1762021762022021</v>
      </c>
      <c r="D52" s="210">
        <v>2.2198855006425822</v>
      </c>
      <c r="E52" s="210">
        <v>1.4134595005672601</v>
      </c>
      <c r="F52" s="210">
        <v>0.68359402997153484</v>
      </c>
      <c r="G52" s="211">
        <v>0.74304303014687267</v>
      </c>
      <c r="H52" s="210">
        <v>0.98127636735836354</v>
      </c>
      <c r="I52" s="212">
        <v>1.9269776876267741</v>
      </c>
      <c r="J52" s="210">
        <v>291.10000000000002</v>
      </c>
      <c r="K52" s="210">
        <v>291.63333333333333</v>
      </c>
      <c r="L52" s="210">
        <v>108.45966666666668</v>
      </c>
      <c r="M52" s="210">
        <v>240.566667</v>
      </c>
      <c r="N52" s="210">
        <v>104.26233333333334</v>
      </c>
      <c r="O52" s="210">
        <v>100.30660399999999</v>
      </c>
      <c r="P52" s="212">
        <v>100.5</v>
      </c>
      <c r="Q52" s="53"/>
      <c r="R52" s="54"/>
      <c r="T52" s="53"/>
      <c r="U52" s="53"/>
    </row>
    <row r="53" spans="1:21" ht="16.5" thickBot="1" x14ac:dyDescent="0.3">
      <c r="A53" s="8"/>
      <c r="B53" s="9" t="s">
        <v>61</v>
      </c>
      <c r="C53" s="210">
        <v>2.5905518666152316</v>
      </c>
      <c r="D53" s="210">
        <v>2.6688516914432858</v>
      </c>
      <c r="E53" s="210">
        <v>1.6671248110154524</v>
      </c>
      <c r="F53" s="210">
        <v>-0.79265748852731521</v>
      </c>
      <c r="G53" s="211">
        <v>0.75897607344803664</v>
      </c>
      <c r="H53" s="210">
        <v>1.7442981148483305</v>
      </c>
      <c r="I53" s="212">
        <v>3.128153380423826</v>
      </c>
      <c r="J53" s="210">
        <v>291.73333300000002</v>
      </c>
      <c r="K53" s="210">
        <v>292.36666666666662</v>
      </c>
      <c r="L53" s="210">
        <v>108.48966666666668</v>
      </c>
      <c r="M53" s="210">
        <v>237.8</v>
      </c>
      <c r="N53" s="210">
        <v>104.47933333333333</v>
      </c>
      <c r="O53" s="210">
        <v>101.315411</v>
      </c>
      <c r="P53" s="212">
        <v>102.2</v>
      </c>
      <c r="Q53" s="53"/>
      <c r="R53" s="54"/>
      <c r="T53" s="53"/>
      <c r="U53" s="53"/>
    </row>
    <row r="54" spans="1:21" ht="16.5" thickBot="1" x14ac:dyDescent="0.3">
      <c r="A54" s="8"/>
      <c r="B54" s="9" t="s">
        <v>63</v>
      </c>
      <c r="C54" s="210">
        <v>1.211072664359869</v>
      </c>
      <c r="D54" s="210">
        <v>1.381851681252888</v>
      </c>
      <c r="E54" s="210">
        <v>0.61666573934977542</v>
      </c>
      <c r="F54" s="210">
        <v>-5.2206598986783481</v>
      </c>
      <c r="G54" s="211">
        <v>1.3281964844690686</v>
      </c>
      <c r="H54" s="210">
        <v>1.7796130424599044</v>
      </c>
      <c r="I54" s="212">
        <v>10.420841683366744</v>
      </c>
      <c r="J54" s="210">
        <v>292.5</v>
      </c>
      <c r="K54" s="210">
        <v>293.46666666666664</v>
      </c>
      <c r="L54" s="210">
        <v>108.503</v>
      </c>
      <c r="M54" s="210">
        <v>226.933333</v>
      </c>
      <c r="N54" s="210">
        <v>105.20400000000001</v>
      </c>
      <c r="O54" s="210">
        <v>101.646033</v>
      </c>
      <c r="P54" s="212">
        <v>110.2</v>
      </c>
      <c r="Q54" s="53"/>
      <c r="R54" s="54"/>
      <c r="T54" s="53"/>
      <c r="U54" s="53"/>
    </row>
    <row r="55" spans="1:21" ht="16.5" thickBot="1" x14ac:dyDescent="0.3">
      <c r="A55" s="8"/>
      <c r="B55" s="9" t="s">
        <v>64</v>
      </c>
      <c r="C55" s="210">
        <v>1.1006649863571027</v>
      </c>
      <c r="D55" s="210">
        <v>1.3391324253176018</v>
      </c>
      <c r="E55" s="210">
        <v>0.59666936573858909</v>
      </c>
      <c r="F55" s="210">
        <v>-8.0282861896838646</v>
      </c>
      <c r="G55" s="211">
        <v>1.7748464075224346</v>
      </c>
      <c r="H55" s="210">
        <v>0.81569754871069211</v>
      </c>
      <c r="I55" s="212">
        <v>4.378109452736334</v>
      </c>
      <c r="J55" s="210">
        <v>293.933333</v>
      </c>
      <c r="K55" s="210">
        <v>295.13333333333333</v>
      </c>
      <c r="L55" s="210">
        <v>108.91366666666666</v>
      </c>
      <c r="M55" s="210">
        <v>221.1</v>
      </c>
      <c r="N55" s="210">
        <v>105.855</v>
      </c>
      <c r="O55" s="210">
        <v>101.063931</v>
      </c>
      <c r="P55" s="212">
        <v>104.9</v>
      </c>
      <c r="Q55" s="53"/>
      <c r="R55" s="54"/>
      <c r="T55" s="53"/>
      <c r="U55" s="53"/>
    </row>
    <row r="56" spans="1:21" ht="16.5" thickBot="1" x14ac:dyDescent="0.3">
      <c r="A56" s="8"/>
      <c r="B56" s="9" t="s">
        <v>65</v>
      </c>
      <c r="C56" s="210">
        <v>1.1336310546203876</v>
      </c>
      <c r="D56" s="210">
        <v>1.3601554463367416</v>
      </c>
      <c r="E56" s="210">
        <v>0.53353166614931169</v>
      </c>
      <c r="F56" s="210">
        <v>-8.2582791904416304</v>
      </c>
      <c r="G56" s="211">
        <v>1.7631806948498419</v>
      </c>
      <c r="H56" s="210">
        <v>0.55900307421434814</v>
      </c>
      <c r="I56" s="212">
        <v>4.4776119402984982</v>
      </c>
      <c r="J56" s="210">
        <v>294.39999999999998</v>
      </c>
      <c r="K56" s="210">
        <v>295.60000000000002</v>
      </c>
      <c r="L56" s="210">
        <v>109.03833333333334</v>
      </c>
      <c r="M56" s="210">
        <v>220.7</v>
      </c>
      <c r="N56" s="210">
        <v>106.10066666666667</v>
      </c>
      <c r="O56" s="210">
        <v>100.867321</v>
      </c>
      <c r="P56" s="212">
        <v>105</v>
      </c>
      <c r="Q56" s="53"/>
      <c r="R56" s="54"/>
      <c r="T56" s="53"/>
      <c r="U56" s="53"/>
    </row>
    <row r="57" spans="1:21" ht="16.5" thickBot="1" x14ac:dyDescent="0.3">
      <c r="A57" s="8"/>
      <c r="B57" s="9" t="s">
        <v>66</v>
      </c>
      <c r="C57" s="210">
        <v>1.4053930546222393</v>
      </c>
      <c r="D57" s="210">
        <v>1.5961691939345934</v>
      </c>
      <c r="E57" s="210">
        <v>0.60958186493951239</v>
      </c>
      <c r="F57" s="210">
        <v>-7.1768994953742782</v>
      </c>
      <c r="G57" s="211">
        <v>1.8188605082982923</v>
      </c>
      <c r="H57" s="210">
        <v>1.0003571914641851</v>
      </c>
      <c r="I57" s="212">
        <v>4.1095890410958846</v>
      </c>
      <c r="J57" s="210">
        <v>295.83333299999998</v>
      </c>
      <c r="K57" s="210">
        <v>297.03333333333336</v>
      </c>
      <c r="L57" s="210">
        <v>109.151</v>
      </c>
      <c r="M57" s="210">
        <v>220.73333299999999</v>
      </c>
      <c r="N57" s="210">
        <v>106.37966666666667</v>
      </c>
      <c r="O57" s="210">
        <v>102.32892699999999</v>
      </c>
      <c r="P57" s="212">
        <v>106.4</v>
      </c>
      <c r="Q57" s="53"/>
      <c r="R57" s="54"/>
      <c r="T57" s="53"/>
      <c r="U57" s="53"/>
    </row>
    <row r="58" spans="1:21" ht="16.5" thickBot="1" x14ac:dyDescent="0.3">
      <c r="A58" s="8"/>
      <c r="B58" s="9" t="s">
        <v>67</v>
      </c>
      <c r="C58" s="210">
        <v>3.3618232478632493</v>
      </c>
      <c r="D58" s="210">
        <v>3.5097682871422231</v>
      </c>
      <c r="E58" s="210">
        <v>2.0518633893379157</v>
      </c>
      <c r="F58" s="210">
        <v>-2.4823735347860976</v>
      </c>
      <c r="G58" s="211">
        <v>1.5591929330950549</v>
      </c>
      <c r="H58" s="210">
        <v>1.4014418054071998</v>
      </c>
      <c r="I58" s="212">
        <v>-4.9001814882032697</v>
      </c>
      <c r="J58" s="210">
        <v>302.33333299999998</v>
      </c>
      <c r="K58" s="210">
        <v>303.76666666666665</v>
      </c>
      <c r="L58" s="210">
        <v>110.72933333333332</v>
      </c>
      <c r="M58" s="210">
        <v>221.3</v>
      </c>
      <c r="N58" s="210">
        <v>106.84433333333334</v>
      </c>
      <c r="O58" s="210">
        <v>103.070543</v>
      </c>
      <c r="P58" s="212">
        <v>104.8</v>
      </c>
      <c r="Q58" s="53"/>
      <c r="R58" s="54"/>
      <c r="T58" s="53"/>
      <c r="U58" s="53"/>
    </row>
    <row r="59" spans="1:21" ht="16.5" thickBot="1" x14ac:dyDescent="0.3">
      <c r="A59" s="8"/>
      <c r="B59" s="9" t="s">
        <v>68</v>
      </c>
      <c r="C59" s="210">
        <v>4.5021549155161766</v>
      </c>
      <c r="D59" s="210">
        <v>4.596792410210071</v>
      </c>
      <c r="E59" s="210">
        <v>2.7716142143165756</v>
      </c>
      <c r="F59" s="210">
        <v>0.31659882406152029</v>
      </c>
      <c r="G59" s="211">
        <v>1.4466329727772065</v>
      </c>
      <c r="H59" s="210">
        <v>2.8709995458221282</v>
      </c>
      <c r="I59" s="212">
        <v>0.28598665395613843</v>
      </c>
      <c r="J59" s="210">
        <v>307.16666700000002</v>
      </c>
      <c r="K59" s="210">
        <v>308.7</v>
      </c>
      <c r="L59" s="210">
        <v>111.93233333333336</v>
      </c>
      <c r="M59" s="210">
        <v>221.8</v>
      </c>
      <c r="N59" s="210">
        <v>107.38633333333333</v>
      </c>
      <c r="O59" s="210">
        <v>103.965476</v>
      </c>
      <c r="P59" s="212">
        <v>105.2</v>
      </c>
      <c r="Q59" s="53"/>
      <c r="R59" s="54"/>
      <c r="T59" s="53"/>
      <c r="U59" s="53"/>
    </row>
    <row r="60" spans="1:21" ht="16.5" thickBot="1" x14ac:dyDescent="0.3">
      <c r="A60" s="8"/>
      <c r="B60" s="9" t="s">
        <v>69</v>
      </c>
      <c r="C60" s="210">
        <v>6.884058084239153</v>
      </c>
      <c r="D60" s="210">
        <v>7.0252593594948065</v>
      </c>
      <c r="E60" s="210">
        <v>4.9074484508506266</v>
      </c>
      <c r="F60" s="210">
        <v>0.69475894879926781</v>
      </c>
      <c r="G60" s="211">
        <v>1.9117064925762373</v>
      </c>
      <c r="H60" s="210">
        <v>3.4743403168207454</v>
      </c>
      <c r="I60" s="212">
        <v>0.76190476190476364</v>
      </c>
      <c r="J60" s="210">
        <v>314.66666700000002</v>
      </c>
      <c r="K60" s="210">
        <v>316.36666666666667</v>
      </c>
      <c r="L60" s="210">
        <v>114.38933333333334</v>
      </c>
      <c r="M60" s="210">
        <v>222.23333299999999</v>
      </c>
      <c r="N60" s="210">
        <v>108.129</v>
      </c>
      <c r="O60" s="210">
        <v>104.37179500000001</v>
      </c>
      <c r="P60" s="212">
        <v>105.8</v>
      </c>
      <c r="Q60" s="53"/>
      <c r="R60" s="54"/>
      <c r="T60" s="53"/>
      <c r="U60" s="53"/>
    </row>
    <row r="61" spans="1:21" ht="16.5" thickBot="1" x14ac:dyDescent="0.3">
      <c r="A61" s="8"/>
      <c r="B61" s="9" t="s">
        <v>70</v>
      </c>
      <c r="C61" s="210">
        <v>8.0727674457157903</v>
      </c>
      <c r="D61" s="210">
        <v>8.0183575096147486</v>
      </c>
      <c r="E61" s="210">
        <v>5.7862572011588176</v>
      </c>
      <c r="F61" s="210">
        <v>10.26343130513958</v>
      </c>
      <c r="G61" s="211">
        <v>2.3973517702651659</v>
      </c>
      <c r="H61" s="210">
        <v>3.3061873110425744</v>
      </c>
      <c r="I61" s="212">
        <v>-5.0433621163159525E-2</v>
      </c>
      <c r="J61" s="210">
        <v>319.71526999999998</v>
      </c>
      <c r="K61" s="210">
        <v>320.85052792272569</v>
      </c>
      <c r="L61" s="210">
        <v>115.46675759763686</v>
      </c>
      <c r="M61" s="210">
        <v>243.388147</v>
      </c>
      <c r="N61" s="210">
        <v>108.92996148870218</v>
      </c>
      <c r="O61" s="210">
        <v>105.712113</v>
      </c>
      <c r="P61" s="212">
        <v>106.3463386270824</v>
      </c>
      <c r="Q61" s="53"/>
      <c r="R61" s="54"/>
      <c r="T61" s="53"/>
      <c r="U61" s="53"/>
    </row>
    <row r="62" spans="1:21" ht="16.5" thickBot="1" x14ac:dyDescent="0.3">
      <c r="A62" s="8"/>
      <c r="B62" s="9" t="s">
        <v>71</v>
      </c>
      <c r="C62" s="210">
        <v>10.195715998010723</v>
      </c>
      <c r="D62" s="210">
        <v>9.9029858513802083</v>
      </c>
      <c r="E62" s="210">
        <v>7.7157177836787882</v>
      </c>
      <c r="F62" s="210">
        <v>20.919653411658381</v>
      </c>
      <c r="G62" s="211">
        <v>3.2762939258919044</v>
      </c>
      <c r="H62" s="210">
        <v>5.4923393582975377</v>
      </c>
      <c r="I62" s="212">
        <v>3.3780290997795781</v>
      </c>
      <c r="J62" s="210">
        <v>333.15838100000002</v>
      </c>
      <c r="K62" s="210">
        <v>333.84863668787591</v>
      </c>
      <c r="L62" s="210">
        <v>119.27289619708228</v>
      </c>
      <c r="M62" s="210">
        <v>267.59519299999999</v>
      </c>
      <c r="N62" s="210">
        <v>110.34486773649304</v>
      </c>
      <c r="O62" s="210">
        <v>108.731527</v>
      </c>
      <c r="P62" s="212">
        <v>108.34017449656901</v>
      </c>
      <c r="Q62" s="55"/>
      <c r="R62" s="54"/>
      <c r="T62" s="53"/>
      <c r="U62" s="53"/>
    </row>
    <row r="63" spans="1:21" ht="16.5" thickBot="1" x14ac:dyDescent="0.3">
      <c r="A63" s="8"/>
      <c r="B63" s="9" t="s">
        <v>72</v>
      </c>
      <c r="C63" s="210">
        <v>9.9529569072675415</v>
      </c>
      <c r="D63" s="210">
        <v>9.3862512360722192</v>
      </c>
      <c r="E63" s="210">
        <v>7.4762410227509735</v>
      </c>
      <c r="F63" s="210">
        <v>32.064036068530186</v>
      </c>
      <c r="G63" s="211">
        <v>3.4254159887754154</v>
      </c>
      <c r="H63" s="210">
        <v>5.3678194095893916</v>
      </c>
      <c r="I63" s="212">
        <v>3.5295724767002268</v>
      </c>
      <c r="J63" s="210">
        <v>337.738833</v>
      </c>
      <c r="K63" s="210">
        <v>337.67535756575489</v>
      </c>
      <c r="L63" s="210">
        <v>120.3006643557224</v>
      </c>
      <c r="M63" s="210">
        <v>292.91803199999998</v>
      </c>
      <c r="N63" s="210">
        <v>111.06476196509298</v>
      </c>
      <c r="O63" s="210">
        <v>109.546155</v>
      </c>
      <c r="P63" s="212">
        <v>108.91311024548864</v>
      </c>
      <c r="Q63" s="55"/>
      <c r="R63" s="54"/>
      <c r="T63" s="53"/>
      <c r="U63" s="53"/>
    </row>
    <row r="64" spans="1:21" ht="16.5" thickBot="1" x14ac:dyDescent="0.3">
      <c r="A64" s="8"/>
      <c r="B64" s="9" t="s">
        <v>73</v>
      </c>
      <c r="C64" s="210">
        <v>10.991819162084937</v>
      </c>
      <c r="D64" s="210">
        <v>10.238666439381362</v>
      </c>
      <c r="E64" s="210">
        <v>8.7308729774065785</v>
      </c>
      <c r="F64" s="210">
        <v>41.790496387866362</v>
      </c>
      <c r="G64" s="211">
        <v>3.1320025899802539</v>
      </c>
      <c r="H64" s="210">
        <v>7.6141298518435763</v>
      </c>
      <c r="I64" s="212">
        <v>4.5653041669061922</v>
      </c>
      <c r="J64" s="210">
        <v>349.25425799999999</v>
      </c>
      <c r="K64" s="210">
        <v>348.75839439205618</v>
      </c>
      <c r="L64" s="210">
        <v>124.37652072636888</v>
      </c>
      <c r="M64" s="210">
        <v>315.10574600000001</v>
      </c>
      <c r="N64" s="210">
        <v>111.51560308051975</v>
      </c>
      <c r="O64" s="210">
        <v>112.318799</v>
      </c>
      <c r="P64" s="212">
        <v>110.63009180858674</v>
      </c>
      <c r="Q64" s="55"/>
      <c r="R64" s="54"/>
      <c r="T64" s="53"/>
      <c r="U64" s="53"/>
    </row>
    <row r="65" spans="1:21" ht="16.5" thickBot="1" x14ac:dyDescent="0.3">
      <c r="A65" s="8"/>
      <c r="B65" s="9" t="s">
        <v>74</v>
      </c>
      <c r="C65" s="210">
        <v>9.9455828306230121</v>
      </c>
      <c r="D65" s="210">
        <v>9.2315185729931812</v>
      </c>
      <c r="E65" s="210">
        <v>8.0860474250570071</v>
      </c>
      <c r="F65" s="210">
        <v>36.640195136536356</v>
      </c>
      <c r="G65" s="211">
        <v>4.0923433342879845</v>
      </c>
      <c r="H65" s="210">
        <v>7.0097737995266307</v>
      </c>
      <c r="I65" s="212">
        <v>4.7321363686688267</v>
      </c>
      <c r="J65" s="210">
        <v>351.51281699999998</v>
      </c>
      <c r="K65" s="210">
        <v>350.46990399945878</v>
      </c>
      <c r="L65" s="210">
        <v>124.80345437715739</v>
      </c>
      <c r="M65" s="210">
        <v>332.56603899999999</v>
      </c>
      <c r="N65" s="210">
        <v>113.38774950672754</v>
      </c>
      <c r="O65" s="210">
        <v>113.122293</v>
      </c>
      <c r="P65" s="212">
        <v>111.37879239400228</v>
      </c>
      <c r="Q65" s="55"/>
      <c r="R65" s="54"/>
      <c r="T65" s="53"/>
      <c r="U65" s="53"/>
    </row>
    <row r="66" spans="1:21" ht="16.5" thickBot="1" x14ac:dyDescent="0.3">
      <c r="A66" s="8"/>
      <c r="B66" s="9" t="s">
        <v>76</v>
      </c>
      <c r="C66" s="210">
        <v>5.0915411310033853</v>
      </c>
      <c r="D66" s="210">
        <v>4.3662973299335439</v>
      </c>
      <c r="E66" s="210">
        <v>3.5227434027095939</v>
      </c>
      <c r="F66" s="210">
        <v>30.750449616634178</v>
      </c>
      <c r="G66" s="211">
        <v>4.3365612371032425</v>
      </c>
      <c r="H66" s="210">
        <v>3.7608475782741513</v>
      </c>
      <c r="I66" s="212">
        <v>2.9197500282106104</v>
      </c>
      <c r="J66" s="210">
        <v>350.12127700000002</v>
      </c>
      <c r="K66" s="210">
        <v>348.42546079759819</v>
      </c>
      <c r="L66" s="210">
        <v>123.47457427908564</v>
      </c>
      <c r="M66" s="210">
        <v>349.88191799999998</v>
      </c>
      <c r="N66" s="210">
        <v>115.13004049788664</v>
      </c>
      <c r="O66" s="210">
        <v>112.82075399999999</v>
      </c>
      <c r="P66" s="212">
        <v>111.50343677199599</v>
      </c>
      <c r="Q66" s="55"/>
      <c r="R66" s="54"/>
      <c r="T66" s="53"/>
      <c r="U66" s="53"/>
    </row>
    <row r="67" spans="1:21" ht="16.5" thickBot="1" x14ac:dyDescent="0.3">
      <c r="A67" s="8"/>
      <c r="B67" s="9" t="s">
        <v>77</v>
      </c>
      <c r="C67" s="210">
        <v>4.6947399738306084</v>
      </c>
      <c r="D67" s="210">
        <v>4.0832968450266849</v>
      </c>
      <c r="E67" s="210">
        <v>3.3502550734390679</v>
      </c>
      <c r="F67" s="210">
        <v>24.683795840878787</v>
      </c>
      <c r="G67" s="211">
        <v>4.3269800189290386</v>
      </c>
      <c r="H67" s="210">
        <v>3.517338422329841</v>
      </c>
      <c r="I67" s="212">
        <v>3.0194739100128709</v>
      </c>
      <c r="J67" s="210">
        <v>353.59479299999998</v>
      </c>
      <c r="K67" s="210">
        <v>351.46364478766998</v>
      </c>
      <c r="L67" s="210">
        <v>124.3310434666809</v>
      </c>
      <c r="M67" s="210">
        <v>365.22132099999999</v>
      </c>
      <c r="N67" s="210">
        <v>115.87051202339366</v>
      </c>
      <c r="O67" s="210">
        <v>113.399264</v>
      </c>
      <c r="P67" s="212">
        <v>112.20171319393472</v>
      </c>
      <c r="Q67" s="55"/>
      <c r="R67" s="54"/>
      <c r="T67" s="53"/>
      <c r="U67" s="53"/>
    </row>
    <row r="68" spans="1:21" ht="16.5" thickBot="1" x14ac:dyDescent="0.3">
      <c r="A68" s="8"/>
      <c r="B68" s="9" t="s">
        <v>78</v>
      </c>
      <c r="C68" s="210">
        <v>2.6231528435653351</v>
      </c>
      <c r="D68" s="210">
        <v>2.1128540803047935</v>
      </c>
      <c r="E68" s="210">
        <v>1.4544945106311324</v>
      </c>
      <c r="F68" s="210">
        <v>18.639953014376331</v>
      </c>
      <c r="G68" s="211">
        <v>4.3408493165685957</v>
      </c>
      <c r="H68" s="210">
        <v>1.4826965875943898</v>
      </c>
      <c r="I68" s="212">
        <v>1.9573657142813339</v>
      </c>
      <c r="J68" s="210">
        <v>358.41573099999999</v>
      </c>
      <c r="K68" s="210">
        <v>356.12715035837419</v>
      </c>
      <c r="L68" s="210">
        <v>126.18557039284792</v>
      </c>
      <c r="M68" s="210">
        <v>373.84130900000002</v>
      </c>
      <c r="N68" s="210">
        <v>116.35632737470785</v>
      </c>
      <c r="O68" s="210">
        <v>113.984146</v>
      </c>
      <c r="P68" s="212">
        <v>112.79552729532598</v>
      </c>
      <c r="Q68" s="55"/>
      <c r="R68" s="54"/>
      <c r="T68" s="53"/>
      <c r="U68" s="53"/>
    </row>
    <row r="69" spans="1:21" ht="16.5" thickBot="1" x14ac:dyDescent="0.3">
      <c r="A69" s="8"/>
      <c r="B69" s="9" t="s">
        <v>79</v>
      </c>
      <c r="C69" s="210">
        <v>2.1678034573629823</v>
      </c>
      <c r="D69" s="210">
        <v>1.8425617166400787</v>
      </c>
      <c r="E69" s="210">
        <v>1.2025797505280877</v>
      </c>
      <c r="F69" s="210">
        <v>11.887710819444198</v>
      </c>
      <c r="G69" s="211">
        <v>3.3402198452733289</v>
      </c>
      <c r="H69" s="210">
        <v>1.241935574979891</v>
      </c>
      <c r="I69" s="212">
        <v>1.7686422321635087</v>
      </c>
      <c r="J69" s="210">
        <v>359.132924</v>
      </c>
      <c r="K69" s="210">
        <v>356.92752827889808</v>
      </c>
      <c r="L69" s="210">
        <v>126.30431544745664</v>
      </c>
      <c r="M69" s="210">
        <v>372.100528</v>
      </c>
      <c r="N69" s="210">
        <v>117.17514961786007</v>
      </c>
      <c r="O69" s="210">
        <v>114.527199</v>
      </c>
      <c r="P69" s="212">
        <v>113.34868475395632</v>
      </c>
      <c r="Q69" s="55"/>
      <c r="R69" s="54"/>
      <c r="S69" s="53"/>
      <c r="T69" s="53"/>
      <c r="U69" s="53"/>
    </row>
    <row r="70" spans="1:21" ht="16.5" thickBot="1" x14ac:dyDescent="0.3">
      <c r="A70" s="8"/>
      <c r="B70" s="9" t="s">
        <v>354</v>
      </c>
      <c r="C70" s="210">
        <v>2.563356639419534</v>
      </c>
      <c r="D70" s="210">
        <v>2.4184754101139072</v>
      </c>
      <c r="E70" s="210">
        <v>1.7101235096673051</v>
      </c>
      <c r="F70" s="210">
        <v>6.6548672000820597</v>
      </c>
      <c r="G70" s="211">
        <v>2.7302832984038794</v>
      </c>
      <c r="H70" s="210">
        <v>1.8379304573695743</v>
      </c>
      <c r="I70" s="212">
        <v>2.022047680301875</v>
      </c>
      <c r="J70" s="210">
        <v>359.09613400000001</v>
      </c>
      <c r="K70" s="210">
        <v>356.85204488956418</v>
      </c>
      <c r="L70" s="210">
        <v>125.5861420022939</v>
      </c>
      <c r="M70" s="210">
        <v>373.16609499999998</v>
      </c>
      <c r="N70" s="210">
        <v>118.27341676504606</v>
      </c>
      <c r="O70" s="210">
        <v>114.89432100000001</v>
      </c>
      <c r="P70" s="212">
        <v>113.758089428701</v>
      </c>
      <c r="Q70" s="55"/>
      <c r="R70" s="54"/>
      <c r="S70" s="53"/>
      <c r="T70" s="53"/>
      <c r="U70" s="53"/>
    </row>
    <row r="71" spans="1:21" ht="16.5" thickBot="1" x14ac:dyDescent="0.3">
      <c r="A71" s="8"/>
      <c r="B71" s="9" t="s">
        <v>355</v>
      </c>
      <c r="C71" s="210">
        <v>2.3551127349321632</v>
      </c>
      <c r="D71" s="210">
        <v>2.3506528119799253</v>
      </c>
      <c r="E71" s="210">
        <v>1.6203362621562745</v>
      </c>
      <c r="F71" s="210">
        <v>2.4768252782263023</v>
      </c>
      <c r="G71" s="211">
        <v>2.6904971075930595</v>
      </c>
      <c r="H71" s="210">
        <v>1.7092615345369433</v>
      </c>
      <c r="I71" s="212">
        <v>1.8711821709766374</v>
      </c>
      <c r="J71" s="210">
        <v>361.922349</v>
      </c>
      <c r="K71" s="210">
        <v>359.7253348369585</v>
      </c>
      <c r="L71" s="210">
        <v>126.3456244490888</v>
      </c>
      <c r="M71" s="210">
        <v>374.26721500000002</v>
      </c>
      <c r="N71" s="210">
        <v>118.98800479793633</v>
      </c>
      <c r="O71" s="210">
        <v>115.337554</v>
      </c>
      <c r="P71" s="212">
        <v>114.30121164674998</v>
      </c>
      <c r="Q71" s="55"/>
      <c r="R71" s="54"/>
      <c r="S71" s="53"/>
      <c r="T71" s="53"/>
      <c r="U71" s="53"/>
    </row>
    <row r="72" spans="1:21" ht="16.5" thickBot="1" x14ac:dyDescent="0.3">
      <c r="A72" s="8"/>
      <c r="B72" s="9" t="s">
        <v>356</v>
      </c>
      <c r="C72" s="210">
        <v>2.2862358683692907</v>
      </c>
      <c r="D72" s="210">
        <v>2.3685395831724909</v>
      </c>
      <c r="E72" s="210">
        <v>1.6086816160522543</v>
      </c>
      <c r="F72" s="210">
        <v>6.2825052862192088E-2</v>
      </c>
      <c r="G72" s="211">
        <v>2.6810751808563404</v>
      </c>
      <c r="H72" s="210">
        <v>1.6527184403346773</v>
      </c>
      <c r="I72" s="212">
        <v>1.7768039722127149</v>
      </c>
      <c r="J72" s="210">
        <v>366.60996</v>
      </c>
      <c r="K72" s="210">
        <v>364.5621628810365</v>
      </c>
      <c r="L72" s="210">
        <v>128.21549446586835</v>
      </c>
      <c r="M72" s="210">
        <v>374.07617499999998</v>
      </c>
      <c r="N72" s="210">
        <v>119.4759279893071</v>
      </c>
      <c r="O72" s="210">
        <v>115.867983</v>
      </c>
      <c r="P72" s="212">
        <v>114.7996827047876</v>
      </c>
      <c r="Q72" s="55"/>
      <c r="R72" s="54"/>
      <c r="S72" s="53"/>
      <c r="T72" s="53"/>
      <c r="U72" s="53"/>
    </row>
    <row r="73" spans="1:21" ht="16.5" thickBot="1" x14ac:dyDescent="0.3">
      <c r="A73" s="8"/>
      <c r="B73" s="9" t="s">
        <v>357</v>
      </c>
      <c r="C73" s="210">
        <v>2.335115061742421</v>
      </c>
      <c r="D73" s="210">
        <v>2.4548515316160868</v>
      </c>
      <c r="E73" s="210">
        <v>1.6655614035327782</v>
      </c>
      <c r="F73" s="210">
        <v>-0.92196939854920501</v>
      </c>
      <c r="G73" s="211">
        <v>2.4593158297747442</v>
      </c>
      <c r="H73" s="210">
        <v>1.6848696352034231</v>
      </c>
      <c r="I73" s="212">
        <v>1.7497970242302818</v>
      </c>
      <c r="J73" s="210">
        <v>367.519091</v>
      </c>
      <c r="K73" s="210">
        <v>365.68956917361203</v>
      </c>
      <c r="L73" s="210">
        <v>128.40799137654577</v>
      </c>
      <c r="M73" s="210">
        <v>368.66987499999999</v>
      </c>
      <c r="N73" s="210">
        <v>120.05685662097434</v>
      </c>
      <c r="O73" s="210">
        <v>116.456833</v>
      </c>
      <c r="P73" s="212">
        <v>115.33205666678521</v>
      </c>
      <c r="Q73" s="55"/>
      <c r="R73" s="54"/>
      <c r="S73" s="53"/>
      <c r="T73" s="53"/>
      <c r="U73" s="53"/>
    </row>
    <row r="74" spans="1:21" ht="16.5" thickBot="1" x14ac:dyDescent="0.3">
      <c r="A74" s="8"/>
      <c r="B74" s="9" t="s">
        <v>361</v>
      </c>
      <c r="C74" s="210">
        <v>2.5071372670361303</v>
      </c>
      <c r="D74" s="210">
        <v>2.644258413176992</v>
      </c>
      <c r="E74" s="210">
        <v>1.9049596874651797</v>
      </c>
      <c r="F74" s="210">
        <v>-1.2114115029662642</v>
      </c>
      <c r="G74" s="211">
        <v>2.3066324574853692</v>
      </c>
      <c r="H74" s="210">
        <v>1.9524724812116645</v>
      </c>
      <c r="I74" s="212">
        <v>1.9042734833990771</v>
      </c>
      <c r="J74" s="210">
        <v>368.09916700000002</v>
      </c>
      <c r="K74" s="210">
        <v>366.28813510915063</v>
      </c>
      <c r="L74" s="210">
        <v>127.97850738048038</v>
      </c>
      <c r="M74" s="210">
        <v>368.64551799999998</v>
      </c>
      <c r="N74" s="210">
        <v>121.00154978472555</v>
      </c>
      <c r="O74" s="210">
        <v>117.137601</v>
      </c>
      <c r="P74" s="212">
        <v>115.92435456091316</v>
      </c>
      <c r="Q74" s="55"/>
      <c r="R74" s="54"/>
      <c r="S74" s="53"/>
      <c r="T74" s="53"/>
      <c r="U74" s="53"/>
    </row>
    <row r="75" spans="1:21" ht="16.5" thickBot="1" x14ac:dyDescent="0.3">
      <c r="A75" s="8"/>
      <c r="B75" s="9" t="s">
        <v>362</v>
      </c>
      <c r="C75" s="210">
        <v>2.5696918208275799</v>
      </c>
      <c r="D75" s="210">
        <v>2.7066999435416905</v>
      </c>
      <c r="E75" s="210">
        <v>1.9475930678333198</v>
      </c>
      <c r="F75" s="210">
        <v>-1.1646887104444947</v>
      </c>
      <c r="G75" s="211">
        <v>2.3049584038526083</v>
      </c>
      <c r="H75" s="210">
        <v>2.010773524813958</v>
      </c>
      <c r="I75" s="212">
        <v>1.9387487252772173</v>
      </c>
      <c r="J75" s="210">
        <v>371.22263800000002</v>
      </c>
      <c r="K75" s="210">
        <v>369.4620202718956</v>
      </c>
      <c r="L75" s="210">
        <v>128.80632307236996</v>
      </c>
      <c r="M75" s="210">
        <v>369.90816699999999</v>
      </c>
      <c r="N75" s="210">
        <v>121.7306288141029</v>
      </c>
      <c r="O75" s="210">
        <v>117.65673099999999</v>
      </c>
      <c r="P75" s="212">
        <v>116.51722493052776</v>
      </c>
      <c r="Q75" s="55"/>
      <c r="R75" s="54"/>
      <c r="S75" s="53"/>
      <c r="T75" s="53"/>
      <c r="U75" s="53"/>
    </row>
    <row r="76" spans="1:21" ht="16.5" thickBot="1" x14ac:dyDescent="0.3">
      <c r="A76" s="8"/>
      <c r="B76" s="9" t="s">
        <v>363</v>
      </c>
      <c r="C76" s="210">
        <v>2.6513412237899825</v>
      </c>
      <c r="D76" s="210">
        <v>2.7763635993811375</v>
      </c>
      <c r="E76" s="210">
        <v>2.000000000000024</v>
      </c>
      <c r="F76" s="210">
        <v>-0.80392529676609481</v>
      </c>
      <c r="G76" s="211">
        <v>2.3066605477674695</v>
      </c>
      <c r="H76" s="210">
        <v>2.0434721816120716</v>
      </c>
      <c r="I76" s="212">
        <v>1.9744847321374603</v>
      </c>
      <c r="J76" s="210">
        <v>376.33004099999999</v>
      </c>
      <c r="K76" s="210">
        <v>374.68373406838214</v>
      </c>
      <c r="L76" s="210">
        <v>130.77980435518575</v>
      </c>
      <c r="M76" s="210">
        <v>371.06888199999997</v>
      </c>
      <c r="N76" s="210">
        <v>122.23183208431551</v>
      </c>
      <c r="O76" s="210">
        <v>118.235713</v>
      </c>
      <c r="P76" s="212">
        <v>117.06638491233588</v>
      </c>
      <c r="Q76" s="55"/>
      <c r="R76" s="54"/>
      <c r="S76" s="53"/>
      <c r="T76" s="53"/>
      <c r="U76" s="53"/>
    </row>
    <row r="77" spans="1:21" ht="16.5" thickBot="1" x14ac:dyDescent="0.3">
      <c r="A77" s="8"/>
      <c r="B77" s="9" t="s">
        <v>364</v>
      </c>
      <c r="C77" s="210">
        <v>2.6880679784876849</v>
      </c>
      <c r="D77" s="210">
        <v>2.7914102644649663</v>
      </c>
      <c r="E77" s="210">
        <v>2.0000000000000018</v>
      </c>
      <c r="F77" s="210">
        <v>-0.21887223630626673</v>
      </c>
      <c r="G77" s="211">
        <v>2.3342247373870251</v>
      </c>
      <c r="H77" s="210">
        <v>2.0362334599979937</v>
      </c>
      <c r="I77" s="212">
        <v>1.9941169682698767</v>
      </c>
      <c r="J77" s="210">
        <v>377.39825400000001</v>
      </c>
      <c r="K77" s="210">
        <v>375.89746534360194</v>
      </c>
      <c r="L77" s="210">
        <v>130.97615120407667</v>
      </c>
      <c r="M77" s="210">
        <v>367.86295899999999</v>
      </c>
      <c r="N77" s="210">
        <v>122.8592534671504</v>
      </c>
      <c r="O77" s="210">
        <v>118.828166</v>
      </c>
      <c r="P77" s="212">
        <v>117.6319127786322</v>
      </c>
      <c r="Q77" s="55"/>
      <c r="R77" s="54"/>
      <c r="S77" s="53"/>
      <c r="T77" s="53"/>
      <c r="U77" s="53"/>
    </row>
    <row r="78" spans="1:21" ht="16.5" thickBot="1" x14ac:dyDescent="0.3">
      <c r="A78" s="8"/>
      <c r="B78" s="9" t="s">
        <v>388</v>
      </c>
      <c r="C78" s="210">
        <v>2.707952066623398</v>
      </c>
      <c r="D78" s="210">
        <v>2.8037383046641606</v>
      </c>
      <c r="E78" s="210">
        <v>2.000000000000024</v>
      </c>
      <c r="F78" s="210">
        <v>8.9742037769902083E-3</v>
      </c>
      <c r="G78" s="211">
        <v>2.350222446394068</v>
      </c>
      <c r="H78" s="210">
        <v>1.9565980355018553</v>
      </c>
      <c r="I78" s="212">
        <v>1.9668330756883901</v>
      </c>
      <c r="J78" s="210">
        <v>378.067116</v>
      </c>
      <c r="K78" s="210">
        <v>376.55789585864591</v>
      </c>
      <c r="L78" s="210">
        <v>130.53807752809001</v>
      </c>
      <c r="M78" s="210">
        <v>368.67860100000001</v>
      </c>
      <c r="N78" s="210">
        <v>123.84535536825086</v>
      </c>
      <c r="O78" s="210">
        <v>119.429513</v>
      </c>
      <c r="P78" s="212">
        <v>118.20439310919548</v>
      </c>
      <c r="Q78" s="55"/>
      <c r="R78" s="54"/>
      <c r="S78" s="53"/>
      <c r="T78" s="53"/>
      <c r="U78" s="53"/>
    </row>
    <row r="79" spans="1:21" ht="16.5" thickBot="1" x14ac:dyDescent="0.3">
      <c r="A79" s="8"/>
      <c r="B79" s="9" t="s">
        <v>389</v>
      </c>
      <c r="C79" s="210">
        <v>2.7234411280704363</v>
      </c>
      <c r="D79" s="210">
        <v>2.8150457414223506</v>
      </c>
      <c r="E79" s="210">
        <v>2.0000000000000018</v>
      </c>
      <c r="F79" s="210">
        <v>0.12880304964988376</v>
      </c>
      <c r="G79" s="211">
        <v>2.3501982474375405</v>
      </c>
      <c r="H79" s="210">
        <v>2.0382131813606152</v>
      </c>
      <c r="I79" s="212">
        <v>2.0305864606487534</v>
      </c>
      <c r="J79" s="210">
        <v>381.33266800000001</v>
      </c>
      <c r="K79" s="210">
        <v>379.86254513973256</v>
      </c>
      <c r="L79" s="210">
        <v>131.38244953381738</v>
      </c>
      <c r="M79" s="210">
        <v>370.38461999999998</v>
      </c>
      <c r="N79" s="210">
        <v>124.59153991908664</v>
      </c>
      <c r="O79" s="210">
        <v>120.05482600000001</v>
      </c>
      <c r="P79" s="212">
        <v>118.88320792429072</v>
      </c>
      <c r="Q79" s="55"/>
      <c r="R79" s="54"/>
      <c r="S79" s="53"/>
      <c r="T79" s="53"/>
      <c r="U79" s="53"/>
    </row>
    <row r="80" spans="1:21" ht="16.5" thickBot="1" x14ac:dyDescent="0.3">
      <c r="A80" s="8"/>
      <c r="B80" s="9" t="s">
        <v>390</v>
      </c>
      <c r="C80" s="210">
        <v>2.734647484599817</v>
      </c>
      <c r="D80" s="210">
        <v>2.8273064137784409</v>
      </c>
      <c r="E80" s="210">
        <v>2.0000000000000018</v>
      </c>
      <c r="F80" s="210">
        <v>8.1377613334887577E-2</v>
      </c>
      <c r="G80" s="211">
        <v>2.3492781507408411</v>
      </c>
      <c r="H80" s="210">
        <v>2.0101726793832597</v>
      </c>
      <c r="I80" s="212">
        <v>2.0096226160155162</v>
      </c>
      <c r="J80" s="210">
        <v>386.62134099999997</v>
      </c>
      <c r="K80" s="210">
        <v>385.27719131308203</v>
      </c>
      <c r="L80" s="210">
        <v>133.39540044228946</v>
      </c>
      <c r="M80" s="210">
        <v>371.37084900000002</v>
      </c>
      <c r="N80" s="210">
        <v>125.10339780872258</v>
      </c>
      <c r="O80" s="210">
        <v>120.612455</v>
      </c>
      <c r="P80" s="212">
        <v>119.41897745928595</v>
      </c>
      <c r="Q80" s="55"/>
      <c r="R80" s="54"/>
      <c r="S80" s="53"/>
      <c r="T80" s="53"/>
      <c r="U80" s="53"/>
    </row>
    <row r="81" spans="1:21" x14ac:dyDescent="0.25">
      <c r="A81" s="8"/>
      <c r="B81" s="213" t="s">
        <v>391</v>
      </c>
      <c r="C81" s="214">
        <v>2.7405746821499433</v>
      </c>
      <c r="D81" s="214">
        <v>2.8395780407706628</v>
      </c>
      <c r="E81" s="214">
        <v>2.0000000000000018</v>
      </c>
      <c r="F81" s="214">
        <v>-0.12833094184946381</v>
      </c>
      <c r="G81" s="215">
        <v>2.3482918255231855</v>
      </c>
      <c r="H81" s="214">
        <v>2.0001596254544562</v>
      </c>
      <c r="I81" s="216">
        <v>1.9949806098424672</v>
      </c>
      <c r="J81" s="214">
        <v>387.74113499999999</v>
      </c>
      <c r="K81" s="214">
        <v>386.57136722531237</v>
      </c>
      <c r="L81" s="214">
        <v>133.5956742281582</v>
      </c>
      <c r="M81" s="214">
        <v>367.39087699999999</v>
      </c>
      <c r="N81" s="214">
        <v>125.7443472732183</v>
      </c>
      <c r="O81" s="214">
        <v>121.204919</v>
      </c>
      <c r="P81" s="216">
        <v>119.97864662955271</v>
      </c>
      <c r="Q81" s="55"/>
      <c r="R81" s="54"/>
      <c r="S81" s="53"/>
      <c r="T81" s="53"/>
      <c r="U81" s="53"/>
    </row>
    <row r="82" spans="1:21" x14ac:dyDescent="0.25">
      <c r="A82" s="8"/>
      <c r="B82" s="9">
        <v>2008</v>
      </c>
      <c r="C82" s="217">
        <v>4.0062938755749178</v>
      </c>
      <c r="D82" s="217">
        <v>4.2552304742852431</v>
      </c>
      <c r="E82" s="217">
        <v>3.6177519616834797</v>
      </c>
      <c r="F82" s="217">
        <v>-0.28914733663175651</v>
      </c>
      <c r="G82" s="173">
        <v>3.3295609010762632</v>
      </c>
      <c r="H82" s="217">
        <v>3.6182895959448125</v>
      </c>
      <c r="I82" s="109">
        <v>3.2348367029549019</v>
      </c>
      <c r="J82" s="217">
        <v>214.82499999999999</v>
      </c>
      <c r="K82" s="217">
        <v>208.45833333333334</v>
      </c>
      <c r="L82" s="217">
        <v>84.73341666666667</v>
      </c>
      <c r="M82" s="217">
        <v>387.95000000000005</v>
      </c>
      <c r="N82" s="218">
        <v>84.759</v>
      </c>
      <c r="O82" s="217">
        <v>84.776034141863903</v>
      </c>
      <c r="P82" s="109">
        <v>82.974999999999994</v>
      </c>
      <c r="Q82" s="55"/>
      <c r="R82" s="53"/>
      <c r="S82" s="219"/>
      <c r="T82" s="52"/>
      <c r="U82" s="53"/>
    </row>
    <row r="83" spans="1:21" x14ac:dyDescent="0.25">
      <c r="A83" s="8"/>
      <c r="B83" s="9">
        <v>2009</v>
      </c>
      <c r="C83" s="217">
        <v>-0.5314403196400086</v>
      </c>
      <c r="D83" s="217">
        <v>1.9788127123725685</v>
      </c>
      <c r="E83" s="217">
        <v>2.1653204511010493</v>
      </c>
      <c r="F83" s="217">
        <v>-42.376594922026044</v>
      </c>
      <c r="G83" s="173">
        <v>1.8457233646770987</v>
      </c>
      <c r="H83" s="217">
        <v>0.59207462788040122</v>
      </c>
      <c r="I83" s="109">
        <v>1.6872551973486027</v>
      </c>
      <c r="J83" s="217">
        <v>213.68333333333334</v>
      </c>
      <c r="K83" s="217">
        <v>212.58333333333331</v>
      </c>
      <c r="L83" s="217">
        <v>86.56816666666667</v>
      </c>
      <c r="M83" s="217">
        <v>223.54999999999998</v>
      </c>
      <c r="N83" s="218">
        <v>86.32341666666666</v>
      </c>
      <c r="O83" s="217">
        <v>85.277971530541109</v>
      </c>
      <c r="P83" s="109">
        <v>84.375</v>
      </c>
      <c r="Q83" s="55"/>
      <c r="R83" s="53"/>
      <c r="S83" s="219"/>
    </row>
    <row r="84" spans="1:21" x14ac:dyDescent="0.25">
      <c r="A84" s="8"/>
      <c r="B84" s="9">
        <v>2010</v>
      </c>
      <c r="C84" s="217">
        <v>4.6213243896731981</v>
      </c>
      <c r="D84" s="217">
        <v>4.7628381027048139</v>
      </c>
      <c r="E84" s="217">
        <v>3.2981715757716801</v>
      </c>
      <c r="F84" s="217">
        <v>0.51442630284053159</v>
      </c>
      <c r="G84" s="173">
        <v>1.3727445527044466</v>
      </c>
      <c r="H84" s="217">
        <v>1.1941957856498542</v>
      </c>
      <c r="I84" s="109">
        <v>1.3925925925925897</v>
      </c>
      <c r="J84" s="217">
        <v>223.55833333333334</v>
      </c>
      <c r="K84" s="217">
        <v>222.70833333333331</v>
      </c>
      <c r="L84" s="217">
        <v>89.423333333333332</v>
      </c>
      <c r="M84" s="217">
        <v>224.7</v>
      </c>
      <c r="N84" s="218">
        <v>87.508416666666676</v>
      </c>
      <c r="O84" s="217">
        <v>86.296357472646505</v>
      </c>
      <c r="P84" s="109">
        <v>85.55</v>
      </c>
      <c r="Q84" s="55"/>
      <c r="S84" s="219"/>
    </row>
    <row r="85" spans="1:21" x14ac:dyDescent="0.25">
      <c r="A85" s="8"/>
      <c r="B85" s="9">
        <v>2011</v>
      </c>
      <c r="C85" s="217">
        <v>5.1999850896484734</v>
      </c>
      <c r="D85" s="217">
        <v>5.2871842843779326</v>
      </c>
      <c r="E85" s="217">
        <v>4.463693294069393</v>
      </c>
      <c r="F85" s="217">
        <v>3.0559264204124137</v>
      </c>
      <c r="G85" s="173">
        <v>2.5092824404509599</v>
      </c>
      <c r="H85" s="217">
        <v>3.7470392149151044</v>
      </c>
      <c r="I85" s="109">
        <v>2.0455873758036258</v>
      </c>
      <c r="J85" s="217">
        <v>235.18333333333331</v>
      </c>
      <c r="K85" s="217">
        <v>234.48333333333335</v>
      </c>
      <c r="L85" s="217">
        <v>93.414916666666656</v>
      </c>
      <c r="M85" s="217">
        <v>231.56666666666669</v>
      </c>
      <c r="N85" s="218">
        <v>89.704250000000002</v>
      </c>
      <c r="O85" s="217">
        <v>89.529915828189885</v>
      </c>
      <c r="P85" s="109">
        <v>87.3</v>
      </c>
      <c r="Q85" s="55"/>
    </row>
    <row r="86" spans="1:21" x14ac:dyDescent="0.25">
      <c r="A86" s="8"/>
      <c r="B86" s="9">
        <v>2012</v>
      </c>
      <c r="C86" s="217">
        <v>3.2067181631351582</v>
      </c>
      <c r="D86" s="217">
        <v>3.216291136541316</v>
      </c>
      <c r="E86" s="217">
        <v>2.8282420990937363</v>
      </c>
      <c r="F86" s="217">
        <v>2.3499352238376181</v>
      </c>
      <c r="G86" s="173">
        <v>3.3419078063005259</v>
      </c>
      <c r="H86" s="217">
        <v>1.808536340403033</v>
      </c>
      <c r="I86" s="109">
        <v>1.632302405498276</v>
      </c>
      <c r="J86" s="217">
        <v>242.72500000000002</v>
      </c>
      <c r="K86" s="217">
        <v>242.02499999999998</v>
      </c>
      <c r="L86" s="217">
        <v>96.056916666666652</v>
      </c>
      <c r="M86" s="217">
        <v>237.00833333333335</v>
      </c>
      <c r="N86" s="218">
        <v>92.702083333333334</v>
      </c>
      <c r="O86" s="217">
        <v>91.14909689147494</v>
      </c>
      <c r="P86" s="109">
        <v>88.724999999999994</v>
      </c>
      <c r="Q86" s="55"/>
    </row>
    <row r="87" spans="1:21" x14ac:dyDescent="0.25">
      <c r="A87" s="8"/>
      <c r="B87" s="9">
        <v>2013</v>
      </c>
      <c r="C87" s="217">
        <v>3.0418512033508316</v>
      </c>
      <c r="D87" s="217">
        <v>3.0540922081052191</v>
      </c>
      <c r="E87" s="217">
        <v>2.5647988215320439</v>
      </c>
      <c r="F87" s="217">
        <v>2.7952603635596596</v>
      </c>
      <c r="G87" s="173">
        <v>2.4712677259141032</v>
      </c>
      <c r="H87" s="217">
        <v>2.1598602306892811</v>
      </c>
      <c r="I87" s="109">
        <v>2.2541561003099453</v>
      </c>
      <c r="J87" s="217">
        <v>250.10833333333335</v>
      </c>
      <c r="K87" s="217">
        <v>249.41666666666666</v>
      </c>
      <c r="L87" s="217">
        <v>98.520583333333335</v>
      </c>
      <c r="M87" s="217">
        <v>243.63333333333335</v>
      </c>
      <c r="N87" s="218">
        <v>94.992999999999995</v>
      </c>
      <c r="O87" s="217">
        <v>93.117789985866338</v>
      </c>
      <c r="P87" s="109">
        <v>90.724999999999994</v>
      </c>
      <c r="Q87" s="55"/>
    </row>
    <row r="88" spans="1:21" x14ac:dyDescent="0.25">
      <c r="B88" s="9">
        <v>2014</v>
      </c>
      <c r="C88" s="217">
        <v>2.3689734448405719</v>
      </c>
      <c r="D88" s="217">
        <v>2.4423655195455973</v>
      </c>
      <c r="E88" s="217">
        <v>1.4610314088342014</v>
      </c>
      <c r="F88" s="217">
        <v>-4.4465727185671877E-2</v>
      </c>
      <c r="G88" s="173">
        <v>2.3398215307092869</v>
      </c>
      <c r="H88" s="217">
        <v>1.3736506397987513</v>
      </c>
      <c r="I88" s="109">
        <v>1.5706806282722585</v>
      </c>
      <c r="J88" s="217">
        <v>256.03333333333336</v>
      </c>
      <c r="K88" s="217">
        <v>255.50833333333333</v>
      </c>
      <c r="L88" s="217">
        <v>99.960000000000008</v>
      </c>
      <c r="M88" s="217">
        <v>243.52500000000001</v>
      </c>
      <c r="N88" s="218">
        <v>97.215666666666664</v>
      </c>
      <c r="O88" s="217">
        <v>94.396903103773639</v>
      </c>
      <c r="P88" s="109">
        <v>92.149999999999991</v>
      </c>
      <c r="Q88" s="55"/>
    </row>
    <row r="89" spans="1:21" x14ac:dyDescent="0.25">
      <c r="B89" s="9">
        <v>2015</v>
      </c>
      <c r="C89" s="217">
        <v>0.97969014451242398</v>
      </c>
      <c r="D89" s="217">
        <v>1.0273637519976564</v>
      </c>
      <c r="E89" s="217">
        <v>4.0099373082536083E-2</v>
      </c>
      <c r="F89" s="217">
        <v>-0.42432330698422005</v>
      </c>
      <c r="G89" s="173">
        <v>2.8640788350300141</v>
      </c>
      <c r="H89" s="217">
        <v>-0.39528182794014155</v>
      </c>
      <c r="I89" s="109">
        <v>0.51546391752579357</v>
      </c>
      <c r="J89" s="217">
        <v>258.54166666666669</v>
      </c>
      <c r="K89" s="217">
        <v>258.13333333333333</v>
      </c>
      <c r="L89" s="217">
        <v>100.00008333333332</v>
      </c>
      <c r="M89" s="217">
        <v>242.49166666666667</v>
      </c>
      <c r="N89" s="218">
        <v>100</v>
      </c>
      <c r="O89" s="217">
        <v>94.023769299666156</v>
      </c>
      <c r="P89" s="109">
        <v>92.625</v>
      </c>
      <c r="Q89" s="55"/>
    </row>
    <row r="90" spans="1:21" x14ac:dyDescent="0.25">
      <c r="B90" s="9">
        <v>2016</v>
      </c>
      <c r="C90" s="217">
        <v>1.7437550362610521</v>
      </c>
      <c r="D90" s="217">
        <v>1.8724173553718915</v>
      </c>
      <c r="E90" s="217">
        <v>0.6596661169449014</v>
      </c>
      <c r="F90" s="217">
        <v>-3.0928897900271646</v>
      </c>
      <c r="G90" s="173">
        <v>1.7561666666666724</v>
      </c>
      <c r="H90" s="217">
        <v>1.1144370781001722</v>
      </c>
      <c r="I90" s="109">
        <v>1.8893387314439902</v>
      </c>
      <c r="J90" s="217">
        <v>263.04999999999995</v>
      </c>
      <c r="K90" s="217">
        <v>262.96666666666664</v>
      </c>
      <c r="L90" s="217">
        <v>100.65974999999999</v>
      </c>
      <c r="M90" s="217">
        <v>234.99166666666665</v>
      </c>
      <c r="N90" s="218">
        <v>101.75616666666667</v>
      </c>
      <c r="O90" s="217">
        <v>95.071605046969012</v>
      </c>
      <c r="P90" s="109">
        <v>94.375</v>
      </c>
      <c r="Q90" s="55"/>
    </row>
    <row r="91" spans="1:21" x14ac:dyDescent="0.25">
      <c r="B91" s="9">
        <v>2017</v>
      </c>
      <c r="C91" s="217">
        <v>3.582968922258134</v>
      </c>
      <c r="D91" s="217">
        <v>3.8059323108125209</v>
      </c>
      <c r="E91" s="217">
        <v>2.6831313740927509</v>
      </c>
      <c r="F91" s="217">
        <v>-4.3760416326819929</v>
      </c>
      <c r="G91" s="173">
        <v>0.95088422159508923</v>
      </c>
      <c r="H91" s="217">
        <v>1.7784398687659575</v>
      </c>
      <c r="I91" s="109">
        <v>1.8278145695364234</v>
      </c>
      <c r="J91" s="217">
        <v>272.47499974999999</v>
      </c>
      <c r="K91" s="217">
        <v>272.97499999999997</v>
      </c>
      <c r="L91" s="217">
        <v>103.36058333333332</v>
      </c>
      <c r="M91" s="217">
        <v>224.70833350000001</v>
      </c>
      <c r="N91" s="218">
        <v>102.72375</v>
      </c>
      <c r="O91" s="217">
        <v>96.762396375000009</v>
      </c>
      <c r="P91" s="109">
        <v>96.1</v>
      </c>
      <c r="Q91" s="55"/>
    </row>
    <row r="92" spans="1:21" x14ac:dyDescent="0.25">
      <c r="B92" s="9">
        <v>2018</v>
      </c>
      <c r="C92" s="217">
        <v>3.3428143897080709</v>
      </c>
      <c r="D92" s="217">
        <v>3.3397441768171943</v>
      </c>
      <c r="E92" s="217">
        <v>2.4780561900208831</v>
      </c>
      <c r="F92" s="217">
        <v>3.5972556620825102</v>
      </c>
      <c r="G92" s="173">
        <v>0.45348162750417487</v>
      </c>
      <c r="H92" s="217">
        <v>1.994928011620356</v>
      </c>
      <c r="I92" s="109">
        <v>1.9771071800208206</v>
      </c>
      <c r="J92" s="217">
        <v>281.58333325000001</v>
      </c>
      <c r="K92" s="217">
        <v>282.0916666666667</v>
      </c>
      <c r="L92" s="217">
        <v>105.92191666666668</v>
      </c>
      <c r="M92" s="217">
        <v>232.79166674999999</v>
      </c>
      <c r="N92" s="218">
        <v>103.18958333333333</v>
      </c>
      <c r="O92" s="217">
        <v>98.692736525000001</v>
      </c>
      <c r="P92" s="109">
        <v>98</v>
      </c>
      <c r="Q92" s="55"/>
    </row>
    <row r="93" spans="1:21" x14ac:dyDescent="0.25">
      <c r="B93" s="9">
        <v>2019</v>
      </c>
      <c r="C93" s="217">
        <v>2.5628884588821732</v>
      </c>
      <c r="D93" s="217">
        <v>2.5464535759652351</v>
      </c>
      <c r="E93" s="217">
        <v>1.7910205867057716</v>
      </c>
      <c r="F93" s="217">
        <v>3.1072131365286415</v>
      </c>
      <c r="G93" s="173">
        <v>0.73416648159738429</v>
      </c>
      <c r="H93" s="217">
        <v>1.3245919568446229</v>
      </c>
      <c r="I93" s="109">
        <v>2.0153061224489788</v>
      </c>
      <c r="J93" s="217">
        <v>288.8</v>
      </c>
      <c r="K93" s="217">
        <v>289.27499999999998</v>
      </c>
      <c r="L93" s="217">
        <v>107.81900000000002</v>
      </c>
      <c r="M93" s="217">
        <v>240.02499999999998</v>
      </c>
      <c r="N93" s="218">
        <v>103.94716666666667</v>
      </c>
      <c r="O93" s="217">
        <v>100.000012575</v>
      </c>
      <c r="P93" s="109">
        <v>99.974999999999994</v>
      </c>
      <c r="Q93" s="55"/>
    </row>
    <row r="94" spans="1:21" x14ac:dyDescent="0.25">
      <c r="B94" s="9">
        <v>2020</v>
      </c>
      <c r="C94" s="217">
        <v>1.5033471260387898</v>
      </c>
      <c r="D94" s="217">
        <v>1.6823668366318101</v>
      </c>
      <c r="E94" s="217">
        <v>0.85065402820156955</v>
      </c>
      <c r="F94" s="217">
        <v>-5.5792799708363479</v>
      </c>
      <c r="G94" s="173">
        <v>1.4070449250660886</v>
      </c>
      <c r="H94" s="217">
        <v>1.2231612711874673</v>
      </c>
      <c r="I94" s="109">
        <v>5.6014003500875376</v>
      </c>
      <c r="J94" s="217">
        <v>293.14166650000004</v>
      </c>
      <c r="K94" s="217">
        <v>294.14166666666665</v>
      </c>
      <c r="L94" s="217">
        <v>108.73616666666668</v>
      </c>
      <c r="M94" s="217">
        <v>226.63333325000002</v>
      </c>
      <c r="N94" s="218">
        <v>105.40975</v>
      </c>
      <c r="O94" s="217">
        <v>101.223174</v>
      </c>
      <c r="P94" s="109">
        <v>105.575</v>
      </c>
      <c r="Q94" s="55"/>
    </row>
    <row r="95" spans="1:21" x14ac:dyDescent="0.25">
      <c r="B95" s="9">
        <v>2021</v>
      </c>
      <c r="C95" s="217">
        <v>4.0452569031158125</v>
      </c>
      <c r="D95" s="217">
        <v>4.1901578037793819</v>
      </c>
      <c r="E95" s="217">
        <v>2.5882219500718229</v>
      </c>
      <c r="F95" s="217">
        <v>-2.2576849912699259</v>
      </c>
      <c r="G95" s="173">
        <v>1.6839840084368944</v>
      </c>
      <c r="H95" s="217">
        <v>2.1842935393430851</v>
      </c>
      <c r="I95" s="109">
        <v>-2.3679848448976415E-2</v>
      </c>
      <c r="J95" s="217">
        <v>305</v>
      </c>
      <c r="K95" s="217">
        <v>306.4666666666667</v>
      </c>
      <c r="L95" s="217">
        <v>111.55050000000001</v>
      </c>
      <c r="M95" s="217">
        <v>221.51666650000001</v>
      </c>
      <c r="N95" s="218">
        <v>107.18483333333333</v>
      </c>
      <c r="O95" s="217">
        <v>103.43418525000001</v>
      </c>
      <c r="P95" s="109">
        <v>105.55</v>
      </c>
      <c r="Q95" s="55"/>
    </row>
    <row r="96" spans="1:21" x14ac:dyDescent="0.25">
      <c r="B96" s="9">
        <v>2022</v>
      </c>
      <c r="C96" s="217">
        <v>9.8251427868852446</v>
      </c>
      <c r="D96" s="217">
        <v>9.4028374403207984</v>
      </c>
      <c r="E96" s="217">
        <v>7.4439018374660604</v>
      </c>
      <c r="F96" s="217">
        <v>26.289269299743623</v>
      </c>
      <c r="G96" s="173">
        <v>3.0591690376299994</v>
      </c>
      <c r="H96" s="217">
        <v>5.4556075792166592</v>
      </c>
      <c r="I96" s="109">
        <v>2.8492930312000952</v>
      </c>
      <c r="J96" s="217">
        <v>334.96668549999998</v>
      </c>
      <c r="K96" s="217">
        <v>335.28322914210321</v>
      </c>
      <c r="L96" s="217">
        <v>119.8542097192026</v>
      </c>
      <c r="M96" s="217">
        <v>279.7517795</v>
      </c>
      <c r="N96" s="218">
        <v>110.46379856770199</v>
      </c>
      <c r="O96" s="217">
        <v>109.07714850000001</v>
      </c>
      <c r="P96" s="109">
        <v>108.5574287944317</v>
      </c>
      <c r="Q96" s="55"/>
    </row>
    <row r="97" spans="2:18" x14ac:dyDescent="0.25">
      <c r="B97" s="9">
        <v>2023</v>
      </c>
      <c r="C97" s="217">
        <v>5.5063592286702212</v>
      </c>
      <c r="D97" s="217">
        <v>4.8729877976531499</v>
      </c>
      <c r="E97" s="217">
        <v>4.0419530703928119</v>
      </c>
      <c r="F97" s="217">
        <v>27.033203286558518</v>
      </c>
      <c r="G97" s="173">
        <v>4.2750284203586091</v>
      </c>
      <c r="H97" s="217">
        <v>3.9004189314684856</v>
      </c>
      <c r="I97" s="109">
        <v>3.143440902459993</v>
      </c>
      <c r="J97" s="217">
        <v>353.41115450000001</v>
      </c>
      <c r="K97" s="217">
        <v>351.62153998577531</v>
      </c>
      <c r="L97" s="217">
        <v>124.69866062894296</v>
      </c>
      <c r="M97" s="217">
        <v>355.37764674999994</v>
      </c>
      <c r="N97" s="218">
        <v>115.18615735067893</v>
      </c>
      <c r="O97" s="217">
        <v>113.33161425</v>
      </c>
      <c r="P97" s="109">
        <v>111.96986741381474</v>
      </c>
      <c r="Q97" s="55"/>
    </row>
    <row r="98" spans="2:18" x14ac:dyDescent="0.25">
      <c r="B98" s="9">
        <v>2024</v>
      </c>
      <c r="C98" s="217">
        <v>2.342650237430477</v>
      </c>
      <c r="D98" s="217">
        <v>2.2453765876113474</v>
      </c>
      <c r="E98" s="217">
        <v>1.5350874280278148</v>
      </c>
      <c r="F98" s="217">
        <v>5.0720287741339298</v>
      </c>
      <c r="G98" s="173">
        <v>2.8579540437625894</v>
      </c>
      <c r="H98" s="217">
        <v>1.610450898523208</v>
      </c>
      <c r="I98" s="109">
        <v>1.8594732384912049</v>
      </c>
      <c r="J98" s="217">
        <v>361.69034175000002</v>
      </c>
      <c r="K98" s="217">
        <v>359.51676772161437</v>
      </c>
      <c r="L98" s="217">
        <v>126.61289409117693</v>
      </c>
      <c r="M98" s="217">
        <v>373.40250325</v>
      </c>
      <c r="N98" s="218">
        <v>118.47812479253739</v>
      </c>
      <c r="O98" s="217">
        <v>115.15676424999999</v>
      </c>
      <c r="P98" s="109">
        <v>114.05191713354871</v>
      </c>
      <c r="Q98" s="220"/>
    </row>
    <row r="99" spans="2:18" x14ac:dyDescent="0.25">
      <c r="B99" s="9">
        <v>2025</v>
      </c>
      <c r="C99" s="217">
        <v>2.5166258120023377</v>
      </c>
      <c r="D99" s="217">
        <v>2.6463569403007092</v>
      </c>
      <c r="E99" s="217">
        <v>1.8799526478357587</v>
      </c>
      <c r="F99" s="217">
        <v>-1.0255401923313201</v>
      </c>
      <c r="G99" s="173">
        <v>2.3439702800453972</v>
      </c>
      <c r="H99" s="217">
        <v>1.9234260917504242</v>
      </c>
      <c r="I99" s="109">
        <v>1.892198034308179</v>
      </c>
      <c r="J99" s="217">
        <v>370.79273424999997</v>
      </c>
      <c r="K99" s="217">
        <v>369.03086465576013</v>
      </c>
      <c r="L99" s="217">
        <v>128.99315654614549</v>
      </c>
      <c r="M99" s="217">
        <v>369.57311049999998</v>
      </c>
      <c r="N99" s="218">
        <v>121.25521682602957</v>
      </c>
      <c r="O99" s="217">
        <v>117.37171950000001</v>
      </c>
      <c r="P99" s="109">
        <v>116.21000526764051</v>
      </c>
      <c r="Q99" s="55"/>
    </row>
    <row r="100" spans="2:18" x14ac:dyDescent="0.25">
      <c r="B100" s="213">
        <v>2026</v>
      </c>
      <c r="C100" s="221">
        <v>2.7136752073507076</v>
      </c>
      <c r="D100" s="221">
        <v>2.8094966440481484</v>
      </c>
      <c r="E100" s="221">
        <v>1.9999999999999796</v>
      </c>
      <c r="F100" s="221">
        <v>3.1029043168206982E-4</v>
      </c>
      <c r="G100" s="221">
        <v>2.3460184965521336</v>
      </c>
      <c r="H100" s="221">
        <v>2.0102972931226315</v>
      </c>
      <c r="I100" s="106">
        <v>2.0003592159356653</v>
      </c>
      <c r="J100" s="222">
        <v>380.85484474999998</v>
      </c>
      <c r="K100" s="221">
        <v>379.39877441376558</v>
      </c>
      <c r="L100" s="221">
        <v>131.57301967706837</v>
      </c>
      <c r="M100" s="221">
        <v>369.57425724999996</v>
      </c>
      <c r="N100" s="223">
        <v>124.09988664080262</v>
      </c>
      <c r="O100" s="221">
        <v>119.73124</v>
      </c>
      <c r="P100" s="106">
        <v>118.53462281785109</v>
      </c>
      <c r="Q100" s="55"/>
    </row>
    <row r="101" spans="2:18" x14ac:dyDescent="0.25">
      <c r="B101" s="9" t="s">
        <v>333</v>
      </c>
      <c r="C101" s="218">
        <v>2.9765472052419195</v>
      </c>
      <c r="D101" s="217">
        <v>3.9667782323044465</v>
      </c>
      <c r="E101" s="217">
        <v>3.769224768583479</v>
      </c>
      <c r="F101" s="217">
        <v>-12.78432190138642</v>
      </c>
      <c r="G101" s="173">
        <v>3.2345869116985995</v>
      </c>
      <c r="H101" s="217">
        <v>3.4508081531867907</v>
      </c>
      <c r="I101" s="109">
        <v>2.9629629629629672</v>
      </c>
      <c r="J101" s="217">
        <v>214.78333333333333</v>
      </c>
      <c r="K101" s="217">
        <v>209.67500000000001</v>
      </c>
      <c r="L101" s="217">
        <v>85.356499999999997</v>
      </c>
      <c r="M101" s="217">
        <v>348.60833333333335</v>
      </c>
      <c r="N101" s="218">
        <v>85.366916666666654</v>
      </c>
      <c r="O101" s="217">
        <v>85.321798188714865</v>
      </c>
      <c r="P101" s="109">
        <v>83.4</v>
      </c>
      <c r="Q101" s="55"/>
      <c r="R101" s="53"/>
    </row>
    <row r="102" spans="2:18" x14ac:dyDescent="0.25">
      <c r="B102" s="9" t="s">
        <v>334</v>
      </c>
      <c r="C102" s="218">
        <v>0.45782571583767862</v>
      </c>
      <c r="D102" s="217">
        <v>2.5197726640435514</v>
      </c>
      <c r="E102" s="217">
        <v>2.2387476837343101</v>
      </c>
      <c r="F102" s="217">
        <v>-37.809863026797032</v>
      </c>
      <c r="G102" s="173">
        <v>1.405111074450204</v>
      </c>
      <c r="H102" s="217">
        <v>-7.3957219735132362E-2</v>
      </c>
      <c r="I102" s="109">
        <v>1.5587529976019088</v>
      </c>
      <c r="J102" s="217">
        <v>215.76666666666668</v>
      </c>
      <c r="K102" s="217">
        <v>214.95833333333331</v>
      </c>
      <c r="L102" s="217">
        <v>87.267416666666676</v>
      </c>
      <c r="M102" s="217">
        <v>216.79999999999998</v>
      </c>
      <c r="N102" s="218">
        <v>86.566416666666669</v>
      </c>
      <c r="O102" s="217">
        <v>85.258696558946468</v>
      </c>
      <c r="P102" s="109">
        <v>84.699999999999989</v>
      </c>
      <c r="Q102" s="55"/>
      <c r="R102" s="53"/>
    </row>
    <row r="103" spans="2:18" x14ac:dyDescent="0.25">
      <c r="B103" s="9" t="s">
        <v>335</v>
      </c>
      <c r="C103" s="218">
        <v>4.9629229105515149</v>
      </c>
      <c r="D103" s="217">
        <v>4.9622019771273562</v>
      </c>
      <c r="E103" s="217">
        <v>3.5112379668241767</v>
      </c>
      <c r="F103" s="217">
        <v>4.8124231242312687</v>
      </c>
      <c r="G103" s="173">
        <v>1.5559344125945813</v>
      </c>
      <c r="H103" s="217">
        <v>2.1365678869431859</v>
      </c>
      <c r="I103" s="109">
        <v>1.6824085005903378</v>
      </c>
      <c r="J103" s="217">
        <v>226.47499999999999</v>
      </c>
      <c r="K103" s="217">
        <v>225.625</v>
      </c>
      <c r="L103" s="217">
        <v>90.331583333333327</v>
      </c>
      <c r="M103" s="217">
        <v>227.23333333333338</v>
      </c>
      <c r="N103" s="218">
        <v>87.913333333333341</v>
      </c>
      <c r="O103" s="217">
        <v>87.08030649045125</v>
      </c>
      <c r="P103" s="109">
        <v>86.125</v>
      </c>
    </row>
    <row r="104" spans="2:18" x14ac:dyDescent="0.25">
      <c r="B104" s="9" t="s">
        <v>82</v>
      </c>
      <c r="C104" s="218">
        <v>4.7981749273282581</v>
      </c>
      <c r="D104" s="217">
        <v>4.9012003693444051</v>
      </c>
      <c r="E104" s="217">
        <v>4.3005445677453125</v>
      </c>
      <c r="F104" s="217">
        <v>2.1197007481296604</v>
      </c>
      <c r="G104" s="173">
        <v>2.7878782133919628</v>
      </c>
      <c r="H104" s="217">
        <v>3.3833179250682965</v>
      </c>
      <c r="I104" s="109">
        <v>1.5094339622641728</v>
      </c>
      <c r="J104" s="217">
        <v>237.34166666666667</v>
      </c>
      <c r="K104" s="217">
        <v>236.68333333333334</v>
      </c>
      <c r="L104" s="217">
        <v>94.216333333333324</v>
      </c>
      <c r="M104" s="217">
        <v>232.05</v>
      </c>
      <c r="N104" s="218">
        <v>90.364249999999998</v>
      </c>
      <c r="O104" s="217">
        <v>90.026510109147097</v>
      </c>
      <c r="P104" s="109">
        <v>87.425000000000011</v>
      </c>
    </row>
    <row r="105" spans="2:18" x14ac:dyDescent="0.25">
      <c r="B105" s="9" t="s">
        <v>83</v>
      </c>
      <c r="C105" s="218">
        <v>3.0897791510129613</v>
      </c>
      <c r="D105" s="217">
        <v>3.0737272023096951</v>
      </c>
      <c r="E105" s="217">
        <v>2.6538215242226437</v>
      </c>
      <c r="F105" s="217">
        <v>3.2320620555914781</v>
      </c>
      <c r="G105" s="173">
        <v>3.398191209466134</v>
      </c>
      <c r="H105" s="217">
        <v>1.766536221463233</v>
      </c>
      <c r="I105" s="109">
        <v>2.0303116957391953</v>
      </c>
      <c r="J105" s="217">
        <v>244.67500000000001</v>
      </c>
      <c r="K105" s="217">
        <v>243.95833333333334</v>
      </c>
      <c r="L105" s="217">
        <v>96.716666666666669</v>
      </c>
      <c r="M105" s="217">
        <v>239.55</v>
      </c>
      <c r="N105" s="218">
        <v>93.435000000000002</v>
      </c>
      <c r="O105" s="217">
        <v>91.616861019144437</v>
      </c>
      <c r="P105" s="109">
        <v>89.2</v>
      </c>
    </row>
    <row r="106" spans="2:18" x14ac:dyDescent="0.25">
      <c r="B106" s="9" t="s">
        <v>84</v>
      </c>
      <c r="C106" s="218">
        <v>2.8847791287762492</v>
      </c>
      <c r="D106" s="217">
        <v>2.9137489325362864</v>
      </c>
      <c r="E106" s="217">
        <v>2.3043253489574145</v>
      </c>
      <c r="F106" s="217">
        <v>1.7985110971961316</v>
      </c>
      <c r="G106" s="173">
        <v>2.1783414494925211</v>
      </c>
      <c r="H106" s="217">
        <v>1.9699973007453631</v>
      </c>
      <c r="I106" s="109">
        <v>2.2982062780269041</v>
      </c>
      <c r="J106" s="217">
        <v>251.73333333333332</v>
      </c>
      <c r="K106" s="217">
        <v>251.06666666666666</v>
      </c>
      <c r="L106" s="217">
        <v>98.945333333333323</v>
      </c>
      <c r="M106" s="217">
        <v>243.85833333333335</v>
      </c>
      <c r="N106" s="218">
        <v>95.470333333333329</v>
      </c>
      <c r="O106" s="217">
        <v>93.421710708249208</v>
      </c>
      <c r="P106" s="109">
        <v>91.25</v>
      </c>
    </row>
    <row r="107" spans="2:18" x14ac:dyDescent="0.25">
      <c r="B107" s="9" t="s">
        <v>85</v>
      </c>
      <c r="C107" s="218">
        <v>1.9597457627118731</v>
      </c>
      <c r="D107" s="217">
        <v>2.0280138077535703</v>
      </c>
      <c r="E107" s="217">
        <v>1.0507485614952516</v>
      </c>
      <c r="F107" s="217">
        <v>-5.1259269384551498E-2</v>
      </c>
      <c r="G107" s="173">
        <v>2.5326366654911965</v>
      </c>
      <c r="H107" s="217">
        <v>1.072114387490708</v>
      </c>
      <c r="I107" s="109">
        <v>1.1232876712328865</v>
      </c>
      <c r="J107" s="217">
        <v>256.66666666666669</v>
      </c>
      <c r="K107" s="217">
        <v>256.1583333333333</v>
      </c>
      <c r="L107" s="217">
        <v>99.985000000000014</v>
      </c>
      <c r="M107" s="217">
        <v>243.73333333333335</v>
      </c>
      <c r="N107" s="218">
        <v>97.888249999999999</v>
      </c>
      <c r="O107" s="217">
        <v>94.423298309792301</v>
      </c>
      <c r="P107" s="109">
        <v>92.275000000000006</v>
      </c>
    </row>
    <row r="108" spans="2:18" x14ac:dyDescent="0.25">
      <c r="B108" s="9" t="s">
        <v>86</v>
      </c>
      <c r="C108" s="218">
        <v>1.0779220779220777</v>
      </c>
      <c r="D108" s="217">
        <v>1.1386186928657338</v>
      </c>
      <c r="E108" s="217">
        <v>0.10134853561365453</v>
      </c>
      <c r="F108" s="217">
        <v>-0.93681619256018589</v>
      </c>
      <c r="G108" s="173">
        <v>2.8951380783699818</v>
      </c>
      <c r="H108" s="217">
        <v>-0.35416435939190638</v>
      </c>
      <c r="I108" s="109">
        <v>0.62313736114874008</v>
      </c>
      <c r="J108" s="217">
        <v>259.43333333333334</v>
      </c>
      <c r="K108" s="217">
        <v>259.07499999999993</v>
      </c>
      <c r="L108" s="217">
        <v>100.08633333333333</v>
      </c>
      <c r="M108" s="217">
        <v>241.45</v>
      </c>
      <c r="N108" s="218">
        <v>100.72225</v>
      </c>
      <c r="O108" s="217">
        <v>94.088884640216719</v>
      </c>
      <c r="P108" s="109">
        <v>92.850000000000009</v>
      </c>
    </row>
    <row r="109" spans="2:18" x14ac:dyDescent="0.25">
      <c r="B109" s="9" t="s">
        <v>87</v>
      </c>
      <c r="C109" s="218">
        <v>2.1424900102787969</v>
      </c>
      <c r="D109" s="217">
        <v>2.3191482517932682</v>
      </c>
      <c r="E109" s="217">
        <v>1.1074605590506881</v>
      </c>
      <c r="F109" s="217">
        <v>-4.2244771174156153</v>
      </c>
      <c r="G109" s="173">
        <v>1.33113587117046</v>
      </c>
      <c r="H109" s="217">
        <v>1.5288894382443186</v>
      </c>
      <c r="I109" s="109">
        <v>2.234787291330087</v>
      </c>
      <c r="J109" s="217">
        <v>264.99166658333331</v>
      </c>
      <c r="K109" s="217">
        <v>265.08333333333331</v>
      </c>
      <c r="L109" s="217">
        <v>101.19475</v>
      </c>
      <c r="M109" s="217">
        <v>231.25</v>
      </c>
      <c r="N109" s="218">
        <v>102.063</v>
      </c>
      <c r="O109" s="217">
        <v>95.527399660042875</v>
      </c>
      <c r="P109" s="109">
        <v>94.924999999999997</v>
      </c>
    </row>
    <row r="110" spans="2:18" x14ac:dyDescent="0.25">
      <c r="B110" s="9" t="s">
        <v>88</v>
      </c>
      <c r="C110" s="218">
        <v>3.7422560469644539</v>
      </c>
      <c r="D110" s="217">
        <v>3.9075762338887099</v>
      </c>
      <c r="E110" s="217">
        <v>2.824915982960241</v>
      </c>
      <c r="F110" s="217">
        <v>-2.2882882162162166</v>
      </c>
      <c r="G110" s="173">
        <v>0.72634875844657643</v>
      </c>
      <c r="H110" s="217">
        <v>1.8364082673663518</v>
      </c>
      <c r="I110" s="109">
        <v>1.7382143797735061</v>
      </c>
      <c r="J110" s="217">
        <v>274.90833325</v>
      </c>
      <c r="K110" s="217">
        <v>275.44166666666666</v>
      </c>
      <c r="L110" s="217">
        <v>104.05341666666666</v>
      </c>
      <c r="M110" s="217">
        <v>225.95833350000001</v>
      </c>
      <c r="N110" s="218">
        <v>102.80433333333333</v>
      </c>
      <c r="O110" s="217">
        <v>97.281672724999993</v>
      </c>
      <c r="P110" s="109">
        <v>96.574999999999989</v>
      </c>
    </row>
    <row r="111" spans="2:18" x14ac:dyDescent="0.25">
      <c r="B111" s="9" t="s">
        <v>89</v>
      </c>
      <c r="C111" s="218">
        <v>3.0555639767970044</v>
      </c>
      <c r="D111" s="217">
        <v>3.0314948718724644</v>
      </c>
      <c r="E111" s="217">
        <v>2.2675853187585693</v>
      </c>
      <c r="F111" s="217">
        <v>4.0973630432621366</v>
      </c>
      <c r="G111" s="173">
        <v>0.54375139828735541</v>
      </c>
      <c r="H111" s="217">
        <v>1.8144267060350217</v>
      </c>
      <c r="I111" s="109">
        <v>1.915609629821402</v>
      </c>
      <c r="J111" s="217">
        <v>283.30833325000003</v>
      </c>
      <c r="K111" s="217">
        <v>283.79166666666669</v>
      </c>
      <c r="L111" s="217">
        <v>106.41291666666667</v>
      </c>
      <c r="M111" s="217">
        <v>235.21666675</v>
      </c>
      <c r="N111" s="218">
        <v>103.36333333333333</v>
      </c>
      <c r="O111" s="217">
        <v>99.046777374999991</v>
      </c>
      <c r="P111" s="109">
        <v>98.425000000000011</v>
      </c>
    </row>
    <row r="112" spans="2:18" x14ac:dyDescent="0.25">
      <c r="B112" s="9" t="s">
        <v>90</v>
      </c>
      <c r="C112" s="218">
        <v>2.5884636593194843</v>
      </c>
      <c r="D112" s="217">
        <v>2.6016737630303988</v>
      </c>
      <c r="E112" s="217">
        <v>1.7392938670509173</v>
      </c>
      <c r="F112" s="217">
        <v>1.8422730454749958</v>
      </c>
      <c r="G112" s="173">
        <v>0.75518397884486888</v>
      </c>
      <c r="H112" s="217">
        <v>1.4008245010808329</v>
      </c>
      <c r="I112" s="109">
        <v>2.3622047244094446</v>
      </c>
      <c r="J112" s="217">
        <v>290.64166650000004</v>
      </c>
      <c r="K112" s="217">
        <v>291.17500000000001</v>
      </c>
      <c r="L112" s="217">
        <v>108.26375</v>
      </c>
      <c r="M112" s="217">
        <v>239.55</v>
      </c>
      <c r="N112" s="218">
        <v>104.14391666666667</v>
      </c>
      <c r="O112" s="217">
        <v>100.43424889999999</v>
      </c>
      <c r="P112" s="109">
        <v>100.75</v>
      </c>
    </row>
    <row r="113" spans="2:16" x14ac:dyDescent="0.25">
      <c r="B113" s="9" t="s">
        <v>91</v>
      </c>
      <c r="C113" s="218">
        <v>1.2128336733163936</v>
      </c>
      <c r="D113" s="217">
        <v>1.4195357889012827</v>
      </c>
      <c r="E113" s="217">
        <v>0.5890706723164385</v>
      </c>
      <c r="F113" s="217">
        <v>-7.1731719891463319</v>
      </c>
      <c r="G113" s="173">
        <v>1.671645087287061</v>
      </c>
      <c r="H113" s="217">
        <v>1.0377974758767783</v>
      </c>
      <c r="I113" s="109">
        <v>5.8312655086848686</v>
      </c>
      <c r="J113" s="217">
        <v>294.16666649999996</v>
      </c>
      <c r="K113" s="217">
        <v>295.30833333333334</v>
      </c>
      <c r="L113" s="217">
        <v>108.9015</v>
      </c>
      <c r="M113" s="217">
        <v>222.36666649999998</v>
      </c>
      <c r="N113" s="218">
        <v>105.88483333333333</v>
      </c>
      <c r="O113" s="217">
        <v>101.476553</v>
      </c>
      <c r="P113" s="109">
        <v>106.625</v>
      </c>
    </row>
    <row r="114" spans="2:16" x14ac:dyDescent="0.25">
      <c r="B114" s="9" t="s">
        <v>92</v>
      </c>
      <c r="C114" s="218">
        <v>5.7123459805735743</v>
      </c>
      <c r="D114" s="217">
        <v>5.7948354479266717</v>
      </c>
      <c r="E114" s="217">
        <v>3.8823518495238574</v>
      </c>
      <c r="F114" s="217">
        <v>2.1647594829596661</v>
      </c>
      <c r="G114" s="173">
        <v>1.8298878550521636</v>
      </c>
      <c r="H114" s="217">
        <v>2.7626369512177007</v>
      </c>
      <c r="I114" s="109">
        <v>-1.020788129640704</v>
      </c>
      <c r="J114" s="217">
        <v>310.97048424999997</v>
      </c>
      <c r="K114" s="217">
        <v>312.42096531401478</v>
      </c>
      <c r="L114" s="217">
        <v>113.12943939940922</v>
      </c>
      <c r="M114" s="217">
        <v>227.18037000000001</v>
      </c>
      <c r="N114" s="218">
        <v>107.82240703884221</v>
      </c>
      <c r="O114" s="217">
        <v>104.27998175</v>
      </c>
      <c r="P114" s="109">
        <v>105.5365846567706</v>
      </c>
    </row>
    <row r="115" spans="2:16" x14ac:dyDescent="0.25">
      <c r="B115" s="9" t="s">
        <v>93</v>
      </c>
      <c r="C115" s="218">
        <v>10.272868203889685</v>
      </c>
      <c r="D115" s="217">
        <v>9.6879246938021968</v>
      </c>
      <c r="E115" s="217">
        <v>8.0075925088698199</v>
      </c>
      <c r="F115" s="217">
        <v>32.954380037324512</v>
      </c>
      <c r="G115" s="173">
        <v>3.4833562304105357</v>
      </c>
      <c r="H115" s="217">
        <v>6.3767864535515084</v>
      </c>
      <c r="I115" s="109">
        <v>4.0544779739719816</v>
      </c>
      <c r="J115" s="217">
        <v>342.91607225000001</v>
      </c>
      <c r="K115" s="217">
        <v>342.68807316128641</v>
      </c>
      <c r="L115" s="217">
        <v>122.18838391408273</v>
      </c>
      <c r="M115" s="217">
        <v>302.04625249999998</v>
      </c>
      <c r="N115" s="218">
        <v>111.57824557220835</v>
      </c>
      <c r="O115" s="217">
        <v>110.9296935</v>
      </c>
      <c r="P115" s="109">
        <v>109.81554223616166</v>
      </c>
    </row>
    <row r="116" spans="2:16" x14ac:dyDescent="0.25">
      <c r="B116" s="9" t="s">
        <v>94</v>
      </c>
      <c r="C116" s="218">
        <v>3.6160769364463663</v>
      </c>
      <c r="D116" s="217">
        <v>3.0779807412160354</v>
      </c>
      <c r="E116" s="217">
        <v>2.3615108818068942</v>
      </c>
      <c r="F116" s="217">
        <v>20.928919321718787</v>
      </c>
      <c r="G116" s="173">
        <v>4.0821235204904411</v>
      </c>
      <c r="H116" s="217">
        <v>2.4818848435743668</v>
      </c>
      <c r="I116" s="109">
        <v>2.4102219173580908</v>
      </c>
      <c r="J116" s="217">
        <v>355.31618125</v>
      </c>
      <c r="K116" s="217">
        <v>353.23594605563511</v>
      </c>
      <c r="L116" s="217">
        <v>125.07387589651778</v>
      </c>
      <c r="M116" s="217">
        <v>365.26126899999997</v>
      </c>
      <c r="N116" s="218">
        <v>116.13300737846205</v>
      </c>
      <c r="O116" s="217">
        <v>113.68284075</v>
      </c>
      <c r="P116" s="109">
        <v>112.46234050380326</v>
      </c>
    </row>
    <row r="117" spans="2:16" x14ac:dyDescent="0.25">
      <c r="B117" s="9" t="s">
        <v>358</v>
      </c>
      <c r="C117" s="218">
        <v>2.3839900058027608</v>
      </c>
      <c r="D117" s="217">
        <v>2.3982077657304535</v>
      </c>
      <c r="E117" s="217">
        <v>1.6509740040677068</v>
      </c>
      <c r="F117" s="217">
        <v>1.9940715367771533</v>
      </c>
      <c r="G117" s="173">
        <v>2.639683785044582</v>
      </c>
      <c r="H117" s="217">
        <v>1.7208683272633696</v>
      </c>
      <c r="I117" s="109">
        <v>1.8543270561598879</v>
      </c>
      <c r="J117" s="217">
        <v>363.78688350000004</v>
      </c>
      <c r="K117" s="217">
        <v>361.70727794529279</v>
      </c>
      <c r="L117" s="217">
        <v>127.1388130734492</v>
      </c>
      <c r="M117" s="217">
        <v>372.54484000000002</v>
      </c>
      <c r="N117" s="218">
        <v>119.19855154331594</v>
      </c>
      <c r="O117" s="217">
        <v>115.63917275</v>
      </c>
      <c r="P117" s="109">
        <v>114.54776011175595</v>
      </c>
    </row>
    <row r="118" spans="2:16" x14ac:dyDescent="0.25">
      <c r="B118" s="9" t="s">
        <v>365</v>
      </c>
      <c r="C118" s="218">
        <v>2.6047232403858533</v>
      </c>
      <c r="D118" s="217">
        <v>2.7302632142387928</v>
      </c>
      <c r="E118" s="217">
        <v>1.9635100951719719</v>
      </c>
      <c r="F118" s="217">
        <v>-0.85183262771806323</v>
      </c>
      <c r="G118" s="173">
        <v>2.3131694626806478</v>
      </c>
      <c r="H118" s="217">
        <v>2.0108929739814263</v>
      </c>
      <c r="I118" s="109">
        <v>1.9530798172427088</v>
      </c>
      <c r="J118" s="217">
        <v>373.26252499999998</v>
      </c>
      <c r="K118" s="217">
        <v>371.58283869825755</v>
      </c>
      <c r="L118" s="217">
        <v>129.6351965030282</v>
      </c>
      <c r="M118" s="217">
        <v>369.37138149999998</v>
      </c>
      <c r="N118" s="218">
        <v>121.95581603757358</v>
      </c>
      <c r="O118" s="217">
        <v>117.96455275</v>
      </c>
      <c r="P118" s="109">
        <v>116.78496929560225</v>
      </c>
    </row>
    <row r="119" spans="2:16" x14ac:dyDescent="0.25">
      <c r="B119" s="9" t="s">
        <v>392</v>
      </c>
      <c r="C119" s="218">
        <v>2.7267778891009842</v>
      </c>
      <c r="D119" s="217">
        <v>2.8215541984298875</v>
      </c>
      <c r="E119" s="217">
        <v>1.9999999999999796</v>
      </c>
      <c r="F119" s="217">
        <v>2.2972881563121383E-2</v>
      </c>
      <c r="G119" s="173">
        <v>2.3494935689358272</v>
      </c>
      <c r="H119" s="217">
        <v>2.001343153483881</v>
      </c>
      <c r="I119" s="109">
        <v>2.0005459598703146</v>
      </c>
      <c r="J119" s="217">
        <v>383.44056499999999</v>
      </c>
      <c r="K119" s="217">
        <v>382.06724988419319</v>
      </c>
      <c r="L119" s="217">
        <v>132.22790043308873</v>
      </c>
      <c r="M119" s="217">
        <v>369.45623675000002</v>
      </c>
      <c r="N119" s="218">
        <v>124.82116009231959</v>
      </c>
      <c r="O119" s="217">
        <v>120.32542825</v>
      </c>
      <c r="P119" s="109">
        <v>119.12130628058121</v>
      </c>
    </row>
    <row r="120" spans="2:16" ht="15.75" customHeight="1" x14ac:dyDescent="0.25">
      <c r="B120" s="581" t="s">
        <v>30</v>
      </c>
      <c r="C120" s="582"/>
      <c r="D120" s="582"/>
      <c r="E120" s="582"/>
      <c r="F120" s="582"/>
      <c r="G120" s="582"/>
      <c r="H120" s="582"/>
      <c r="I120" s="582"/>
      <c r="J120" s="582"/>
      <c r="K120" s="582"/>
      <c r="L120" s="582"/>
      <c r="M120" s="582"/>
      <c r="N120" s="582"/>
      <c r="O120" s="582"/>
      <c r="P120" s="583"/>
    </row>
    <row r="121" spans="2:16" ht="16.5" customHeight="1" x14ac:dyDescent="0.25">
      <c r="B121" s="584" t="s">
        <v>640</v>
      </c>
      <c r="C121" s="585"/>
      <c r="D121" s="585"/>
      <c r="E121" s="585"/>
      <c r="F121" s="585"/>
      <c r="G121" s="585"/>
      <c r="H121" s="585"/>
      <c r="I121" s="585"/>
      <c r="J121" s="585"/>
      <c r="K121" s="585"/>
      <c r="L121" s="585"/>
      <c r="M121" s="585"/>
      <c r="N121" s="585"/>
      <c r="O121" s="585"/>
      <c r="P121" s="586"/>
    </row>
    <row r="122" spans="2:16" ht="16.5" customHeight="1" x14ac:dyDescent="0.25">
      <c r="B122" s="587" t="s">
        <v>409</v>
      </c>
      <c r="C122" s="585"/>
      <c r="D122" s="585"/>
      <c r="E122" s="585"/>
      <c r="F122" s="585"/>
      <c r="G122" s="585"/>
      <c r="H122" s="585"/>
      <c r="I122" s="585"/>
      <c r="J122" s="585"/>
      <c r="K122" s="585"/>
      <c r="L122" s="585"/>
      <c r="M122" s="585"/>
      <c r="N122" s="585"/>
      <c r="O122" s="585"/>
      <c r="P122" s="586"/>
    </row>
    <row r="123" spans="2:16" ht="15.75" customHeight="1" x14ac:dyDescent="0.25">
      <c r="B123" s="588" t="s">
        <v>29</v>
      </c>
      <c r="C123" s="589"/>
      <c r="D123" s="589"/>
      <c r="E123" s="589"/>
      <c r="F123" s="589"/>
      <c r="G123" s="589"/>
      <c r="H123" s="589"/>
      <c r="I123" s="589"/>
      <c r="J123" s="589"/>
      <c r="K123" s="589"/>
      <c r="L123" s="589"/>
      <c r="M123" s="589"/>
      <c r="N123" s="589"/>
      <c r="O123" s="589"/>
      <c r="P123" s="590"/>
    </row>
    <row r="124" spans="2:16" ht="25.5" customHeight="1" x14ac:dyDescent="0.25">
      <c r="B124" s="570" t="s">
        <v>410</v>
      </c>
      <c r="C124" s="571"/>
      <c r="D124" s="571"/>
      <c r="E124" s="571"/>
      <c r="F124" s="571"/>
      <c r="G124" s="571"/>
      <c r="H124" s="571"/>
      <c r="I124" s="571"/>
      <c r="J124" s="571"/>
      <c r="K124" s="571"/>
      <c r="L124" s="571"/>
      <c r="M124" s="571"/>
      <c r="N124" s="571"/>
      <c r="O124" s="571"/>
      <c r="P124" s="572"/>
    </row>
    <row r="125" spans="2:16" ht="16.5" customHeight="1" x14ac:dyDescent="0.25">
      <c r="B125" s="570" t="s">
        <v>411</v>
      </c>
      <c r="C125" s="571"/>
      <c r="D125" s="571"/>
      <c r="E125" s="571"/>
      <c r="F125" s="571"/>
      <c r="G125" s="571"/>
      <c r="H125" s="571"/>
      <c r="I125" s="571"/>
      <c r="J125" s="571"/>
      <c r="K125" s="571"/>
      <c r="L125" s="571"/>
      <c r="M125" s="571"/>
      <c r="N125" s="571"/>
      <c r="O125" s="571"/>
      <c r="P125" s="572"/>
    </row>
    <row r="126" spans="2:16" ht="15.75" customHeight="1" x14ac:dyDescent="0.25">
      <c r="B126" s="573" t="s">
        <v>412</v>
      </c>
      <c r="C126" s="574"/>
      <c r="D126" s="574"/>
      <c r="E126" s="574"/>
      <c r="F126" s="574"/>
      <c r="G126" s="574"/>
      <c r="H126" s="574"/>
      <c r="I126" s="574"/>
      <c r="J126" s="574"/>
      <c r="K126" s="574"/>
      <c r="L126" s="574"/>
      <c r="M126" s="574"/>
      <c r="N126" s="574"/>
      <c r="O126" s="574"/>
      <c r="P126" s="575"/>
    </row>
    <row r="127" spans="2:16" ht="16.5" customHeight="1" thickBot="1" x14ac:dyDescent="0.3">
      <c r="B127" s="576" t="s">
        <v>413</v>
      </c>
      <c r="C127" s="577"/>
      <c r="D127" s="577"/>
      <c r="E127" s="577"/>
      <c r="F127" s="577"/>
      <c r="G127" s="577"/>
      <c r="H127" s="577"/>
      <c r="I127" s="577"/>
      <c r="J127" s="577"/>
      <c r="K127" s="577"/>
      <c r="L127" s="577"/>
      <c r="M127" s="577"/>
      <c r="N127" s="577"/>
      <c r="O127" s="577"/>
      <c r="P127" s="578"/>
    </row>
    <row r="128" spans="2:16" ht="18.75" x14ac:dyDescent="0.25">
      <c r="B128" s="156"/>
      <c r="C128" s="47"/>
      <c r="D128" s="47"/>
      <c r="E128" s="47"/>
      <c r="F128" s="47"/>
      <c r="G128" s="47"/>
      <c r="H128" s="47"/>
      <c r="J128" s="154"/>
      <c r="K128" s="154"/>
      <c r="L128" s="154"/>
      <c r="M128" s="154"/>
      <c r="N128" s="154"/>
      <c r="O128" s="154"/>
    </row>
    <row r="129" spans="10:15" x14ac:dyDescent="0.25">
      <c r="J129" s="155"/>
      <c r="K129" s="155"/>
      <c r="L129" s="155"/>
      <c r="M129" s="155"/>
      <c r="N129" s="155"/>
      <c r="O129" s="155"/>
    </row>
    <row r="130" spans="10:15" x14ac:dyDescent="0.25">
      <c r="J130" s="154"/>
      <c r="K130" s="154"/>
      <c r="L130" s="154"/>
      <c r="M130" s="154"/>
      <c r="N130" s="154"/>
      <c r="O130" s="154"/>
    </row>
  </sheetData>
  <mergeCells count="10">
    <mergeCell ref="B124:P124"/>
    <mergeCell ref="B125:P125"/>
    <mergeCell ref="B126:P126"/>
    <mergeCell ref="B127:P127"/>
    <mergeCell ref="B2:P2"/>
    <mergeCell ref="C3:I3"/>
    <mergeCell ref="B120:P120"/>
    <mergeCell ref="B121:P121"/>
    <mergeCell ref="B122:P122"/>
    <mergeCell ref="B123:P123"/>
  </mergeCells>
  <hyperlinks>
    <hyperlink ref="A1" location="Contents!A1" display="Back to contents" xr:uid="{65CDB2F4-CE7A-43CA-B842-CD95936EF28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96E-227B-4F3F-87DF-980DB74D0BA6}">
  <sheetPr>
    <tabColor theme="6"/>
    <pageSetUpPr fitToPage="1"/>
  </sheetPr>
  <dimension ref="A1:AD147"/>
  <sheetViews>
    <sheetView zoomScaleNormal="100" zoomScaleSheetLayoutView="100" workbookViewId="0"/>
  </sheetViews>
  <sheetFormatPr defaultColWidth="8.88671875" defaultRowHeight="15" x14ac:dyDescent="0.25"/>
  <cols>
    <col min="1" max="1" width="9.33203125" style="6" customWidth="1"/>
    <col min="2" max="2" width="10.109375" style="6" customWidth="1"/>
    <col min="3" max="4" width="11.44140625" style="6" customWidth="1"/>
    <col min="5" max="5" width="9.33203125" style="6" customWidth="1"/>
    <col min="6" max="7" width="8.6640625" style="6" customWidth="1"/>
    <col min="8" max="8" width="11.44140625" style="6" customWidth="1"/>
    <col min="9" max="9" width="14.44140625" style="6" customWidth="1"/>
    <col min="10" max="10" width="6.109375" style="6" customWidth="1"/>
    <col min="11" max="11" width="15.21875" style="6" customWidth="1"/>
    <col min="12" max="12" width="13.109375" style="6" customWidth="1"/>
    <col min="13" max="14" width="12.21875" style="6" customWidth="1"/>
    <col min="15" max="15" width="14.33203125" style="6" customWidth="1"/>
    <col min="16" max="18" width="13.44140625" style="6" customWidth="1"/>
    <col min="19" max="19" width="12.6640625" style="6" customWidth="1"/>
    <col min="20" max="20" width="13.44140625" style="6" customWidth="1"/>
    <col min="21" max="21" width="10.88671875" style="6" customWidth="1"/>
    <col min="22" max="16384" width="8.88671875" style="6"/>
  </cols>
  <sheetData>
    <row r="1" spans="1:30" ht="33.75" customHeight="1" thickBot="1" x14ac:dyDescent="0.3">
      <c r="A1" s="10" t="s">
        <v>42</v>
      </c>
      <c r="B1" s="29"/>
      <c r="C1" s="29"/>
      <c r="D1" s="29"/>
      <c r="E1" s="29"/>
      <c r="F1" s="29"/>
      <c r="G1" s="29"/>
      <c r="H1" s="29"/>
      <c r="I1" s="29"/>
      <c r="J1" s="29"/>
    </row>
    <row r="2" spans="1:30" s="267" customFormat="1" ht="19.5" thickBot="1" x14ac:dyDescent="0.35">
      <c r="B2" s="594" t="s">
        <v>449</v>
      </c>
      <c r="C2" s="523"/>
      <c r="D2" s="523"/>
      <c r="E2" s="523"/>
      <c r="F2" s="523"/>
      <c r="G2" s="523"/>
      <c r="H2" s="523"/>
      <c r="I2" s="533"/>
      <c r="J2" s="268"/>
      <c r="K2" s="268"/>
      <c r="L2" s="268"/>
      <c r="M2" s="268"/>
      <c r="S2" s="6"/>
      <c r="T2" s="6"/>
      <c r="U2" s="6"/>
      <c r="V2" s="6"/>
      <c r="W2" s="6"/>
      <c r="X2" s="6"/>
      <c r="Y2" s="6"/>
      <c r="Z2" s="6"/>
      <c r="AA2" s="6"/>
      <c r="AB2" s="6"/>
      <c r="AC2" s="6"/>
      <c r="AD2" s="6"/>
    </row>
    <row r="3" spans="1:30" s="267" customFormat="1" ht="52.5" customHeight="1" x14ac:dyDescent="0.25">
      <c r="B3" s="269"/>
      <c r="C3" s="270" t="s">
        <v>450</v>
      </c>
      <c r="D3" s="270" t="s">
        <v>619</v>
      </c>
      <c r="E3" s="270" t="s">
        <v>451</v>
      </c>
      <c r="F3" s="270" t="s">
        <v>452</v>
      </c>
      <c r="G3" s="270" t="s">
        <v>453</v>
      </c>
      <c r="H3" s="270" t="s">
        <v>454</v>
      </c>
      <c r="I3" s="271" t="s">
        <v>455</v>
      </c>
      <c r="L3" s="268"/>
      <c r="M3" s="268"/>
      <c r="S3" s="6"/>
      <c r="T3" s="6"/>
      <c r="U3" s="6"/>
      <c r="V3" s="6"/>
      <c r="W3" s="6"/>
      <c r="X3" s="6"/>
      <c r="Y3" s="6"/>
      <c r="Z3" s="6"/>
      <c r="AA3" s="6"/>
      <c r="AB3" s="6"/>
      <c r="AC3" s="6"/>
      <c r="AD3" s="6"/>
    </row>
    <row r="4" spans="1:30" x14ac:dyDescent="0.25">
      <c r="B4" s="248" t="s">
        <v>55</v>
      </c>
      <c r="C4" s="217">
        <v>-10.686999999999983</v>
      </c>
      <c r="D4" s="217">
        <v>-2.6590861024371391</v>
      </c>
      <c r="E4" s="217">
        <v>0.86599999999999999</v>
      </c>
      <c r="F4" s="217">
        <v>-0.13500000000000001</v>
      </c>
      <c r="G4" s="217">
        <v>-4.0039999999999996</v>
      </c>
      <c r="H4" s="217">
        <v>-13.879</v>
      </c>
      <c r="I4" s="272">
        <v>-3.4533036414077953</v>
      </c>
      <c r="J4" s="273"/>
      <c r="K4" s="274"/>
      <c r="L4" s="275"/>
    </row>
    <row r="5" spans="1:30" x14ac:dyDescent="0.25">
      <c r="B5" s="248" t="s">
        <v>56</v>
      </c>
      <c r="C5" s="217">
        <v>-9.9330000000000034</v>
      </c>
      <c r="D5" s="217">
        <v>-2.4756867768965818</v>
      </c>
      <c r="E5" s="217">
        <v>-2.9630000000000001</v>
      </c>
      <c r="F5" s="217">
        <v>-0.19900000000000001</v>
      </c>
      <c r="G5" s="217">
        <v>-3.6379999999999999</v>
      </c>
      <c r="H5" s="217">
        <v>-16.651</v>
      </c>
      <c r="I5" s="272">
        <v>-4.1500715314713554</v>
      </c>
      <c r="J5" s="273"/>
      <c r="K5" s="274"/>
      <c r="L5" s="275"/>
    </row>
    <row r="6" spans="1:30" x14ac:dyDescent="0.25">
      <c r="B6" s="248" t="s">
        <v>57</v>
      </c>
      <c r="C6" s="217">
        <v>-7.517999999999998</v>
      </c>
      <c r="D6" s="217">
        <v>-1.8813437168425051</v>
      </c>
      <c r="E6" s="217">
        <v>-3.048</v>
      </c>
      <c r="F6" s="217">
        <v>-0.16500000000000001</v>
      </c>
      <c r="G6" s="217">
        <v>-3.5249999999999999</v>
      </c>
      <c r="H6" s="217">
        <v>-14.146000000000001</v>
      </c>
      <c r="I6" s="272">
        <v>-3.5399691697863909</v>
      </c>
      <c r="J6" s="273"/>
      <c r="K6" s="274"/>
      <c r="L6" s="275"/>
    </row>
    <row r="7" spans="1:30" x14ac:dyDescent="0.25">
      <c r="B7" s="248" t="s">
        <v>62</v>
      </c>
      <c r="C7" s="217">
        <v>-4.8290000000000148</v>
      </c>
      <c r="D7" s="217">
        <v>-1.2193920968039287</v>
      </c>
      <c r="E7" s="217">
        <v>-9.8109999999999999</v>
      </c>
      <c r="F7" s="217">
        <v>-0.216</v>
      </c>
      <c r="G7" s="217">
        <v>-2.395</v>
      </c>
      <c r="H7" s="217">
        <v>-17.161000000000001</v>
      </c>
      <c r="I7" s="272">
        <v>-4.3333998287952289</v>
      </c>
      <c r="J7" s="273"/>
      <c r="K7" s="274"/>
      <c r="L7" s="275"/>
    </row>
    <row r="8" spans="1:30" x14ac:dyDescent="0.25">
      <c r="B8" s="248" t="s">
        <v>0</v>
      </c>
      <c r="C8" s="217">
        <v>-5.0850000000000124</v>
      </c>
      <c r="D8" s="217">
        <v>-1.3134070838746705</v>
      </c>
      <c r="E8" s="217">
        <v>-6.4909999999999997</v>
      </c>
      <c r="F8" s="217">
        <v>-2.5000000000000001E-2</v>
      </c>
      <c r="G8" s="217">
        <v>-3.7290000000000001</v>
      </c>
      <c r="H8" s="217">
        <v>-15.22</v>
      </c>
      <c r="I8" s="272">
        <v>-3.9311810848716684</v>
      </c>
      <c r="J8" s="273"/>
      <c r="K8" s="274"/>
      <c r="L8" s="275"/>
    </row>
    <row r="9" spans="1:30" x14ac:dyDescent="0.25">
      <c r="B9" s="248" t="s">
        <v>1</v>
      </c>
      <c r="C9" s="217">
        <v>-5.63</v>
      </c>
      <c r="D9" s="217">
        <v>-1.449137338580772</v>
      </c>
      <c r="E9" s="217">
        <v>-5.7640000000000002</v>
      </c>
      <c r="F9" s="217">
        <v>-4.1000000000000002E-2</v>
      </c>
      <c r="G9" s="217">
        <v>-4.3869999999999996</v>
      </c>
      <c r="H9" s="217">
        <v>-15.597</v>
      </c>
      <c r="I9" s="272">
        <v>-4.0145994795460567</v>
      </c>
      <c r="J9" s="273"/>
      <c r="K9" s="274"/>
      <c r="L9" s="275"/>
    </row>
    <row r="10" spans="1:30" x14ac:dyDescent="0.25">
      <c r="B10" s="248" t="s">
        <v>2</v>
      </c>
      <c r="C10" s="217">
        <v>-5.6360000000000134</v>
      </c>
      <c r="D10" s="217">
        <v>-1.4389187174322127</v>
      </c>
      <c r="E10" s="217">
        <v>0.73899999999999999</v>
      </c>
      <c r="F10" s="217">
        <v>-9.5000000000000001E-2</v>
      </c>
      <c r="G10" s="217">
        <v>-3.7770000000000001</v>
      </c>
      <c r="H10" s="217">
        <v>-8.5530000000000008</v>
      </c>
      <c r="I10" s="272">
        <v>-2.1836536178491279</v>
      </c>
      <c r="J10" s="273"/>
      <c r="K10" s="274"/>
      <c r="L10" s="275"/>
    </row>
    <row r="11" spans="1:30" x14ac:dyDescent="0.25">
      <c r="B11" s="248" t="s">
        <v>3</v>
      </c>
      <c r="C11" s="217">
        <v>-6.6020000000000145</v>
      </c>
      <c r="D11" s="217">
        <v>-1.6938237776734462</v>
      </c>
      <c r="E11" s="217">
        <v>-1.0940000000000001</v>
      </c>
      <c r="F11" s="217">
        <v>-9.8000000000000004E-2</v>
      </c>
      <c r="G11" s="217">
        <v>-3.2989999999999999</v>
      </c>
      <c r="H11" s="217">
        <v>-10.89</v>
      </c>
      <c r="I11" s="272">
        <v>-2.7939625778345634</v>
      </c>
      <c r="J11" s="273"/>
      <c r="K11" s="274"/>
      <c r="L11" s="275"/>
    </row>
    <row r="12" spans="1:30" x14ac:dyDescent="0.25">
      <c r="B12" s="248" t="s">
        <v>4</v>
      </c>
      <c r="C12" s="217">
        <v>-6.5039999999999969</v>
      </c>
      <c r="D12" s="217">
        <v>-1.6417318958923883</v>
      </c>
      <c r="E12" s="217">
        <v>0.153</v>
      </c>
      <c r="F12" s="217">
        <v>-0.04</v>
      </c>
      <c r="G12" s="217">
        <v>-4.5330000000000004</v>
      </c>
      <c r="H12" s="217">
        <v>-10.747999999999999</v>
      </c>
      <c r="I12" s="272">
        <v>-2.7129972965946179</v>
      </c>
      <c r="J12" s="273"/>
      <c r="K12" s="274"/>
      <c r="L12" s="275"/>
    </row>
    <row r="13" spans="1:30" x14ac:dyDescent="0.25">
      <c r="B13" s="248" t="s">
        <v>5</v>
      </c>
      <c r="C13" s="217">
        <v>-5.9290000000000003</v>
      </c>
      <c r="D13" s="217">
        <v>-1.4717271508712704</v>
      </c>
      <c r="E13" s="217">
        <v>0.76300000000000001</v>
      </c>
      <c r="F13" s="217">
        <v>-9.6000000000000002E-2</v>
      </c>
      <c r="G13" s="217">
        <v>-4.2830000000000004</v>
      </c>
      <c r="H13" s="217">
        <v>-9.5549999999999997</v>
      </c>
      <c r="I13" s="272">
        <v>-2.3717916894206423</v>
      </c>
      <c r="J13" s="273"/>
      <c r="K13" s="274"/>
      <c r="L13" s="275"/>
      <c r="S13" s="276"/>
      <c r="V13" s="277"/>
    </row>
    <row r="14" spans="1:30" x14ac:dyDescent="0.25">
      <c r="B14" s="248" t="s">
        <v>6</v>
      </c>
      <c r="C14" s="217">
        <v>-9.167000000000014</v>
      </c>
      <c r="D14" s="217">
        <v>-2.2618985933147324</v>
      </c>
      <c r="E14" s="217">
        <v>-0.52500000000000002</v>
      </c>
      <c r="F14" s="217">
        <v>-8.7999999999999995E-2</v>
      </c>
      <c r="G14" s="217">
        <v>-4.907</v>
      </c>
      <c r="H14" s="217">
        <v>-14.711</v>
      </c>
      <c r="I14" s="272">
        <v>-3.6298451190414505</v>
      </c>
      <c r="J14" s="273"/>
      <c r="K14" s="274"/>
      <c r="L14" s="275"/>
      <c r="S14" s="276"/>
      <c r="V14" s="277"/>
      <c r="W14" s="275"/>
    </row>
    <row r="15" spans="1:30" x14ac:dyDescent="0.25">
      <c r="B15" s="248" t="s">
        <v>7</v>
      </c>
      <c r="C15" s="217">
        <v>-8.6169999999999956</v>
      </c>
      <c r="D15" s="217">
        <v>-2.1125845511891708</v>
      </c>
      <c r="E15" s="217">
        <v>0.54800000000000004</v>
      </c>
      <c r="F15" s="217">
        <v>-0.16500000000000001</v>
      </c>
      <c r="G15" s="217">
        <v>-6.2240000000000002</v>
      </c>
      <c r="H15" s="217">
        <v>-14.484999999999999</v>
      </c>
      <c r="I15" s="272">
        <v>-3.5512112363902926</v>
      </c>
      <c r="J15" s="273"/>
      <c r="K15" s="274"/>
      <c r="L15" s="275"/>
      <c r="S15" s="276"/>
      <c r="V15" s="277"/>
    </row>
    <row r="16" spans="1:30" x14ac:dyDescent="0.25">
      <c r="B16" s="248" t="s">
        <v>8</v>
      </c>
      <c r="C16" s="217">
        <v>-1.4910000000000019</v>
      </c>
      <c r="D16" s="217">
        <v>-0.35765773761691083</v>
      </c>
      <c r="E16" s="217">
        <v>1.7809999999999999</v>
      </c>
      <c r="F16" s="217">
        <v>-4.8000000000000001E-2</v>
      </c>
      <c r="G16" s="217">
        <v>-5.3710000000000004</v>
      </c>
      <c r="H16" s="217">
        <v>-5.17</v>
      </c>
      <c r="I16" s="272">
        <v>-1.2401680103819093</v>
      </c>
      <c r="J16" s="273"/>
      <c r="K16" s="274"/>
      <c r="L16" s="275"/>
      <c r="S16" s="276"/>
      <c r="V16" s="277"/>
    </row>
    <row r="17" spans="2:22" x14ac:dyDescent="0.25">
      <c r="B17" s="248" t="s">
        <v>9</v>
      </c>
      <c r="C17" s="217">
        <v>-5.8440000000000127</v>
      </c>
      <c r="D17" s="217">
        <v>-1.4134685851527782</v>
      </c>
      <c r="E17" s="217">
        <v>4.5590000000000002</v>
      </c>
      <c r="F17" s="217">
        <v>-6.6000000000000003E-2</v>
      </c>
      <c r="G17" s="217">
        <v>-4.4470000000000001</v>
      </c>
      <c r="H17" s="217">
        <v>-5.7160000000000002</v>
      </c>
      <c r="I17" s="272">
        <v>-1.3825096565251989</v>
      </c>
      <c r="J17" s="273"/>
      <c r="K17" s="274"/>
      <c r="L17" s="275"/>
      <c r="S17" s="276"/>
      <c r="V17" s="277"/>
    </row>
    <row r="18" spans="2:22" x14ac:dyDescent="0.25">
      <c r="B18" s="248" t="s">
        <v>10</v>
      </c>
      <c r="C18" s="217">
        <v>-5.4019999999999895</v>
      </c>
      <c r="D18" s="217">
        <v>-1.294013093438666</v>
      </c>
      <c r="E18" s="217">
        <v>-0.995</v>
      </c>
      <c r="F18" s="217">
        <v>-6.0000000000000001E-3</v>
      </c>
      <c r="G18" s="217">
        <v>-5.6379999999999999</v>
      </c>
      <c r="H18" s="217">
        <v>-11.936999999999999</v>
      </c>
      <c r="I18" s="272">
        <v>-2.8594287849643441</v>
      </c>
      <c r="J18" s="273"/>
      <c r="K18" s="274"/>
      <c r="L18" s="275"/>
      <c r="S18" s="276"/>
      <c r="V18" s="277"/>
    </row>
    <row r="19" spans="2:22" x14ac:dyDescent="0.25">
      <c r="B19" s="248" t="s">
        <v>11</v>
      </c>
      <c r="C19" s="217">
        <v>-4.0310000000000015</v>
      </c>
      <c r="D19" s="217">
        <v>-0.95585201485352811</v>
      </c>
      <c r="E19" s="217">
        <v>0.39</v>
      </c>
      <c r="F19" s="217">
        <v>-5.2999999999999999E-2</v>
      </c>
      <c r="G19" s="217">
        <v>-5.3659999999999997</v>
      </c>
      <c r="H19" s="217">
        <v>-8.9779999999999998</v>
      </c>
      <c r="I19" s="272">
        <v>-2.1289107887261154</v>
      </c>
      <c r="J19" s="273"/>
      <c r="K19" s="274"/>
      <c r="L19" s="275"/>
      <c r="S19" s="276"/>
      <c r="V19" s="277"/>
    </row>
    <row r="20" spans="2:22" x14ac:dyDescent="0.25">
      <c r="B20" s="248" t="s">
        <v>12</v>
      </c>
      <c r="C20" s="217">
        <v>-2.6819999999999982</v>
      </c>
      <c r="D20" s="217">
        <v>-0.63232645208747851</v>
      </c>
      <c r="E20" s="217">
        <v>-2.8660000000000001</v>
      </c>
      <c r="F20" s="217">
        <v>-1.2999999999999999E-2</v>
      </c>
      <c r="G20" s="217">
        <v>-5.16</v>
      </c>
      <c r="H20" s="217">
        <v>-10.641999999999999</v>
      </c>
      <c r="I20" s="272">
        <v>-2.5090298669332403</v>
      </c>
      <c r="J20" s="273"/>
      <c r="K20" s="274"/>
      <c r="L20" s="275"/>
      <c r="S20" s="276"/>
      <c r="V20" s="277"/>
    </row>
    <row r="21" spans="2:22" x14ac:dyDescent="0.25">
      <c r="B21" s="248" t="s">
        <v>13</v>
      </c>
      <c r="C21" s="217">
        <v>-9.0149999999999988</v>
      </c>
      <c r="D21" s="217">
        <v>-2.1159289667506931</v>
      </c>
      <c r="E21" s="217">
        <v>-3.956</v>
      </c>
      <c r="F21" s="217">
        <v>-2.5000000000000001E-2</v>
      </c>
      <c r="G21" s="217">
        <v>-4.7409999999999997</v>
      </c>
      <c r="H21" s="217">
        <v>-17.86</v>
      </c>
      <c r="I21" s="272">
        <v>-4.1919568880939977</v>
      </c>
      <c r="J21" s="273"/>
      <c r="K21" s="274"/>
      <c r="L21" s="275"/>
      <c r="S21" s="276"/>
      <c r="V21" s="277"/>
    </row>
    <row r="22" spans="2:22" x14ac:dyDescent="0.25">
      <c r="B22" s="248" t="s">
        <v>14</v>
      </c>
      <c r="C22" s="217">
        <v>-4.9660000000000002</v>
      </c>
      <c r="D22" s="217">
        <v>-1.1421999884997986</v>
      </c>
      <c r="E22" s="217">
        <v>-3.6030000000000002</v>
      </c>
      <c r="F22" s="217">
        <v>-4.2000000000000003E-2</v>
      </c>
      <c r="G22" s="217">
        <v>-5.173</v>
      </c>
      <c r="H22" s="217">
        <v>-13.909000000000001</v>
      </c>
      <c r="I22" s="272">
        <v>-3.1991259847047324</v>
      </c>
      <c r="J22" s="273"/>
      <c r="K22" s="274"/>
      <c r="L22" s="275"/>
      <c r="S22" s="276"/>
      <c r="V22" s="277"/>
    </row>
    <row r="23" spans="2:22" x14ac:dyDescent="0.25">
      <c r="B23" s="248" t="s">
        <v>15</v>
      </c>
      <c r="C23" s="217">
        <v>-4.5410000000000004</v>
      </c>
      <c r="D23" s="217">
        <v>-1.0406115798688294</v>
      </c>
      <c r="E23" s="217">
        <v>-6.9089999999999998</v>
      </c>
      <c r="F23" s="217">
        <v>-6.8000000000000005E-2</v>
      </c>
      <c r="G23" s="217">
        <v>-5.8230000000000004</v>
      </c>
      <c r="H23" s="217">
        <v>-17.443000000000001</v>
      </c>
      <c r="I23" s="272">
        <v>-3.9972225914230322</v>
      </c>
      <c r="J23" s="273"/>
      <c r="K23" s="274"/>
      <c r="L23" s="275"/>
      <c r="S23" s="276"/>
      <c r="V23" s="277"/>
    </row>
    <row r="24" spans="2:22" x14ac:dyDescent="0.25">
      <c r="B24" s="248" t="s">
        <v>16</v>
      </c>
      <c r="C24" s="217">
        <v>-1.5050000000000019</v>
      </c>
      <c r="D24" s="217">
        <v>-0.34269189607669054</v>
      </c>
      <c r="E24" s="217">
        <v>-12.38</v>
      </c>
      <c r="F24" s="217">
        <v>-9.5000000000000001E-2</v>
      </c>
      <c r="G24" s="217">
        <v>-6.3739999999999997</v>
      </c>
      <c r="H24" s="217">
        <v>-20.452999999999999</v>
      </c>
      <c r="I24" s="272">
        <v>-4.657194252795045</v>
      </c>
      <c r="J24" s="273"/>
      <c r="K24" s="274"/>
      <c r="L24" s="275"/>
      <c r="S24" s="276"/>
      <c r="V24" s="277"/>
    </row>
    <row r="25" spans="2:22" x14ac:dyDescent="0.25">
      <c r="B25" s="248" t="s">
        <v>17</v>
      </c>
      <c r="C25" s="217">
        <v>-5.6520000000000001</v>
      </c>
      <c r="D25" s="217">
        <v>-1.2740260530663861</v>
      </c>
      <c r="E25" s="217">
        <v>-5.4630000000000001</v>
      </c>
      <c r="F25" s="217">
        <v>-6.2E-2</v>
      </c>
      <c r="G25" s="217">
        <v>-6.4409999999999998</v>
      </c>
      <c r="H25" s="217">
        <v>-17.728999999999999</v>
      </c>
      <c r="I25" s="272">
        <v>-3.9963212835835025</v>
      </c>
      <c r="J25" s="273"/>
      <c r="K25" s="274"/>
      <c r="L25" s="275"/>
      <c r="S25" s="276"/>
      <c r="V25" s="277"/>
    </row>
    <row r="26" spans="2:22" x14ac:dyDescent="0.25">
      <c r="B26" s="248" t="s">
        <v>18</v>
      </c>
      <c r="C26" s="217">
        <v>-5.4960000000000289</v>
      </c>
      <c r="D26" s="217">
        <v>-1.2133709236940762</v>
      </c>
      <c r="E26" s="217">
        <v>-8.7739999999999991</v>
      </c>
      <c r="F26" s="217">
        <v>-0.08</v>
      </c>
      <c r="G26" s="217">
        <v>-6.8140000000000001</v>
      </c>
      <c r="H26" s="217">
        <v>-21.309000000000001</v>
      </c>
      <c r="I26" s="272">
        <v>-4.7044616108073027</v>
      </c>
      <c r="J26" s="273"/>
      <c r="K26" s="274"/>
      <c r="L26" s="275"/>
      <c r="S26" s="276"/>
      <c r="V26" s="277"/>
    </row>
    <row r="27" spans="2:22" x14ac:dyDescent="0.25">
      <c r="B27" s="248" t="s">
        <v>19</v>
      </c>
      <c r="C27" s="217">
        <v>-10.782</v>
      </c>
      <c r="D27" s="217">
        <v>-2.3572417080054833</v>
      </c>
      <c r="E27" s="217">
        <v>-8.9369999999999994</v>
      </c>
      <c r="F27" s="217">
        <v>-8.8999999999999996E-2</v>
      </c>
      <c r="G27" s="217">
        <v>-6.1109999999999998</v>
      </c>
      <c r="H27" s="217">
        <v>-26.038</v>
      </c>
      <c r="I27" s="272">
        <v>-5.6926228522580944</v>
      </c>
      <c r="J27" s="273"/>
      <c r="K27" s="274"/>
      <c r="L27" s="275"/>
      <c r="S27" s="276"/>
      <c r="V27" s="277"/>
    </row>
    <row r="28" spans="2:22" x14ac:dyDescent="0.25">
      <c r="B28" s="248" t="s">
        <v>20</v>
      </c>
      <c r="C28" s="217">
        <v>-7.5</v>
      </c>
      <c r="D28" s="217">
        <v>-1.6212535532473709</v>
      </c>
      <c r="E28" s="217">
        <v>-7.4569999999999999</v>
      </c>
      <c r="F28" s="217">
        <v>-7.6999999999999999E-2</v>
      </c>
      <c r="G28" s="217">
        <v>-5.7930000000000001</v>
      </c>
      <c r="H28" s="217">
        <v>-20.911000000000001</v>
      </c>
      <c r="I28" s="272">
        <v>-4.5202710735941025</v>
      </c>
      <c r="J28" s="273"/>
      <c r="K28" s="274"/>
      <c r="L28" s="275"/>
      <c r="S28" s="276"/>
      <c r="V28" s="277"/>
    </row>
    <row r="29" spans="2:22" x14ac:dyDescent="0.25">
      <c r="B29" s="248" t="s">
        <v>21</v>
      </c>
      <c r="C29" s="217">
        <v>-4.8039999999999852</v>
      </c>
      <c r="D29" s="217">
        <v>-1.0295138740067002</v>
      </c>
      <c r="E29" s="217">
        <v>-7.7880000000000003</v>
      </c>
      <c r="F29" s="217">
        <v>-0.09</v>
      </c>
      <c r="G29" s="217">
        <v>-6.2770000000000001</v>
      </c>
      <c r="H29" s="217">
        <v>-19.145</v>
      </c>
      <c r="I29" s="272">
        <v>-4.1028399495958237</v>
      </c>
      <c r="J29" s="273"/>
      <c r="K29" s="274"/>
      <c r="L29" s="275"/>
      <c r="S29" s="276"/>
      <c r="V29" s="277"/>
    </row>
    <row r="30" spans="2:22" x14ac:dyDescent="0.25">
      <c r="B30" s="248" t="s">
        <v>22</v>
      </c>
      <c r="C30" s="217">
        <v>-8.5079999999999849</v>
      </c>
      <c r="D30" s="217">
        <v>-1.7990167574139633</v>
      </c>
      <c r="E30" s="217">
        <v>-10.74</v>
      </c>
      <c r="F30" s="217">
        <v>-0.13300000000000001</v>
      </c>
      <c r="G30" s="217">
        <v>-4.6360000000000001</v>
      </c>
      <c r="H30" s="217">
        <v>-24.193000000000001</v>
      </c>
      <c r="I30" s="272">
        <v>-5.115610297615901</v>
      </c>
      <c r="J30" s="273"/>
      <c r="K30" s="274"/>
      <c r="L30" s="275"/>
      <c r="S30" s="276"/>
      <c r="V30" s="277"/>
    </row>
    <row r="31" spans="2:22" x14ac:dyDescent="0.25">
      <c r="B31" s="248" t="s">
        <v>23</v>
      </c>
      <c r="C31" s="217">
        <v>-12.287000000000001</v>
      </c>
      <c r="D31" s="217">
        <v>-2.5921722179559668</v>
      </c>
      <c r="E31" s="217">
        <v>-11.744</v>
      </c>
      <c r="F31" s="217">
        <v>-0.16900000000000001</v>
      </c>
      <c r="G31" s="217">
        <v>-7.2380000000000004</v>
      </c>
      <c r="H31" s="217">
        <v>-31.646000000000001</v>
      </c>
      <c r="I31" s="272">
        <v>-6.6763149678061788</v>
      </c>
      <c r="J31" s="273"/>
      <c r="K31" s="274"/>
      <c r="L31" s="275"/>
      <c r="S31" s="276"/>
      <c r="V31" s="277"/>
    </row>
    <row r="32" spans="2:22" x14ac:dyDescent="0.25">
      <c r="B32" s="248" t="s">
        <v>24</v>
      </c>
      <c r="C32" s="217">
        <v>-12.115</v>
      </c>
      <c r="D32" s="217">
        <v>-2.5350226509452716</v>
      </c>
      <c r="E32" s="217">
        <v>-10.509</v>
      </c>
      <c r="F32" s="217">
        <v>-7.2999999999999995E-2</v>
      </c>
      <c r="G32" s="217">
        <v>-5.7469999999999999</v>
      </c>
      <c r="H32" s="217">
        <v>-28.672999999999998</v>
      </c>
      <c r="I32" s="272">
        <v>-5.9997279794101335</v>
      </c>
      <c r="J32" s="273"/>
      <c r="K32" s="274"/>
      <c r="L32" s="275"/>
      <c r="S32" s="276"/>
      <c r="V32" s="277"/>
    </row>
    <row r="33" spans="2:22" x14ac:dyDescent="0.25">
      <c r="B33" s="248" t="s">
        <v>25</v>
      </c>
      <c r="C33" s="217">
        <v>-4.3929999999999989</v>
      </c>
      <c r="D33" s="217">
        <v>-0.90686330165952034</v>
      </c>
      <c r="E33" s="217">
        <v>-6.5350000000000001</v>
      </c>
      <c r="F33" s="217">
        <v>-8.2000000000000003E-2</v>
      </c>
      <c r="G33" s="217">
        <v>-5.9080000000000004</v>
      </c>
      <c r="H33" s="217">
        <v>-17.227</v>
      </c>
      <c r="I33" s="272">
        <v>-3.5562335756177013</v>
      </c>
      <c r="J33" s="273"/>
      <c r="K33" s="274"/>
      <c r="L33" s="275"/>
      <c r="S33" s="276"/>
      <c r="V33" s="277"/>
    </row>
    <row r="34" spans="2:22" x14ac:dyDescent="0.25">
      <c r="B34" s="248" t="s">
        <v>26</v>
      </c>
      <c r="C34" s="217">
        <v>-7.9569999999999972</v>
      </c>
      <c r="D34" s="217">
        <v>-1.6391787831718938</v>
      </c>
      <c r="E34" s="217">
        <v>-9.2070000000000007</v>
      </c>
      <c r="F34" s="217">
        <v>0.13800000000000001</v>
      </c>
      <c r="G34" s="217">
        <v>-4.8090000000000002</v>
      </c>
      <c r="H34" s="217">
        <v>-22.132000000000001</v>
      </c>
      <c r="I34" s="272">
        <v>-4.5592943105643293</v>
      </c>
      <c r="J34" s="273"/>
      <c r="K34" s="274"/>
      <c r="L34" s="275"/>
      <c r="S34" s="276"/>
      <c r="V34" s="277"/>
    </row>
    <row r="35" spans="2:22" x14ac:dyDescent="0.25">
      <c r="B35" s="248" t="s">
        <v>27</v>
      </c>
      <c r="C35" s="217">
        <v>-5.4669999999999987</v>
      </c>
      <c r="D35" s="217">
        <v>-1.1215187172796348</v>
      </c>
      <c r="E35" s="217">
        <v>-18.677</v>
      </c>
      <c r="F35" s="217">
        <v>-7.1999999999999995E-2</v>
      </c>
      <c r="G35" s="217">
        <v>-7.4109999999999996</v>
      </c>
      <c r="H35" s="217">
        <v>-31.922999999999998</v>
      </c>
      <c r="I35" s="272">
        <v>-6.5487912953571952</v>
      </c>
      <c r="J35" s="273"/>
      <c r="K35" s="274"/>
      <c r="L35" s="275"/>
      <c r="S35" s="276"/>
      <c r="V35" s="277"/>
    </row>
    <row r="36" spans="2:22" x14ac:dyDescent="0.25">
      <c r="B36" s="248" t="s">
        <v>28</v>
      </c>
      <c r="C36" s="217">
        <v>-7.3129999999999979</v>
      </c>
      <c r="D36" s="217">
        <v>-1.4792324901188965</v>
      </c>
      <c r="E36" s="217">
        <v>-15.239000000000001</v>
      </c>
      <c r="F36" s="217">
        <v>1.2E-2</v>
      </c>
      <c r="G36" s="217">
        <v>-5.7249999999999996</v>
      </c>
      <c r="H36" s="217">
        <v>-28.594999999999999</v>
      </c>
      <c r="I36" s="272">
        <v>-5.7840356973813556</v>
      </c>
      <c r="J36" s="273"/>
      <c r="K36" s="274"/>
      <c r="L36" s="275"/>
      <c r="S36" s="276"/>
      <c r="V36" s="277"/>
    </row>
    <row r="37" spans="2:22" x14ac:dyDescent="0.25">
      <c r="B37" s="248" t="s">
        <v>31</v>
      </c>
      <c r="C37" s="217">
        <v>-5.7680000000000282</v>
      </c>
      <c r="D37" s="217">
        <v>-1.1483543174777671</v>
      </c>
      <c r="E37" s="217">
        <v>-14.577</v>
      </c>
      <c r="F37" s="217">
        <v>-5.5E-2</v>
      </c>
      <c r="G37" s="217">
        <v>-5.68</v>
      </c>
      <c r="H37" s="217">
        <v>-26.239000000000001</v>
      </c>
      <c r="I37" s="272">
        <v>-5.223937055530337</v>
      </c>
      <c r="J37" s="273"/>
      <c r="K37" s="274"/>
      <c r="L37" s="275"/>
      <c r="S37" s="276"/>
      <c r="V37" s="277"/>
    </row>
    <row r="38" spans="2:22" x14ac:dyDescent="0.25">
      <c r="B38" s="248" t="s">
        <v>32</v>
      </c>
      <c r="C38" s="217">
        <v>-13.523999999999999</v>
      </c>
      <c r="D38" s="217">
        <v>-2.6697989359496996</v>
      </c>
      <c r="E38" s="217">
        <v>-10.896000000000001</v>
      </c>
      <c r="F38" s="217">
        <v>-0.14000000000000001</v>
      </c>
      <c r="G38" s="217">
        <v>-6.5</v>
      </c>
      <c r="H38" s="217">
        <v>-31.248999999999999</v>
      </c>
      <c r="I38" s="272">
        <v>-6.1689253881612069</v>
      </c>
      <c r="J38" s="273"/>
      <c r="K38" s="274"/>
      <c r="L38" s="275"/>
      <c r="S38" s="276"/>
      <c r="V38" s="277"/>
    </row>
    <row r="39" spans="2:22" x14ac:dyDescent="0.25">
      <c r="B39" s="248" t="s">
        <v>33</v>
      </c>
      <c r="C39" s="217">
        <v>-6.4219999999999988</v>
      </c>
      <c r="D39" s="217">
        <v>-1.2508253460610297</v>
      </c>
      <c r="E39" s="217">
        <v>-8.57</v>
      </c>
      <c r="F39" s="217">
        <v>-0.17699999999999999</v>
      </c>
      <c r="G39" s="217">
        <v>-5.9429999999999996</v>
      </c>
      <c r="H39" s="217">
        <v>-21.33</v>
      </c>
      <c r="I39" s="272">
        <v>-4.1544853054316047</v>
      </c>
      <c r="J39" s="273"/>
      <c r="K39" s="274"/>
      <c r="L39" s="275"/>
      <c r="S39" s="276"/>
      <c r="V39" s="277"/>
    </row>
    <row r="40" spans="2:22" x14ac:dyDescent="0.25">
      <c r="B40" s="248" t="s">
        <v>34</v>
      </c>
      <c r="C40" s="217">
        <v>-6.5360000191250052</v>
      </c>
      <c r="D40" s="217">
        <v>-1.2608194977796781</v>
      </c>
      <c r="E40" s="217">
        <v>-5.0640000000000001</v>
      </c>
      <c r="F40" s="217">
        <v>3.3000000000000002E-2</v>
      </c>
      <c r="G40" s="217">
        <v>-5.0220000000000002</v>
      </c>
      <c r="H40" s="217">
        <v>-16.803000000000001</v>
      </c>
      <c r="I40" s="272">
        <v>-3.2413632128520256</v>
      </c>
      <c r="J40" s="273"/>
      <c r="K40" s="274"/>
      <c r="L40" s="275"/>
      <c r="S40" s="276"/>
      <c r="V40" s="277"/>
    </row>
    <row r="41" spans="2:22" x14ac:dyDescent="0.25">
      <c r="B41" s="248" t="s">
        <v>38</v>
      </c>
      <c r="C41" s="217">
        <v>-7.1549999162290181</v>
      </c>
      <c r="D41" s="217">
        <v>-1.3731254900895109</v>
      </c>
      <c r="E41" s="217">
        <v>-9.2550000000000008</v>
      </c>
      <c r="F41" s="217">
        <v>-8.5999999999999993E-2</v>
      </c>
      <c r="G41" s="217">
        <v>-7.0149999999999997</v>
      </c>
      <c r="H41" s="217">
        <v>-23.893999999999998</v>
      </c>
      <c r="I41" s="272">
        <v>-4.5855291187048293</v>
      </c>
      <c r="J41" s="273"/>
      <c r="K41" s="274"/>
      <c r="L41" s="275"/>
      <c r="S41" s="276"/>
      <c r="V41" s="277"/>
    </row>
    <row r="42" spans="2:22" x14ac:dyDescent="0.25">
      <c r="B42" s="248" t="s">
        <v>39</v>
      </c>
      <c r="C42" s="217">
        <v>-7.1479999401290319</v>
      </c>
      <c r="D42" s="217">
        <v>-1.3614745257084091</v>
      </c>
      <c r="E42" s="217">
        <v>-5.5549999999999997</v>
      </c>
      <c r="F42" s="217">
        <v>-7.1999999999999995E-2</v>
      </c>
      <c r="G42" s="217">
        <v>-5.8710000000000004</v>
      </c>
      <c r="H42" s="217">
        <v>-18.989000000000001</v>
      </c>
      <c r="I42" s="272">
        <v>-3.61682148646049</v>
      </c>
      <c r="J42" s="273"/>
      <c r="K42" s="274"/>
      <c r="L42" s="275"/>
      <c r="S42" s="276"/>
      <c r="V42" s="277"/>
    </row>
    <row r="43" spans="2:22" x14ac:dyDescent="0.25">
      <c r="B43" s="248" t="s">
        <v>40</v>
      </c>
      <c r="C43" s="217">
        <v>-5.6559999865310271</v>
      </c>
      <c r="D43" s="217">
        <v>-1.0618465516328572</v>
      </c>
      <c r="E43" s="217">
        <v>-5.7709999999999999</v>
      </c>
      <c r="F43" s="217">
        <v>-0.185</v>
      </c>
      <c r="G43" s="217">
        <v>-4.5540000000000003</v>
      </c>
      <c r="H43" s="217">
        <v>-16.468</v>
      </c>
      <c r="I43" s="272">
        <v>-3.0916706248110883</v>
      </c>
      <c r="J43" s="273"/>
      <c r="K43" s="274"/>
      <c r="L43" s="275"/>
      <c r="S43" s="276"/>
      <c r="V43" s="277"/>
    </row>
    <row r="44" spans="2:22" x14ac:dyDescent="0.25">
      <c r="B44" s="248" t="s">
        <v>41</v>
      </c>
      <c r="C44" s="217">
        <v>-6.2879999795570063</v>
      </c>
      <c r="D44" s="217">
        <v>-1.1733882667810582</v>
      </c>
      <c r="E44" s="217">
        <v>-8.6890000000000001</v>
      </c>
      <c r="F44" s="217">
        <v>-0.109</v>
      </c>
      <c r="G44" s="217">
        <v>-5.9660000000000002</v>
      </c>
      <c r="H44" s="217">
        <v>-21.376000000000001</v>
      </c>
      <c r="I44" s="272">
        <v>-3.9889229758679119</v>
      </c>
      <c r="J44" s="273"/>
      <c r="K44" s="274"/>
      <c r="L44" s="275"/>
      <c r="S44" s="276"/>
      <c r="V44" s="277"/>
    </row>
    <row r="45" spans="2:22" x14ac:dyDescent="0.25">
      <c r="B45" s="248" t="s">
        <v>43</v>
      </c>
      <c r="C45" s="217">
        <v>-7.4939998755970212</v>
      </c>
      <c r="D45" s="217">
        <v>-1.3854583947608117</v>
      </c>
      <c r="E45" s="217">
        <v>-6.3680000000000003</v>
      </c>
      <c r="F45" s="217">
        <v>-7.8E-2</v>
      </c>
      <c r="G45" s="217">
        <v>-5.7469999999999999</v>
      </c>
      <c r="H45" s="217">
        <v>-19.936</v>
      </c>
      <c r="I45" s="272">
        <v>-3.6856817475929184</v>
      </c>
      <c r="J45" s="273"/>
      <c r="K45" s="274"/>
      <c r="L45" s="275"/>
      <c r="S45" s="276"/>
      <c r="V45" s="277"/>
    </row>
    <row r="46" spans="2:22" x14ac:dyDescent="0.25">
      <c r="B46" s="248" t="s">
        <v>44</v>
      </c>
      <c r="C46" s="217">
        <v>-5.3980000319500085</v>
      </c>
      <c r="D46" s="217">
        <v>-0.98719463936671925</v>
      </c>
      <c r="E46" s="217">
        <v>-7.1769999999999996</v>
      </c>
      <c r="F46" s="217">
        <v>-7.8E-2</v>
      </c>
      <c r="G46" s="217">
        <v>-7.4429999999999996</v>
      </c>
      <c r="H46" s="217">
        <v>-20.361000000000001</v>
      </c>
      <c r="I46" s="272">
        <v>-3.723651339973153</v>
      </c>
      <c r="J46" s="273"/>
      <c r="K46" s="274"/>
      <c r="L46" s="275"/>
      <c r="S46" s="276"/>
      <c r="V46" s="277"/>
    </row>
    <row r="47" spans="2:22" x14ac:dyDescent="0.25">
      <c r="B47" s="248" t="s">
        <v>45</v>
      </c>
      <c r="C47" s="217">
        <v>-9.1180000342210157</v>
      </c>
      <c r="D47" s="217">
        <v>-1.6554403736852548</v>
      </c>
      <c r="E47" s="217">
        <v>-6.7779999999999996</v>
      </c>
      <c r="F47" s="217">
        <v>-0.121</v>
      </c>
      <c r="G47" s="217">
        <v>-6.33</v>
      </c>
      <c r="H47" s="217">
        <v>-22.640999999999998</v>
      </c>
      <c r="I47" s="272">
        <v>-4.1106410791771815</v>
      </c>
      <c r="J47" s="273"/>
      <c r="K47" s="274"/>
      <c r="L47" s="275"/>
      <c r="S47" s="276"/>
      <c r="V47" s="277"/>
    </row>
    <row r="48" spans="2:22" x14ac:dyDescent="0.25">
      <c r="B48" s="248" t="s">
        <v>46</v>
      </c>
      <c r="C48" s="217">
        <v>-23.152000059283971</v>
      </c>
      <c r="D48" s="217">
        <v>-4.1546956673379354</v>
      </c>
      <c r="E48" s="217">
        <v>-1.887</v>
      </c>
      <c r="F48" s="217">
        <v>-0.111</v>
      </c>
      <c r="G48" s="217">
        <v>-7.1020000000000003</v>
      </c>
      <c r="H48" s="217">
        <v>-32.540999999999997</v>
      </c>
      <c r="I48" s="272">
        <v>-5.839579792875357</v>
      </c>
      <c r="J48" s="273"/>
      <c r="K48" s="274"/>
      <c r="L48" s="275"/>
      <c r="S48" s="276"/>
      <c r="V48" s="277"/>
    </row>
    <row r="49" spans="2:22" x14ac:dyDescent="0.25">
      <c r="B49" s="248" t="s">
        <v>58</v>
      </c>
      <c r="C49" s="217">
        <v>-8.4010006042070042</v>
      </c>
      <c r="D49" s="217">
        <v>-1.4962350312759589</v>
      </c>
      <c r="E49" s="217">
        <v>-0.85299999999999998</v>
      </c>
      <c r="F49" s="217">
        <v>-0.128</v>
      </c>
      <c r="G49" s="217">
        <v>-6.4109999999999996</v>
      </c>
      <c r="H49" s="217">
        <v>-16.123000000000001</v>
      </c>
      <c r="I49" s="272">
        <v>-2.8715385875798787</v>
      </c>
      <c r="J49" s="273"/>
      <c r="K49" s="274"/>
      <c r="L49" s="275"/>
      <c r="S49" s="276"/>
      <c r="V49" s="277"/>
    </row>
    <row r="50" spans="2:22" x14ac:dyDescent="0.25">
      <c r="B50" s="248" t="s">
        <v>59</v>
      </c>
      <c r="C50" s="217">
        <v>-1.7519996792820147</v>
      </c>
      <c r="D50" s="217">
        <v>-0.30821243427738332</v>
      </c>
      <c r="E50" s="217">
        <v>-5.4569999999999999</v>
      </c>
      <c r="F50" s="217">
        <v>-6.8000000000000005E-2</v>
      </c>
      <c r="G50" s="217">
        <v>-6.7430000000000003</v>
      </c>
      <c r="H50" s="217">
        <v>-14.318</v>
      </c>
      <c r="I50" s="272">
        <v>-2.5188278777494153</v>
      </c>
      <c r="J50" s="273"/>
      <c r="K50" s="274"/>
      <c r="L50" s="275"/>
      <c r="S50" s="276"/>
      <c r="V50" s="277"/>
    </row>
    <row r="51" spans="2:22" x14ac:dyDescent="0.25">
      <c r="B51" s="248" t="s">
        <v>60</v>
      </c>
      <c r="C51" s="217">
        <v>12.617000107624014</v>
      </c>
      <c r="D51" s="217">
        <v>2.2208375547418786</v>
      </c>
      <c r="E51" s="217">
        <v>-3.2490000000000001</v>
      </c>
      <c r="F51" s="217">
        <v>-0.15</v>
      </c>
      <c r="G51" s="217">
        <v>-6.1630000000000003</v>
      </c>
      <c r="H51" s="217">
        <v>2.8170000000000002</v>
      </c>
      <c r="I51" s="272">
        <v>0.49584682082451037</v>
      </c>
      <c r="J51" s="273"/>
      <c r="K51" s="274"/>
      <c r="L51" s="275"/>
      <c r="S51" s="276"/>
      <c r="V51" s="277"/>
    </row>
    <row r="52" spans="2:22" x14ac:dyDescent="0.25">
      <c r="B52" s="248" t="s">
        <v>61</v>
      </c>
      <c r="C52" s="217">
        <v>1.4631036286040207</v>
      </c>
      <c r="D52" s="217">
        <v>0.26023777762434158</v>
      </c>
      <c r="E52" s="217">
        <v>-9.3620000000000001</v>
      </c>
      <c r="F52" s="217">
        <v>-3.5999999999999997E-2</v>
      </c>
      <c r="G52" s="217">
        <v>-6.2729999999999997</v>
      </c>
      <c r="H52" s="217">
        <v>-14.722</v>
      </c>
      <c r="I52" s="272">
        <v>-2.6185572144612945</v>
      </c>
      <c r="J52" s="273"/>
      <c r="K52" s="274"/>
      <c r="L52" s="275"/>
      <c r="S52" s="276"/>
      <c r="V52" s="277"/>
    </row>
    <row r="53" spans="2:22" x14ac:dyDescent="0.25">
      <c r="B53" s="248" t="s">
        <v>63</v>
      </c>
      <c r="C53" s="217">
        <v>16.011478438355979</v>
      </c>
      <c r="D53" s="217">
        <v>3.2771322804270273</v>
      </c>
      <c r="E53" s="217">
        <v>-14.538</v>
      </c>
      <c r="F53" s="217">
        <v>-0.06</v>
      </c>
      <c r="G53" s="217">
        <v>-8.8729999999999993</v>
      </c>
      <c r="H53" s="217">
        <v>-7.7450000000000001</v>
      </c>
      <c r="I53" s="272">
        <v>-1.585199618487787</v>
      </c>
      <c r="J53" s="273"/>
      <c r="K53" s="274"/>
      <c r="L53" s="275"/>
      <c r="S53" s="276"/>
      <c r="V53" s="277"/>
    </row>
    <row r="54" spans="2:22" x14ac:dyDescent="0.25">
      <c r="B54" s="248" t="s">
        <v>64</v>
      </c>
      <c r="C54" s="217">
        <v>-1.5592401459339871</v>
      </c>
      <c r="D54" s="217">
        <v>-0.28531227567533707</v>
      </c>
      <c r="E54" s="217">
        <v>-1.1879999999999999</v>
      </c>
      <c r="F54" s="217">
        <v>-2.7E-2</v>
      </c>
      <c r="G54" s="217">
        <v>-4.9669999999999996</v>
      </c>
      <c r="H54" s="217">
        <v>-8.2539999999999996</v>
      </c>
      <c r="I54" s="272">
        <v>-1.5103302269154972</v>
      </c>
      <c r="J54" s="273"/>
      <c r="K54" s="274"/>
      <c r="L54" s="275"/>
      <c r="S54" s="276"/>
      <c r="V54" s="277"/>
    </row>
    <row r="55" spans="2:22" x14ac:dyDescent="0.25">
      <c r="B55" s="248" t="s">
        <v>65</v>
      </c>
      <c r="C55" s="217">
        <v>-12.897849480004004</v>
      </c>
      <c r="D55" s="217">
        <v>-2.3225014954728884</v>
      </c>
      <c r="E55" s="217">
        <v>-3.8170000000000002</v>
      </c>
      <c r="F55" s="217">
        <v>-0.126</v>
      </c>
      <c r="G55" s="217">
        <v>-8.032</v>
      </c>
      <c r="H55" s="217">
        <v>-26.03</v>
      </c>
      <c r="I55" s="272">
        <v>-4.6871933201642948</v>
      </c>
      <c r="J55" s="273"/>
      <c r="K55" s="274"/>
      <c r="L55" s="275"/>
      <c r="S55" s="276"/>
      <c r="V55" s="277"/>
    </row>
    <row r="56" spans="2:22" x14ac:dyDescent="0.25">
      <c r="B56" s="248" t="s">
        <v>66</v>
      </c>
      <c r="C56" s="217">
        <v>-5.7500003215459738</v>
      </c>
      <c r="D56" s="217">
        <v>-1.0335852863383352</v>
      </c>
      <c r="E56" s="217">
        <v>-1.1479999999999999</v>
      </c>
      <c r="F56" s="217">
        <v>-6.5000000000000002E-2</v>
      </c>
      <c r="G56" s="217">
        <v>-3.746</v>
      </c>
      <c r="H56" s="217">
        <v>-11.317</v>
      </c>
      <c r="I56" s="272">
        <v>-2.0342754837178871</v>
      </c>
      <c r="J56" s="273"/>
      <c r="K56" s="274"/>
      <c r="L56" s="275"/>
      <c r="S56" s="276"/>
      <c r="V56" s="277"/>
    </row>
    <row r="57" spans="2:22" x14ac:dyDescent="0.25">
      <c r="B57" s="248" t="s">
        <v>67</v>
      </c>
      <c r="C57" s="217">
        <v>-0.68600032494202334</v>
      </c>
      <c r="D57" s="217">
        <v>-0.11856620086107769</v>
      </c>
      <c r="E57" s="217">
        <v>-5.577</v>
      </c>
      <c r="F57" s="217">
        <v>-5.8000000000000003E-2</v>
      </c>
      <c r="G57" s="217">
        <v>-4.8140000000000001</v>
      </c>
      <c r="H57" s="217">
        <v>-13.462</v>
      </c>
      <c r="I57" s="272">
        <v>-2.3267309620104393</v>
      </c>
      <c r="J57" s="273"/>
      <c r="K57" s="274"/>
      <c r="L57" s="275"/>
      <c r="S57" s="276"/>
      <c r="V57" s="277"/>
    </row>
    <row r="58" spans="2:22" x14ac:dyDescent="0.25">
      <c r="B58" s="248" t="s">
        <v>68</v>
      </c>
      <c r="C58" s="217">
        <v>-15.78900008023002</v>
      </c>
      <c r="D58" s="217">
        <v>-2.6902551866480637</v>
      </c>
      <c r="E58" s="217">
        <v>-7.0529999999999999</v>
      </c>
      <c r="F58" s="217">
        <v>-6.5000000000000002E-2</v>
      </c>
      <c r="G58" s="217">
        <v>-6.3769999999999998</v>
      </c>
      <c r="H58" s="217">
        <v>-24.443999999999999</v>
      </c>
      <c r="I58" s="272">
        <v>-4.1649627872740655</v>
      </c>
      <c r="J58" s="273"/>
      <c r="K58" s="274"/>
      <c r="L58" s="275"/>
      <c r="S58" s="276"/>
      <c r="V58" s="277"/>
    </row>
    <row r="59" spans="2:22" x14ac:dyDescent="0.25">
      <c r="B59" s="248" t="s">
        <v>69</v>
      </c>
      <c r="C59" s="217">
        <v>-6.5360009536000101</v>
      </c>
      <c r="D59" s="217">
        <v>-1.0968745044850026</v>
      </c>
      <c r="E59" s="217">
        <v>-8.571315199999999</v>
      </c>
      <c r="F59" s="217">
        <v>-0.15849094799999999</v>
      </c>
      <c r="G59" s="217">
        <v>-4.2430166999999992</v>
      </c>
      <c r="H59" s="217">
        <v>-19.508822800000004</v>
      </c>
      <c r="I59" s="272">
        <v>-3.2739790727921134</v>
      </c>
      <c r="J59" s="273"/>
      <c r="K59" s="274"/>
      <c r="L59" s="275"/>
      <c r="S59" s="276"/>
      <c r="V59" s="277"/>
    </row>
    <row r="60" spans="2:22" x14ac:dyDescent="0.25">
      <c r="B60" s="248" t="s">
        <v>70</v>
      </c>
      <c r="C60" s="217">
        <v>-12.272262843630136</v>
      </c>
      <c r="D60" s="217">
        <v>-2.0397418946790458</v>
      </c>
      <c r="E60" s="217">
        <v>-9.7157733700000009</v>
      </c>
      <c r="F60" s="217">
        <v>-0.229539826</v>
      </c>
      <c r="G60" s="217">
        <v>-4.3955445699999993</v>
      </c>
      <c r="H60" s="217">
        <v>-26.613120599999995</v>
      </c>
      <c r="I60" s="272">
        <v>-4.4232997392279412</v>
      </c>
      <c r="J60" s="273"/>
      <c r="K60" s="274"/>
      <c r="L60" s="275"/>
      <c r="S60" s="276"/>
      <c r="V60" s="277"/>
    </row>
    <row r="61" spans="2:22" x14ac:dyDescent="0.25">
      <c r="B61" s="248" t="s">
        <v>71</v>
      </c>
      <c r="C61" s="217">
        <v>-13.35586805205428</v>
      </c>
      <c r="D61" s="217">
        <v>-2.1653914143354158</v>
      </c>
      <c r="E61" s="217">
        <v>-9.0583237200000006</v>
      </c>
      <c r="F61" s="217">
        <v>-0.27911386699999996</v>
      </c>
      <c r="G61" s="217">
        <v>-4.7971300600000006</v>
      </c>
      <c r="H61" s="217">
        <v>-27.490435700000006</v>
      </c>
      <c r="I61" s="272">
        <v>-4.4570336580978589</v>
      </c>
      <c r="J61" s="273"/>
      <c r="K61" s="274"/>
      <c r="L61" s="275"/>
      <c r="S61" s="276"/>
      <c r="V61" s="277"/>
    </row>
    <row r="62" spans="2:22" x14ac:dyDescent="0.25">
      <c r="B62" s="248" t="s">
        <v>72</v>
      </c>
      <c r="C62" s="217">
        <v>-14.84825102623153</v>
      </c>
      <c r="D62" s="217">
        <v>-2.3864604427839726</v>
      </c>
      <c r="E62" s="217">
        <v>-8.7486609400000006</v>
      </c>
      <c r="F62" s="217">
        <v>-0.304907176</v>
      </c>
      <c r="G62" s="217">
        <v>-4.9663940799999979</v>
      </c>
      <c r="H62" s="217">
        <v>-28.868213500000003</v>
      </c>
      <c r="I62" s="272">
        <v>-4.639795586017728</v>
      </c>
      <c r="J62" s="273"/>
      <c r="K62" s="274"/>
      <c r="L62" s="275"/>
      <c r="S62" s="276"/>
      <c r="V62" s="277"/>
    </row>
    <row r="63" spans="2:22" x14ac:dyDescent="0.25">
      <c r="B63" s="248" t="s">
        <v>73</v>
      </c>
      <c r="C63" s="217">
        <v>-17.524971559243784</v>
      </c>
      <c r="D63" s="217">
        <v>-2.7670486602478559</v>
      </c>
      <c r="E63" s="217">
        <v>-8.5186222100000002</v>
      </c>
      <c r="F63" s="217">
        <v>-0.31211297799999999</v>
      </c>
      <c r="G63" s="217">
        <v>-4.9518192900000004</v>
      </c>
      <c r="H63" s="217">
        <v>-31.307526200000002</v>
      </c>
      <c r="I63" s="272">
        <v>-4.9432005144505213</v>
      </c>
      <c r="J63" s="273"/>
      <c r="K63" s="274"/>
      <c r="L63" s="275"/>
      <c r="S63" s="276"/>
      <c r="V63" s="277"/>
    </row>
    <row r="64" spans="2:22" x14ac:dyDescent="0.25">
      <c r="B64" s="248" t="s">
        <v>74</v>
      </c>
      <c r="C64" s="217">
        <v>-17.124007506619375</v>
      </c>
      <c r="D64" s="217">
        <v>-2.6745277652508372</v>
      </c>
      <c r="E64" s="217">
        <v>-8.3133741400000005</v>
      </c>
      <c r="F64" s="217">
        <v>-0.31352279399999999</v>
      </c>
      <c r="G64" s="217">
        <v>-4.7634988400000005</v>
      </c>
      <c r="H64" s="217">
        <v>-30.514403300000001</v>
      </c>
      <c r="I64" s="272">
        <v>-4.765918190257997</v>
      </c>
      <c r="J64" s="273"/>
      <c r="K64" s="274"/>
      <c r="L64" s="275"/>
      <c r="S64" s="276"/>
      <c r="V64" s="277"/>
    </row>
    <row r="65" spans="2:22" x14ac:dyDescent="0.25">
      <c r="B65" s="248" t="s">
        <v>76</v>
      </c>
      <c r="C65" s="217">
        <v>-15.285621436480696</v>
      </c>
      <c r="D65" s="217">
        <v>-2.3709968714646927</v>
      </c>
      <c r="E65" s="217">
        <v>-8.4205875799999994</v>
      </c>
      <c r="F65" s="217">
        <v>-0.31357928800000001</v>
      </c>
      <c r="G65" s="217">
        <v>-4.398984350000001</v>
      </c>
      <c r="H65" s="217">
        <v>-28.418772099999998</v>
      </c>
      <c r="I65" s="272">
        <v>-4.4081177870306858</v>
      </c>
      <c r="J65" s="273"/>
      <c r="K65" s="274"/>
      <c r="L65" s="275"/>
      <c r="S65" s="276"/>
      <c r="V65" s="277"/>
    </row>
    <row r="66" spans="2:22" x14ac:dyDescent="0.25">
      <c r="B66" s="248" t="s">
        <v>77</v>
      </c>
      <c r="C66" s="217">
        <v>-13.156869071779237</v>
      </c>
      <c r="D66" s="217">
        <v>-2.016989427500504</v>
      </c>
      <c r="E66" s="217">
        <v>-8.4547760699999994</v>
      </c>
      <c r="F66" s="217">
        <v>-0.31453770499999995</v>
      </c>
      <c r="G66" s="217">
        <v>-4.1032013699999998</v>
      </c>
      <c r="H66" s="217">
        <v>-26.029384099999998</v>
      </c>
      <c r="I66" s="272">
        <v>-3.9903864853881896</v>
      </c>
      <c r="J66" s="273"/>
      <c r="K66" s="274"/>
      <c r="L66" s="275"/>
      <c r="S66" s="276"/>
      <c r="V66" s="277"/>
    </row>
    <row r="67" spans="2:22" x14ac:dyDescent="0.25">
      <c r="B67" s="248" t="s">
        <v>78</v>
      </c>
      <c r="C67" s="217">
        <v>-11.262288536320639</v>
      </c>
      <c r="D67" s="217">
        <v>-1.7080853122985766</v>
      </c>
      <c r="E67" s="217">
        <v>-8.5276206800000001</v>
      </c>
      <c r="F67" s="217">
        <v>-0.315248164</v>
      </c>
      <c r="G67" s="217">
        <v>-3.8764722499999991</v>
      </c>
      <c r="H67" s="217">
        <v>-23.9816295</v>
      </c>
      <c r="I67" s="272">
        <v>-3.6371532288337778</v>
      </c>
      <c r="J67" s="273"/>
      <c r="K67" s="274"/>
      <c r="L67" s="275"/>
      <c r="S67" s="276"/>
      <c r="V67" s="277"/>
    </row>
    <row r="68" spans="2:22" x14ac:dyDescent="0.25">
      <c r="B68" s="248" t="s">
        <v>79</v>
      </c>
      <c r="C68" s="217">
        <v>-10.255203006126818</v>
      </c>
      <c r="D68" s="217">
        <v>-1.5398459815315262</v>
      </c>
      <c r="E68" s="217">
        <v>-8.645398590000001</v>
      </c>
      <c r="F68" s="217">
        <v>-0.31568108400000006</v>
      </c>
      <c r="G68" s="217">
        <v>-3.7217206500000004</v>
      </c>
      <c r="H68" s="217">
        <v>-22.938003699999999</v>
      </c>
      <c r="I68" s="272">
        <v>-3.4442022064993036</v>
      </c>
      <c r="J68" s="273"/>
      <c r="K68" s="274"/>
      <c r="L68" s="275"/>
      <c r="S68" s="276"/>
      <c r="V68" s="277"/>
    </row>
    <row r="69" spans="2:22" x14ac:dyDescent="0.25">
      <c r="B69" s="248" t="s">
        <v>354</v>
      </c>
      <c r="C69" s="217">
        <v>-9.5651058128662925</v>
      </c>
      <c r="D69" s="217">
        <v>-1.4235457646514764</v>
      </c>
      <c r="E69" s="217">
        <v>-8.7139124500000005</v>
      </c>
      <c r="F69" s="217">
        <v>-0.314261444</v>
      </c>
      <c r="G69" s="217">
        <v>-3.6416727200000003</v>
      </c>
      <c r="H69" s="217">
        <v>-22.234952700000004</v>
      </c>
      <c r="I69" s="272">
        <v>-3.3091607518585198</v>
      </c>
      <c r="J69" s="273"/>
      <c r="K69" s="274"/>
      <c r="L69" s="275"/>
      <c r="S69" s="276"/>
      <c r="V69" s="277"/>
    </row>
    <row r="70" spans="2:22" x14ac:dyDescent="0.25">
      <c r="B70" s="248" t="s">
        <v>355</v>
      </c>
      <c r="C70" s="217">
        <v>-8.6381932337168479</v>
      </c>
      <c r="D70" s="217">
        <v>-1.2732911171128394</v>
      </c>
      <c r="E70" s="217">
        <v>-8.8402861500000007</v>
      </c>
      <c r="F70" s="217">
        <v>-0.314722163</v>
      </c>
      <c r="G70" s="217">
        <v>-3.5786266399999995</v>
      </c>
      <c r="H70" s="217">
        <v>-21.371828399999998</v>
      </c>
      <c r="I70" s="272">
        <v>-3.150260537349761</v>
      </c>
      <c r="J70" s="273"/>
      <c r="K70" s="274"/>
      <c r="L70" s="275"/>
      <c r="S70" s="276"/>
      <c r="V70" s="277"/>
    </row>
    <row r="71" spans="2:22" x14ac:dyDescent="0.25">
      <c r="B71" s="248" t="s">
        <v>356</v>
      </c>
      <c r="C71" s="217">
        <v>-8.515322393699714</v>
      </c>
      <c r="D71" s="217">
        <v>-1.2438790094647492</v>
      </c>
      <c r="E71" s="217">
        <v>-8.9180091100000016</v>
      </c>
      <c r="F71" s="217">
        <v>-0.31527427000000002</v>
      </c>
      <c r="G71" s="217">
        <v>-3.5342862800000003</v>
      </c>
      <c r="H71" s="217">
        <v>-21.2828923</v>
      </c>
      <c r="I71" s="272">
        <v>-3.108906717643003</v>
      </c>
      <c r="J71" s="273"/>
      <c r="K71" s="274"/>
      <c r="L71" s="275"/>
      <c r="S71" s="276"/>
      <c r="V71" s="277"/>
    </row>
    <row r="72" spans="2:22" x14ac:dyDescent="0.25">
      <c r="B72" s="248" t="s">
        <v>357</v>
      </c>
      <c r="C72" s="217">
        <v>-8.6654686632287223</v>
      </c>
      <c r="D72" s="217">
        <v>-1.2544195360269803</v>
      </c>
      <c r="E72" s="217">
        <v>-9.0563358100000002</v>
      </c>
      <c r="F72" s="217">
        <v>-0.31532154700000004</v>
      </c>
      <c r="G72" s="217">
        <v>-3.5072883999999993</v>
      </c>
      <c r="H72" s="217">
        <v>-21.544413899999999</v>
      </c>
      <c r="I72" s="272">
        <v>-3.1187850004112221</v>
      </c>
      <c r="J72" s="273"/>
      <c r="K72" s="274"/>
      <c r="L72" s="275"/>
      <c r="S72" s="276"/>
      <c r="V72" s="277"/>
    </row>
    <row r="73" spans="2:22" x14ac:dyDescent="0.25">
      <c r="B73" s="248" t="s">
        <v>361</v>
      </c>
      <c r="C73" s="217">
        <v>-8.9928447851661435</v>
      </c>
      <c r="D73" s="217">
        <v>-1.2900926871154574</v>
      </c>
      <c r="E73" s="217">
        <v>-9.1180841400000006</v>
      </c>
      <c r="F73" s="217">
        <v>-0.31490486900000003</v>
      </c>
      <c r="G73" s="217">
        <v>-3.5003987200000002</v>
      </c>
      <c r="H73" s="217">
        <v>-21.926231899999998</v>
      </c>
      <c r="I73" s="272">
        <v>-3.1454864512781713</v>
      </c>
      <c r="J73" s="273"/>
      <c r="K73" s="274"/>
      <c r="L73" s="275"/>
      <c r="S73" s="276"/>
      <c r="V73" s="277"/>
    </row>
    <row r="74" spans="2:22" x14ac:dyDescent="0.25">
      <c r="B74" s="248" t="s">
        <v>362</v>
      </c>
      <c r="C74" s="217">
        <v>-8.747544800959389</v>
      </c>
      <c r="D74" s="217">
        <v>-1.2435113156255455</v>
      </c>
      <c r="E74" s="217">
        <v>-9.2428162599999997</v>
      </c>
      <c r="F74" s="217">
        <v>-0.31538529700000006</v>
      </c>
      <c r="G74" s="217">
        <v>-3.5055915799999995</v>
      </c>
      <c r="H74" s="217">
        <v>-21.811338500000005</v>
      </c>
      <c r="I74" s="272">
        <v>-3.100601008721263</v>
      </c>
      <c r="J74" s="273"/>
      <c r="K74" s="274"/>
      <c r="L74" s="275"/>
      <c r="S74" s="276"/>
      <c r="V74" s="277"/>
    </row>
    <row r="75" spans="2:22" x14ac:dyDescent="0.25">
      <c r="B75" s="248" t="s">
        <v>363</v>
      </c>
      <c r="C75" s="217">
        <v>-9.0399905614201348</v>
      </c>
      <c r="D75" s="217">
        <v>-1.2738734920156456</v>
      </c>
      <c r="E75" s="217">
        <v>-9.2994385800000003</v>
      </c>
      <c r="F75" s="217">
        <v>-0.31694410799999995</v>
      </c>
      <c r="G75" s="217">
        <v>-3.5243361900000001</v>
      </c>
      <c r="H75" s="217">
        <v>-22.180709</v>
      </c>
      <c r="I75" s="272">
        <v>-3.1256025144316171</v>
      </c>
      <c r="J75" s="273"/>
      <c r="K75" s="274"/>
      <c r="L75" s="275"/>
      <c r="S75" s="276"/>
      <c r="V75" s="277"/>
    </row>
    <row r="76" spans="2:22" x14ac:dyDescent="0.25">
      <c r="B76" s="248" t="s">
        <v>364</v>
      </c>
      <c r="C76" s="217">
        <v>-9.2988057337969146</v>
      </c>
      <c r="D76" s="217">
        <v>-1.298850738330626</v>
      </c>
      <c r="E76" s="217">
        <v>-9.4140672599999995</v>
      </c>
      <c r="F76" s="217">
        <v>-0.31759596499999998</v>
      </c>
      <c r="G76" s="217">
        <v>-3.5569129599999996</v>
      </c>
      <c r="H76" s="217">
        <v>-22.587381399999995</v>
      </c>
      <c r="I76" s="272">
        <v>-3.1549897748392062</v>
      </c>
      <c r="J76" s="273"/>
      <c r="K76" s="274"/>
      <c r="L76" s="275"/>
      <c r="S76" s="276"/>
      <c r="V76" s="277"/>
    </row>
    <row r="77" spans="2:22" x14ac:dyDescent="0.25">
      <c r="B77" s="248" t="s">
        <v>388</v>
      </c>
      <c r="C77" s="217">
        <v>-9.7206710540095127</v>
      </c>
      <c r="D77" s="217">
        <v>-1.345535436124595</v>
      </c>
      <c r="E77" s="217">
        <v>-9.5304052299999995</v>
      </c>
      <c r="F77" s="217">
        <v>-0.31864883799999999</v>
      </c>
      <c r="G77" s="217">
        <v>-3.6037001399999999</v>
      </c>
      <c r="H77" s="217">
        <v>-23.173424999999998</v>
      </c>
      <c r="I77" s="272">
        <v>-3.2076658432973528</v>
      </c>
      <c r="J77" s="273"/>
      <c r="K77" s="274"/>
      <c r="L77" s="275"/>
      <c r="S77" s="276"/>
      <c r="V77" s="277"/>
    </row>
    <row r="78" spans="2:22" x14ac:dyDescent="0.25">
      <c r="B78" s="248" t="s">
        <v>389</v>
      </c>
      <c r="C78" s="217">
        <v>-9.5231034156156245</v>
      </c>
      <c r="D78" s="217">
        <v>-1.3051073294147653</v>
      </c>
      <c r="E78" s="217">
        <v>-9.7072767999999989</v>
      </c>
      <c r="F78" s="217">
        <v>-0.31946585800000005</v>
      </c>
      <c r="G78" s="217">
        <v>-3.63278794</v>
      </c>
      <c r="H78" s="217">
        <v>-23.182633899999999</v>
      </c>
      <c r="I78" s="272">
        <v>-3.1770972232031895</v>
      </c>
      <c r="J78" s="273"/>
      <c r="K78" s="274"/>
      <c r="L78" s="275"/>
      <c r="S78" s="276"/>
      <c r="V78" s="277"/>
    </row>
    <row r="79" spans="2:22" x14ac:dyDescent="0.25">
      <c r="B79" s="248" t="s">
        <v>390</v>
      </c>
      <c r="C79" s="217">
        <v>-9.9585573300853323</v>
      </c>
      <c r="D79" s="217">
        <v>-1.3526542138065452</v>
      </c>
      <c r="E79" s="217">
        <v>-9.8199727699999997</v>
      </c>
      <c r="F79" s="217">
        <v>-0.32125394500000004</v>
      </c>
      <c r="G79" s="217">
        <v>-3.6445867099999996</v>
      </c>
      <c r="H79" s="217">
        <v>-23.744370599999996</v>
      </c>
      <c r="I79" s="272">
        <v>-3.2251582113449588</v>
      </c>
      <c r="J79" s="273"/>
      <c r="K79" s="274"/>
      <c r="L79" s="275"/>
      <c r="S79" s="276"/>
      <c r="V79" s="277"/>
    </row>
    <row r="80" spans="2:22" x14ac:dyDescent="0.25">
      <c r="B80" s="278" t="s">
        <v>391</v>
      </c>
      <c r="C80" s="221">
        <v>-10.246740742000227</v>
      </c>
      <c r="D80" s="221">
        <v>-1.3791190637205517</v>
      </c>
      <c r="E80" s="221">
        <v>-9.9335636900000015</v>
      </c>
      <c r="F80" s="221">
        <v>-0.32182254899999996</v>
      </c>
      <c r="G80" s="221">
        <v>-3.6375638299999999</v>
      </c>
      <c r="H80" s="221">
        <v>-24.139691200000001</v>
      </c>
      <c r="I80" s="279">
        <v>-3.2489851323932819</v>
      </c>
      <c r="J80" s="273"/>
      <c r="K80" s="274"/>
      <c r="L80" s="275"/>
      <c r="S80" s="276"/>
      <c r="V80" s="277"/>
    </row>
    <row r="81" spans="2:22" x14ac:dyDescent="0.25">
      <c r="B81" s="9">
        <v>2008</v>
      </c>
      <c r="C81" s="217">
        <v>-32.966999999999999</v>
      </c>
      <c r="D81" s="217">
        <v>-2.0620458957987231</v>
      </c>
      <c r="E81" s="217">
        <v>-14.956</v>
      </c>
      <c r="F81" s="217">
        <v>-0.71499999999999997</v>
      </c>
      <c r="G81" s="217">
        <v>-13.561999999999999</v>
      </c>
      <c r="H81" s="217">
        <v>-61.837000000000003</v>
      </c>
      <c r="I81" s="272">
        <v>-3.8678294069374113</v>
      </c>
      <c r="J81" s="277"/>
      <c r="K81" s="277"/>
      <c r="L81" s="275"/>
      <c r="V81" s="277"/>
    </row>
    <row r="82" spans="2:22" x14ac:dyDescent="0.25">
      <c r="B82" s="9">
        <v>2009</v>
      </c>
      <c r="C82" s="217">
        <v>-22.953000000000042</v>
      </c>
      <c r="D82" s="217">
        <v>-1.4740675092478421</v>
      </c>
      <c r="E82" s="217">
        <v>-12.609999999999998</v>
      </c>
      <c r="F82" s="217">
        <v>-0.25900000000000001</v>
      </c>
      <c r="G82" s="217">
        <v>-15.192</v>
      </c>
      <c r="H82" s="217">
        <v>-50.26</v>
      </c>
      <c r="I82" s="272">
        <v>-3.2277538018906697</v>
      </c>
      <c r="J82" s="277"/>
      <c r="K82" s="277"/>
      <c r="L82" s="275"/>
      <c r="V82" s="277"/>
    </row>
    <row r="83" spans="2:22" x14ac:dyDescent="0.25">
      <c r="B83" s="9">
        <v>2010</v>
      </c>
      <c r="C83" s="217">
        <v>-30.217000000000006</v>
      </c>
      <c r="D83" s="217">
        <v>-1.874276995028517</v>
      </c>
      <c r="E83" s="217">
        <v>0.93900000000000006</v>
      </c>
      <c r="F83" s="217">
        <v>-0.38900000000000001</v>
      </c>
      <c r="G83" s="217">
        <v>-19.947000000000003</v>
      </c>
      <c r="H83" s="217">
        <v>-49.499000000000002</v>
      </c>
      <c r="I83" s="272">
        <v>-3.0702861626540212</v>
      </c>
      <c r="J83" s="277"/>
      <c r="K83" s="277"/>
      <c r="L83" s="275"/>
      <c r="V83" s="277"/>
    </row>
    <row r="84" spans="2:22" x14ac:dyDescent="0.25">
      <c r="B84" s="9">
        <v>2011</v>
      </c>
      <c r="C84" s="217">
        <v>-16.768000000000008</v>
      </c>
      <c r="D84" s="217">
        <v>-1.0043671522585382</v>
      </c>
      <c r="E84" s="217">
        <v>5.7349999999999994</v>
      </c>
      <c r="F84" s="217">
        <v>-0.17300000000000001</v>
      </c>
      <c r="G84" s="217">
        <v>-20.822000000000003</v>
      </c>
      <c r="H84" s="217">
        <v>-31.800999999999998</v>
      </c>
      <c r="I84" s="272">
        <v>-1.9048115344092187</v>
      </c>
      <c r="J84" s="277"/>
      <c r="K84" s="277"/>
      <c r="L84" s="275"/>
      <c r="V84" s="277"/>
    </row>
    <row r="85" spans="2:22" x14ac:dyDescent="0.25">
      <c r="B85" s="9">
        <v>2012</v>
      </c>
      <c r="C85" s="217">
        <v>-21.203999999999997</v>
      </c>
      <c r="D85" s="217">
        <v>-1.231820281115749</v>
      </c>
      <c r="E85" s="217">
        <v>-17.334</v>
      </c>
      <c r="F85" s="217">
        <v>-0.14800000000000002</v>
      </c>
      <c r="G85" s="217">
        <v>-20.896999999999998</v>
      </c>
      <c r="H85" s="217">
        <v>-59.853999999999999</v>
      </c>
      <c r="I85" s="272">
        <v>-3.4771444588710634</v>
      </c>
      <c r="J85" s="277"/>
      <c r="K85" s="277"/>
      <c r="L85" s="275"/>
    </row>
    <row r="86" spans="2:22" x14ac:dyDescent="0.25">
      <c r="B86" s="9">
        <v>2013</v>
      </c>
      <c r="C86" s="217">
        <v>-23.435000000000031</v>
      </c>
      <c r="D86" s="217">
        <v>-1.3069143492893811</v>
      </c>
      <c r="E86" s="217">
        <v>-35.553999999999995</v>
      </c>
      <c r="F86" s="217">
        <v>-0.32599999999999996</v>
      </c>
      <c r="G86" s="217">
        <v>-25.74</v>
      </c>
      <c r="H86" s="217">
        <v>-85.528999999999996</v>
      </c>
      <c r="I86" s="272">
        <v>-4.7697494081660539</v>
      </c>
      <c r="J86" s="277"/>
      <c r="K86" s="277"/>
      <c r="L86" s="275"/>
    </row>
    <row r="87" spans="2:22" x14ac:dyDescent="0.25">
      <c r="B87" s="9">
        <v>2014</v>
      </c>
      <c r="C87" s="217">
        <v>-33.098999999999968</v>
      </c>
      <c r="D87" s="217">
        <v>-1.7641866747114587</v>
      </c>
      <c r="E87" s="217">
        <v>-37.728999999999999</v>
      </c>
      <c r="F87" s="217">
        <v>-0.46899999999999997</v>
      </c>
      <c r="G87" s="217">
        <v>-23.943999999999999</v>
      </c>
      <c r="H87" s="217">
        <v>-95.894999999999996</v>
      </c>
      <c r="I87" s="272">
        <v>-5.1112323989079833</v>
      </c>
      <c r="J87" s="277"/>
      <c r="K87" s="277"/>
      <c r="L87" s="275"/>
    </row>
    <row r="88" spans="2:22" x14ac:dyDescent="0.25">
      <c r="B88" s="9">
        <v>2015</v>
      </c>
      <c r="C88" s="217">
        <v>-29.931999999999995</v>
      </c>
      <c r="D88" s="217">
        <v>-1.5467039270116141</v>
      </c>
      <c r="E88" s="217">
        <v>-44.927999999999997</v>
      </c>
      <c r="F88" s="217">
        <v>-8.8999999999999982E-2</v>
      </c>
      <c r="G88" s="217">
        <v>-23.875</v>
      </c>
      <c r="H88" s="217">
        <v>-99.954999999999998</v>
      </c>
      <c r="I88" s="272">
        <v>-5.1650671864374544</v>
      </c>
      <c r="J88" s="277"/>
      <c r="K88" s="277"/>
      <c r="L88" s="275"/>
    </row>
    <row r="89" spans="2:22" x14ac:dyDescent="0.25">
      <c r="B89" s="9">
        <v>2016</v>
      </c>
      <c r="C89" s="217">
        <v>-33.027000000000022</v>
      </c>
      <c r="D89" s="217">
        <v>-1.637725759407489</v>
      </c>
      <c r="E89" s="217">
        <v>-49.282000000000004</v>
      </c>
      <c r="F89" s="217">
        <v>-0.36</v>
      </c>
      <c r="G89" s="217">
        <v>-23.847999999999999</v>
      </c>
      <c r="H89" s="217">
        <v>-107.413</v>
      </c>
      <c r="I89" s="272">
        <v>-5.32634017607523</v>
      </c>
      <c r="J89" s="277"/>
      <c r="K89" s="277"/>
      <c r="L89" s="275"/>
    </row>
    <row r="90" spans="2:22" x14ac:dyDescent="0.25">
      <c r="B90" s="9">
        <v>2017</v>
      </c>
      <c r="C90" s="217">
        <v>-26.494999862014083</v>
      </c>
      <c r="D90" s="217">
        <v>-1.2633854659417159</v>
      </c>
      <c r="E90" s="217">
        <v>-25.645000000000003</v>
      </c>
      <c r="F90" s="217">
        <v>-0.31</v>
      </c>
      <c r="G90" s="217">
        <v>-22.462000000000003</v>
      </c>
      <c r="H90" s="217">
        <v>-76.153999999999996</v>
      </c>
      <c r="I90" s="272">
        <v>-3.6313212785203488</v>
      </c>
      <c r="J90" s="277"/>
      <c r="K90" s="277"/>
      <c r="L90" s="275"/>
    </row>
    <row r="91" spans="2:22" x14ac:dyDescent="0.25">
      <c r="B91" s="9">
        <v>2018</v>
      </c>
      <c r="C91" s="217">
        <v>-28.297999921325051</v>
      </c>
      <c r="D91" s="217">
        <v>-1.3014284495499859</v>
      </c>
      <c r="E91" s="217">
        <v>-29.012</v>
      </c>
      <c r="F91" s="217">
        <v>-0.38600000000000001</v>
      </c>
      <c r="G91" s="217">
        <v>-25.485999999999997</v>
      </c>
      <c r="H91" s="217">
        <v>-84.313999999999993</v>
      </c>
      <c r="I91" s="272">
        <v>-3.8776110891380533</v>
      </c>
      <c r="J91" s="277"/>
      <c r="K91" s="277"/>
      <c r="L91" s="275"/>
    </row>
    <row r="92" spans="2:22" x14ac:dyDescent="0.25">
      <c r="B92" s="9">
        <v>2019</v>
      </c>
      <c r="C92" s="217">
        <v>-20.688000235148976</v>
      </c>
      <c r="D92" s="217">
        <v>-0.91731282660087599</v>
      </c>
      <c r="E92" s="217">
        <v>-11.446</v>
      </c>
      <c r="F92" s="217">
        <v>-0.45699999999999996</v>
      </c>
      <c r="G92" s="217">
        <v>-26.419</v>
      </c>
      <c r="H92" s="217">
        <v>-60.164999999999999</v>
      </c>
      <c r="I92" s="272">
        <v>-2.6677361555068702</v>
      </c>
      <c r="J92" s="277"/>
      <c r="K92" s="277"/>
      <c r="L92" s="275"/>
    </row>
    <row r="93" spans="2:22" x14ac:dyDescent="0.25">
      <c r="B93" s="9">
        <v>2020</v>
      </c>
      <c r="C93" s="217">
        <v>3.017492441022009</v>
      </c>
      <c r="D93" s="217">
        <v>0.14017597138693519</v>
      </c>
      <c r="E93" s="217">
        <v>-28.904999999999998</v>
      </c>
      <c r="F93" s="217">
        <v>-0.249</v>
      </c>
      <c r="G93" s="217">
        <v>-28.145</v>
      </c>
      <c r="H93" s="217">
        <v>-56.750999999999998</v>
      </c>
      <c r="I93" s="272">
        <v>-2.6363368617041538</v>
      </c>
      <c r="J93" s="277" t="s">
        <v>638</v>
      </c>
      <c r="K93" s="280"/>
      <c r="L93" s="275"/>
    </row>
    <row r="94" spans="2:22" x14ac:dyDescent="0.25">
      <c r="B94" s="9">
        <v>2021</v>
      </c>
      <c r="C94" s="217">
        <v>-28.761001680318024</v>
      </c>
      <c r="D94" s="217">
        <v>-1.2409462481157993</v>
      </c>
      <c r="E94" s="217">
        <v>-22.349315199999999</v>
      </c>
      <c r="F94" s="217">
        <v>-0.34649094800000002</v>
      </c>
      <c r="G94" s="217">
        <v>-19.180016699999999</v>
      </c>
      <c r="H94" s="217">
        <v>-68.731822800000003</v>
      </c>
      <c r="I94" s="272">
        <v>-2.9655607470788516</v>
      </c>
      <c r="J94" s="277"/>
      <c r="K94" s="280"/>
      <c r="L94" s="275"/>
    </row>
    <row r="95" spans="2:22" x14ac:dyDescent="0.25">
      <c r="B95" s="9">
        <v>2022</v>
      </c>
      <c r="C95" s="217">
        <v>-58.001353481159725</v>
      </c>
      <c r="D95" s="217">
        <v>-2.3444573264133211</v>
      </c>
      <c r="E95" s="217">
        <v>-36.041380240000002</v>
      </c>
      <c r="F95" s="217">
        <v>-1.1256738470000001</v>
      </c>
      <c r="G95" s="217">
        <v>-19.110887999999996</v>
      </c>
      <c r="H95" s="217">
        <v>-114.279296</v>
      </c>
      <c r="I95" s="272">
        <v>-4.6192531153878145</v>
      </c>
      <c r="J95" s="277"/>
      <c r="K95" s="280"/>
      <c r="L95" s="275"/>
    </row>
    <row r="96" spans="2:22" x14ac:dyDescent="0.25">
      <c r="B96" s="9">
        <v>2023</v>
      </c>
      <c r="C96" s="217">
        <v>-56.828786551199954</v>
      </c>
      <c r="D96" s="217">
        <v>-2.188577327300858</v>
      </c>
      <c r="E96" s="217">
        <v>-33.716358469999996</v>
      </c>
      <c r="F96" s="217">
        <v>-1.2568879509999999</v>
      </c>
      <c r="G96" s="217">
        <v>-17.142156809999999</v>
      </c>
      <c r="H96" s="217">
        <v>-108.94418899999999</v>
      </c>
      <c r="I96" s="272">
        <v>-4.195633876006899</v>
      </c>
      <c r="J96" s="277"/>
      <c r="K96" s="280"/>
      <c r="L96" s="275"/>
    </row>
    <row r="97" spans="2:12" x14ac:dyDescent="0.25">
      <c r="B97" s="9">
        <v>2024</v>
      </c>
      <c r="C97" s="217">
        <v>-36.973824446409672</v>
      </c>
      <c r="D97" s="217">
        <v>-1.3689432012912981</v>
      </c>
      <c r="E97" s="217">
        <v>-35.117606300000006</v>
      </c>
      <c r="F97" s="217">
        <v>-1.259938961</v>
      </c>
      <c r="G97" s="217">
        <v>-14.47630629</v>
      </c>
      <c r="H97" s="217">
        <v>-87.827677100000002</v>
      </c>
      <c r="I97" s="272">
        <v>-3.2517896985613817</v>
      </c>
      <c r="J97" s="277"/>
      <c r="K97" s="280"/>
      <c r="L97" s="275"/>
    </row>
    <row r="98" spans="2:12" x14ac:dyDescent="0.25">
      <c r="B98" s="9">
        <v>2025</v>
      </c>
      <c r="C98" s="217">
        <v>-35.445848810774386</v>
      </c>
      <c r="D98" s="217">
        <v>-1.2654866638827271</v>
      </c>
      <c r="E98" s="217">
        <v>-36.716674789999999</v>
      </c>
      <c r="F98" s="217">
        <v>-1.2625558210000001</v>
      </c>
      <c r="G98" s="217">
        <v>-14.037614889999999</v>
      </c>
      <c r="H98" s="217">
        <v>-87.462693299999998</v>
      </c>
      <c r="I98" s="272">
        <v>-3.1225905337826378</v>
      </c>
      <c r="J98" s="277"/>
      <c r="K98" s="280"/>
      <c r="L98" s="275"/>
    </row>
    <row r="99" spans="2:12" x14ac:dyDescent="0.25">
      <c r="B99" s="213">
        <v>2026</v>
      </c>
      <c r="C99" s="221">
        <v>-38.501137533507382</v>
      </c>
      <c r="D99" s="221">
        <v>-1.3256745494093145</v>
      </c>
      <c r="E99" s="221">
        <v>-38.471722059999998</v>
      </c>
      <c r="F99" s="221">
        <v>-1.2769646059999999</v>
      </c>
      <c r="G99" s="221">
        <v>-14.437987749999998</v>
      </c>
      <c r="H99" s="221">
        <v>-92.687810899999988</v>
      </c>
      <c r="I99" s="279">
        <v>-3.1914348464030908</v>
      </c>
      <c r="J99" s="277"/>
      <c r="K99" s="280"/>
      <c r="L99" s="275"/>
    </row>
    <row r="100" spans="2:12" x14ac:dyDescent="0.25">
      <c r="B100" s="9" t="s">
        <v>333</v>
      </c>
      <c r="C100" s="217">
        <v>-27.365000000000027</v>
      </c>
      <c r="D100" s="217">
        <v>-1.7275796586885925</v>
      </c>
      <c r="E100" s="217">
        <v>-22.312999999999999</v>
      </c>
      <c r="F100" s="217">
        <v>-0.60499999999999998</v>
      </c>
      <c r="G100" s="217">
        <v>-13.286999999999999</v>
      </c>
      <c r="H100" s="217">
        <v>-63.177999999999997</v>
      </c>
      <c r="I100" s="272">
        <v>-3.9884899571214287</v>
      </c>
      <c r="J100" s="277"/>
      <c r="K100" s="280"/>
      <c r="L100" s="275"/>
    </row>
    <row r="101" spans="2:12" x14ac:dyDescent="0.25">
      <c r="B101" s="73" t="s">
        <v>334</v>
      </c>
      <c r="C101" s="217">
        <v>-24.372000000000025</v>
      </c>
      <c r="D101" s="217">
        <v>-1.5561966278575285</v>
      </c>
      <c r="E101" s="217">
        <v>-5.9660000000000011</v>
      </c>
      <c r="F101" s="217">
        <v>-0.27400000000000002</v>
      </c>
      <c r="G101" s="217">
        <v>-15.995999999999999</v>
      </c>
      <c r="H101" s="217">
        <v>-45.787999999999997</v>
      </c>
      <c r="I101" s="272">
        <v>-2.9236472672058316</v>
      </c>
      <c r="J101" s="277"/>
      <c r="K101" s="280"/>
      <c r="L101" s="275"/>
    </row>
    <row r="102" spans="2:12" x14ac:dyDescent="0.25">
      <c r="B102" s="73" t="s">
        <v>335</v>
      </c>
      <c r="C102" s="217">
        <v>-25.204000000000011</v>
      </c>
      <c r="D102" s="217">
        <v>-1.5435049271024008</v>
      </c>
      <c r="E102" s="217">
        <v>2.5670000000000002</v>
      </c>
      <c r="F102" s="217">
        <v>-0.39699999999999996</v>
      </c>
      <c r="G102" s="217">
        <v>-20.785000000000004</v>
      </c>
      <c r="H102" s="217">
        <v>-43.920999999999999</v>
      </c>
      <c r="I102" s="272">
        <v>-2.6897428941146067</v>
      </c>
      <c r="J102" s="277"/>
      <c r="K102" s="280"/>
      <c r="L102" s="275"/>
    </row>
    <row r="103" spans="2:12" x14ac:dyDescent="0.25">
      <c r="B103" s="73" t="s">
        <v>82</v>
      </c>
      <c r="C103" s="217">
        <v>-17.959000000000003</v>
      </c>
      <c r="D103" s="217">
        <v>-1.0710422011739182</v>
      </c>
      <c r="E103" s="217">
        <v>1.0880000000000001</v>
      </c>
      <c r="F103" s="217">
        <v>-0.13800000000000001</v>
      </c>
      <c r="G103" s="217">
        <v>-20.611000000000001</v>
      </c>
      <c r="H103" s="217">
        <v>-37.273000000000003</v>
      </c>
      <c r="I103" s="272">
        <v>-2.2228941457962832</v>
      </c>
      <c r="J103" s="277"/>
      <c r="K103" s="280"/>
      <c r="L103" s="275"/>
    </row>
    <row r="104" spans="2:12" x14ac:dyDescent="0.25">
      <c r="B104" s="73" t="s">
        <v>83</v>
      </c>
      <c r="C104" s="217">
        <v>-20.027000000000001</v>
      </c>
      <c r="D104" s="217">
        <v>-1.1533785577671209</v>
      </c>
      <c r="E104" s="217">
        <v>-26.847999999999999</v>
      </c>
      <c r="F104" s="217">
        <v>-0.23</v>
      </c>
      <c r="G104" s="217">
        <v>-22.111000000000001</v>
      </c>
      <c r="H104" s="217">
        <v>-69.665000000000006</v>
      </c>
      <c r="I104" s="272">
        <v>-4.0120895404626991</v>
      </c>
      <c r="J104" s="277"/>
      <c r="K104" s="280"/>
      <c r="L104" s="275"/>
    </row>
    <row r="105" spans="2:12" x14ac:dyDescent="0.25">
      <c r="B105" s="73" t="s">
        <v>84</v>
      </c>
      <c r="C105" s="217">
        <v>-29.430000000000028</v>
      </c>
      <c r="D105" s="217">
        <v>-1.6200683698578104</v>
      </c>
      <c r="E105" s="217">
        <v>-30.631</v>
      </c>
      <c r="F105" s="217">
        <v>-0.308</v>
      </c>
      <c r="G105" s="217">
        <v>-25.158999999999999</v>
      </c>
      <c r="H105" s="217">
        <v>-85.986999999999995</v>
      </c>
      <c r="I105" s="272">
        <v>-4.7334291171921015</v>
      </c>
      <c r="J105" s="277"/>
      <c r="K105" s="280"/>
      <c r="L105" s="275"/>
    </row>
    <row r="106" spans="2:12" x14ac:dyDescent="0.25">
      <c r="B106" s="73" t="s">
        <v>85</v>
      </c>
      <c r="C106" s="217">
        <v>-37.71399999999997</v>
      </c>
      <c r="D106" s="217">
        <v>-1.9939073584349039</v>
      </c>
      <c r="E106" s="217">
        <v>-40.780999999999999</v>
      </c>
      <c r="F106" s="217">
        <v>-0.46500000000000002</v>
      </c>
      <c r="G106" s="217">
        <v>-23.898</v>
      </c>
      <c r="H106" s="217">
        <v>-103.657</v>
      </c>
      <c r="I106" s="272">
        <v>-5.4802581283684262</v>
      </c>
      <c r="J106" s="277"/>
      <c r="K106" s="280"/>
      <c r="L106" s="275"/>
    </row>
    <row r="107" spans="2:12" x14ac:dyDescent="0.25">
      <c r="B107" s="73" t="s">
        <v>86</v>
      </c>
      <c r="C107" s="217">
        <v>-25.129999999999992</v>
      </c>
      <c r="D107" s="217">
        <v>-1.2876053256544984</v>
      </c>
      <c r="E107" s="217">
        <v>-49.658000000000001</v>
      </c>
      <c r="F107" s="217">
        <v>-3.9999999999999862E-3</v>
      </c>
      <c r="G107" s="217">
        <v>-23.853000000000002</v>
      </c>
      <c r="H107" s="217">
        <v>-99.876999999999995</v>
      </c>
      <c r="I107" s="272">
        <v>-5.1174754122719595</v>
      </c>
      <c r="J107" s="277"/>
      <c r="K107" s="280"/>
      <c r="L107" s="275"/>
    </row>
    <row r="108" spans="2:12" x14ac:dyDescent="0.25">
      <c r="B108" s="73" t="s">
        <v>87</v>
      </c>
      <c r="C108" s="217">
        <v>-32.250000019125032</v>
      </c>
      <c r="D108" s="217">
        <v>-1.580376478466694</v>
      </c>
      <c r="E108" s="217">
        <v>-39.106999999999999</v>
      </c>
      <c r="F108" s="217">
        <v>-0.33899999999999997</v>
      </c>
      <c r="G108" s="217">
        <v>-23.144999999999996</v>
      </c>
      <c r="H108" s="217">
        <v>-95.620999999999995</v>
      </c>
      <c r="I108" s="272">
        <v>-4.6858040048945115</v>
      </c>
      <c r="J108" s="277"/>
      <c r="K108" s="280"/>
      <c r="L108" s="275"/>
    </row>
    <row r="109" spans="2:12" x14ac:dyDescent="0.25">
      <c r="B109" s="73" t="s">
        <v>88</v>
      </c>
      <c r="C109" s="217">
        <v>-26.246999822446085</v>
      </c>
      <c r="D109" s="217">
        <v>-1.2412076899570381</v>
      </c>
      <c r="E109" s="217">
        <v>-29.27</v>
      </c>
      <c r="F109" s="217">
        <v>-0.45199999999999996</v>
      </c>
      <c r="G109" s="217">
        <v>-23.405999999999999</v>
      </c>
      <c r="H109" s="217">
        <v>-80.727000000000004</v>
      </c>
      <c r="I109" s="272">
        <v>-3.8175400565771667</v>
      </c>
      <c r="J109" s="277"/>
      <c r="K109" s="280"/>
      <c r="L109" s="275"/>
    </row>
    <row r="110" spans="2:12" x14ac:dyDescent="0.25">
      <c r="B110" s="73" t="s">
        <v>89</v>
      </c>
      <c r="C110" s="217">
        <v>-45.162000001052014</v>
      </c>
      <c r="D110" s="217">
        <v>-2.0567962127228778</v>
      </c>
      <c r="E110" s="217">
        <v>-22.21</v>
      </c>
      <c r="F110" s="217">
        <v>-0.38800000000000001</v>
      </c>
      <c r="G110" s="217">
        <v>-26.622</v>
      </c>
      <c r="H110" s="217">
        <v>-95.478999999999999</v>
      </c>
      <c r="I110" s="272">
        <v>-4.34836467804777</v>
      </c>
      <c r="J110" s="277"/>
      <c r="K110" s="280"/>
      <c r="L110" s="275"/>
    </row>
    <row r="111" spans="2:12" x14ac:dyDescent="0.25">
      <c r="B111" s="73" t="s">
        <v>90</v>
      </c>
      <c r="C111" s="217">
        <v>3.927103452739015</v>
      </c>
      <c r="D111" s="217">
        <v>0.17374626602427196</v>
      </c>
      <c r="E111" s="217">
        <v>-18.920999999999999</v>
      </c>
      <c r="F111" s="217">
        <v>-0.38199999999999995</v>
      </c>
      <c r="G111" s="217">
        <v>-25.59</v>
      </c>
      <c r="H111" s="217">
        <v>-42.345999999999997</v>
      </c>
      <c r="I111" s="272">
        <v>-1.8735079097374983</v>
      </c>
      <c r="J111" s="277"/>
      <c r="K111" s="280"/>
      <c r="L111" s="275"/>
    </row>
    <row r="112" spans="2:12" x14ac:dyDescent="0.25">
      <c r="B112" s="73" t="s">
        <v>91</v>
      </c>
      <c r="C112" s="217">
        <v>-4.1956115091279855</v>
      </c>
      <c r="D112" s="217">
        <v>-0.19544070038756595</v>
      </c>
      <c r="E112" s="217">
        <v>-20.690999999999999</v>
      </c>
      <c r="F112" s="217">
        <v>-0.27800000000000002</v>
      </c>
      <c r="G112" s="217">
        <v>-25.617999999999999</v>
      </c>
      <c r="H112" s="217">
        <v>-53.345999999999997</v>
      </c>
      <c r="I112" s="272">
        <v>-2.4849725910495151</v>
      </c>
      <c r="J112" s="277"/>
      <c r="K112" s="280"/>
      <c r="L112" s="275"/>
    </row>
    <row r="113" spans="2:12" x14ac:dyDescent="0.25">
      <c r="B113" s="73" t="s">
        <v>92</v>
      </c>
      <c r="C113" s="217">
        <v>-35.283264202402187</v>
      </c>
      <c r="D113" s="217">
        <v>-1.4931500325390121</v>
      </c>
      <c r="E113" s="217">
        <v>-30.917088569999997</v>
      </c>
      <c r="F113" s="217">
        <v>-0.51103077399999997</v>
      </c>
      <c r="G113" s="217">
        <v>-19.829561269999996</v>
      </c>
      <c r="H113" s="217">
        <v>-84.027943399999998</v>
      </c>
      <c r="I113" s="272">
        <v>-3.5559727609713119</v>
      </c>
      <c r="J113" s="277"/>
      <c r="K113" s="280"/>
      <c r="L113" s="275"/>
    </row>
    <row r="114" spans="2:12" x14ac:dyDescent="0.25">
      <c r="B114" s="73" t="s">
        <v>93</v>
      </c>
      <c r="C114" s="217">
        <v>-62.853098144148973</v>
      </c>
      <c r="D114" s="217">
        <v>-2.5015332137973392</v>
      </c>
      <c r="E114" s="217">
        <v>-34.638981010000002</v>
      </c>
      <c r="F114" s="217">
        <v>-1.209656815</v>
      </c>
      <c r="G114" s="217">
        <v>-19.478842269999998</v>
      </c>
      <c r="H114" s="217">
        <v>-118.18057870000001</v>
      </c>
      <c r="I114" s="272">
        <v>-4.7035492533053622</v>
      </c>
      <c r="J114" s="277"/>
      <c r="K114" s="280"/>
      <c r="L114" s="275"/>
    </row>
    <row r="115" spans="2:12" x14ac:dyDescent="0.25">
      <c r="B115" s="73" t="s">
        <v>94</v>
      </c>
      <c r="C115" s="217">
        <v>-49.959982050707396</v>
      </c>
      <c r="D115" s="217">
        <v>-1.9051718961450108</v>
      </c>
      <c r="E115" s="217">
        <v>-34.048382919999995</v>
      </c>
      <c r="F115" s="217">
        <v>-1.2590462410000001</v>
      </c>
      <c r="G115" s="217">
        <v>-16.100378620000001</v>
      </c>
      <c r="H115" s="217">
        <v>-101.36778939999999</v>
      </c>
      <c r="I115" s="272">
        <v>-3.8655551025461583</v>
      </c>
      <c r="J115" s="277"/>
      <c r="K115" s="280"/>
      <c r="L115" s="275"/>
    </row>
    <row r="116" spans="2:12" x14ac:dyDescent="0.25">
      <c r="B116" s="73" t="s">
        <v>358</v>
      </c>
      <c r="C116" s="217">
        <v>-35.384090103511575</v>
      </c>
      <c r="D116" s="217">
        <v>-1.2981609788777007</v>
      </c>
      <c r="E116" s="217">
        <v>-35.528543519999999</v>
      </c>
      <c r="F116" s="217">
        <v>-1.259579424</v>
      </c>
      <c r="G116" s="217">
        <v>-14.261874039999999</v>
      </c>
      <c r="H116" s="217">
        <v>-86.434087300000016</v>
      </c>
      <c r="I116" s="272">
        <v>-3.1710681000847094</v>
      </c>
      <c r="J116" s="277"/>
      <c r="K116" s="280"/>
      <c r="L116" s="275"/>
    </row>
    <row r="117" spans="2:12" x14ac:dyDescent="0.25">
      <c r="B117" s="73" t="s">
        <v>365</v>
      </c>
      <c r="C117" s="217">
        <v>-36.079185881342582</v>
      </c>
      <c r="D117" s="217">
        <v>-1.2766438611401787</v>
      </c>
      <c r="E117" s="217">
        <v>-37.074406240000002</v>
      </c>
      <c r="F117" s="217">
        <v>-1.2648302390000001</v>
      </c>
      <c r="G117" s="217">
        <v>-14.08723945</v>
      </c>
      <c r="H117" s="217">
        <v>-88.505660800000001</v>
      </c>
      <c r="I117" s="272">
        <v>-3.1317283296823173</v>
      </c>
      <c r="J117" s="277"/>
      <c r="K117" s="280"/>
      <c r="L117" s="275"/>
    </row>
    <row r="118" spans="2:12" x14ac:dyDescent="0.25">
      <c r="B118" s="73" t="s">
        <v>392</v>
      </c>
      <c r="C118" s="217">
        <v>-39.449072541710699</v>
      </c>
      <c r="D118" s="217">
        <v>-1.3457721200563579</v>
      </c>
      <c r="E118" s="217">
        <v>-38.991218490000001</v>
      </c>
      <c r="F118" s="217">
        <v>-1.2811911899999999</v>
      </c>
      <c r="G118" s="217">
        <v>-14.518638619999999</v>
      </c>
      <c r="H118" s="217">
        <v>-94.240120700000006</v>
      </c>
      <c r="I118" s="272">
        <v>-3.2149229083829431</v>
      </c>
      <c r="J118" s="277"/>
      <c r="K118" s="280"/>
      <c r="L118" s="275"/>
    </row>
    <row r="119" spans="2:12" x14ac:dyDescent="0.25">
      <c r="B119" s="512" t="s">
        <v>29</v>
      </c>
      <c r="C119" s="513"/>
      <c r="D119" s="513"/>
      <c r="E119" s="513"/>
      <c r="F119" s="513"/>
      <c r="G119" s="513"/>
      <c r="H119" s="513"/>
      <c r="I119" s="529"/>
    </row>
    <row r="120" spans="2:12" x14ac:dyDescent="0.25">
      <c r="B120" s="505" t="s">
        <v>456</v>
      </c>
      <c r="C120" s="506"/>
      <c r="D120" s="506"/>
      <c r="E120" s="506"/>
      <c r="F120" s="506"/>
      <c r="G120" s="506"/>
      <c r="H120" s="506"/>
      <c r="I120" s="521"/>
    </row>
    <row r="121" spans="2:12" x14ac:dyDescent="0.25">
      <c r="B121" s="505" t="s">
        <v>457</v>
      </c>
      <c r="C121" s="506"/>
      <c r="D121" s="506"/>
      <c r="E121" s="506"/>
      <c r="F121" s="506"/>
      <c r="G121" s="506"/>
      <c r="H121" s="506"/>
      <c r="I121" s="521"/>
    </row>
    <row r="122" spans="2:12" x14ac:dyDescent="0.25">
      <c r="B122" s="505" t="s">
        <v>458</v>
      </c>
      <c r="C122" s="506"/>
      <c r="D122" s="506"/>
      <c r="E122" s="506"/>
      <c r="F122" s="506"/>
      <c r="G122" s="506"/>
      <c r="H122" s="506"/>
      <c r="I122" s="521"/>
    </row>
    <row r="123" spans="2:12" x14ac:dyDescent="0.25">
      <c r="B123" s="505" t="s">
        <v>459</v>
      </c>
      <c r="C123" s="506"/>
      <c r="D123" s="506"/>
      <c r="E123" s="506"/>
      <c r="F123" s="506"/>
      <c r="G123" s="506"/>
      <c r="H123" s="506"/>
      <c r="I123" s="521"/>
    </row>
    <row r="124" spans="2:12" ht="15.75" thickBot="1" x14ac:dyDescent="0.3">
      <c r="B124" s="591" t="s">
        <v>460</v>
      </c>
      <c r="C124" s="592"/>
      <c r="D124" s="592"/>
      <c r="E124" s="592"/>
      <c r="F124" s="592"/>
      <c r="G124" s="592"/>
      <c r="H124" s="592"/>
      <c r="I124" s="593"/>
    </row>
    <row r="125" spans="2:12" x14ac:dyDescent="0.25">
      <c r="C125" s="277"/>
      <c r="D125" s="277"/>
      <c r="E125" s="277"/>
      <c r="F125" s="280"/>
      <c r="G125" s="277"/>
      <c r="H125" s="277"/>
      <c r="I125" s="277"/>
    </row>
    <row r="126" spans="2:12" x14ac:dyDescent="0.25">
      <c r="C126" s="277"/>
      <c r="D126" s="277"/>
      <c r="E126" s="277"/>
      <c r="F126" s="280"/>
      <c r="G126" s="277"/>
      <c r="H126" s="277"/>
      <c r="I126" s="277"/>
    </row>
    <row r="127" spans="2:12" x14ac:dyDescent="0.25">
      <c r="B127" s="281"/>
      <c r="C127" s="277"/>
      <c r="D127" s="277"/>
      <c r="E127" s="277"/>
      <c r="F127" s="280"/>
      <c r="G127" s="277"/>
      <c r="H127" s="277"/>
      <c r="I127" s="277"/>
    </row>
    <row r="128" spans="2:12" x14ac:dyDescent="0.25">
      <c r="B128" s="281"/>
      <c r="C128" s="277"/>
      <c r="D128" s="277"/>
      <c r="E128" s="277"/>
      <c r="F128" s="280"/>
      <c r="G128" s="277"/>
      <c r="H128" s="277"/>
      <c r="I128" s="277"/>
    </row>
    <row r="129" spans="2:9" x14ac:dyDescent="0.25">
      <c r="B129" s="281"/>
      <c r="C129" s="277"/>
      <c r="D129" s="277"/>
      <c r="E129" s="277"/>
      <c r="F129" s="280"/>
      <c r="G129" s="277"/>
      <c r="H129" s="277"/>
      <c r="I129" s="277"/>
    </row>
    <row r="130" spans="2:9" x14ac:dyDescent="0.25">
      <c r="B130" s="281"/>
      <c r="C130" s="277"/>
      <c r="D130" s="277"/>
      <c r="E130" s="277"/>
      <c r="F130" s="280"/>
      <c r="G130" s="277"/>
      <c r="H130" s="277"/>
      <c r="I130" s="277"/>
    </row>
    <row r="131" spans="2:9" x14ac:dyDescent="0.25">
      <c r="B131" s="281"/>
      <c r="C131" s="277"/>
      <c r="D131" s="277"/>
      <c r="E131" s="277"/>
      <c r="F131" s="280"/>
      <c r="G131" s="277"/>
      <c r="H131" s="277"/>
      <c r="I131" s="277"/>
    </row>
    <row r="132" spans="2:9" x14ac:dyDescent="0.25">
      <c r="B132" s="281"/>
      <c r="C132" s="277"/>
      <c r="D132" s="277"/>
      <c r="E132" s="277"/>
      <c r="F132" s="280"/>
      <c r="G132" s="277"/>
      <c r="H132" s="277"/>
      <c r="I132" s="277"/>
    </row>
    <row r="133" spans="2:9" x14ac:dyDescent="0.25">
      <c r="B133" s="281"/>
      <c r="C133" s="277"/>
      <c r="D133" s="277"/>
      <c r="E133" s="277"/>
      <c r="F133" s="280"/>
      <c r="G133" s="277"/>
      <c r="H133" s="277"/>
      <c r="I133" s="277"/>
    </row>
    <row r="134" spans="2:9" x14ac:dyDescent="0.25">
      <c r="B134" s="281"/>
      <c r="C134" s="277"/>
      <c r="D134" s="277"/>
      <c r="E134" s="277"/>
      <c r="F134" s="280"/>
      <c r="G134" s="277"/>
      <c r="H134" s="277"/>
      <c r="I134" s="277"/>
    </row>
    <row r="135" spans="2:9" x14ac:dyDescent="0.25">
      <c r="B135" s="281"/>
      <c r="C135" s="277"/>
      <c r="D135" s="277"/>
      <c r="E135" s="277"/>
      <c r="F135" s="280"/>
      <c r="G135" s="277"/>
      <c r="H135" s="277"/>
      <c r="I135" s="277"/>
    </row>
    <row r="136" spans="2:9" x14ac:dyDescent="0.25">
      <c r="B136" s="281"/>
      <c r="C136" s="277"/>
      <c r="D136" s="277"/>
      <c r="E136" s="277"/>
      <c r="F136" s="280"/>
      <c r="G136" s="277"/>
      <c r="H136" s="277"/>
      <c r="I136" s="277"/>
    </row>
    <row r="137" spans="2:9" x14ac:dyDescent="0.25">
      <c r="B137" s="281"/>
      <c r="C137" s="277"/>
      <c r="D137" s="277"/>
      <c r="E137" s="277"/>
      <c r="F137" s="280"/>
      <c r="G137" s="277"/>
      <c r="H137" s="277"/>
      <c r="I137" s="277"/>
    </row>
    <row r="138" spans="2:9" x14ac:dyDescent="0.25">
      <c r="B138" s="281"/>
      <c r="C138" s="277"/>
      <c r="D138" s="277"/>
      <c r="E138" s="277"/>
      <c r="F138" s="280"/>
      <c r="G138" s="277"/>
      <c r="H138" s="277"/>
      <c r="I138" s="277"/>
    </row>
    <row r="139" spans="2:9" x14ac:dyDescent="0.25">
      <c r="B139" s="281"/>
      <c r="C139" s="277"/>
      <c r="D139" s="277"/>
      <c r="E139" s="277"/>
      <c r="F139" s="280"/>
      <c r="G139" s="277"/>
      <c r="H139" s="277"/>
      <c r="I139" s="277"/>
    </row>
    <row r="140" spans="2:9" x14ac:dyDescent="0.25">
      <c r="B140" s="281"/>
      <c r="C140" s="277"/>
      <c r="D140" s="277"/>
      <c r="E140" s="277"/>
      <c r="F140" s="280"/>
      <c r="G140" s="277"/>
      <c r="H140" s="277"/>
      <c r="I140" s="277"/>
    </row>
    <row r="141" spans="2:9" x14ac:dyDescent="0.25">
      <c r="B141" s="281"/>
      <c r="C141" s="277"/>
      <c r="D141" s="277"/>
      <c r="E141" s="277"/>
      <c r="F141" s="280"/>
      <c r="G141" s="277"/>
      <c r="H141" s="277"/>
      <c r="I141" s="277"/>
    </row>
    <row r="142" spans="2:9" x14ac:dyDescent="0.25">
      <c r="B142" s="281"/>
      <c r="C142" s="277"/>
      <c r="D142" s="277"/>
      <c r="E142" s="277"/>
      <c r="F142" s="280"/>
      <c r="G142" s="277"/>
      <c r="H142" s="277"/>
      <c r="I142" s="277"/>
    </row>
    <row r="143" spans="2:9" x14ac:dyDescent="0.25">
      <c r="B143" s="281"/>
      <c r="C143" s="277"/>
      <c r="D143" s="277"/>
      <c r="E143" s="277"/>
      <c r="F143" s="280"/>
      <c r="G143" s="277"/>
      <c r="H143" s="277"/>
      <c r="I143" s="277"/>
    </row>
    <row r="144" spans="2:9" x14ac:dyDescent="0.25">
      <c r="B144" s="281"/>
      <c r="C144" s="277"/>
      <c r="D144" s="277"/>
      <c r="E144" s="277"/>
      <c r="F144" s="280"/>
      <c r="G144" s="277"/>
      <c r="H144" s="277"/>
      <c r="I144" s="277"/>
    </row>
    <row r="145" spans="2:9" x14ac:dyDescent="0.25">
      <c r="B145" s="281"/>
      <c r="C145" s="277"/>
      <c r="D145" s="277"/>
      <c r="E145" s="277"/>
      <c r="F145" s="280"/>
      <c r="G145" s="277"/>
      <c r="H145" s="277"/>
      <c r="I145" s="277"/>
    </row>
    <row r="146" spans="2:9" x14ac:dyDescent="0.25">
      <c r="B146" s="281"/>
      <c r="C146" s="277"/>
      <c r="D146" s="277"/>
      <c r="E146" s="277"/>
      <c r="F146" s="280"/>
      <c r="G146" s="277"/>
      <c r="H146" s="277"/>
      <c r="I146" s="277"/>
    </row>
    <row r="147" spans="2:9" x14ac:dyDescent="0.25">
      <c r="B147" s="281"/>
      <c r="C147" s="277"/>
      <c r="D147" s="277"/>
      <c r="E147" s="277"/>
      <c r="F147" s="280"/>
      <c r="G147" s="277"/>
      <c r="H147" s="277"/>
      <c r="I147" s="277"/>
    </row>
  </sheetData>
  <mergeCells count="7">
    <mergeCell ref="B124:I124"/>
    <mergeCell ref="B2:I2"/>
    <mergeCell ref="B119:I119"/>
    <mergeCell ref="B120:I120"/>
    <mergeCell ref="B121:I121"/>
    <mergeCell ref="B122:I122"/>
    <mergeCell ref="B123:I123"/>
  </mergeCells>
  <hyperlinks>
    <hyperlink ref="A1" location="Contents!A1" display="Back to contents" xr:uid="{7E174CF4-8D9C-4C17-9392-02320E3277C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80"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Harriet Brown</cp:lastModifiedBy>
  <cp:lastPrinted>2021-10-25T10:20:40Z</cp:lastPrinted>
  <dcterms:created xsi:type="dcterms:W3CDTF">2010-11-27T22:19:23Z</dcterms:created>
  <dcterms:modified xsi:type="dcterms:W3CDTF">2022-03-30T11:51:55Z</dcterms:modified>
</cp:coreProperties>
</file>