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drawings/drawing5.xml" ContentType="application/vnd.openxmlformats-officedocument.drawingml.chartshape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dom1.infra.int\data\OBR\102PF\Shared\Groups\Documents and research\Brief Guides\Brief guide to welfare\"/>
    </mc:Choice>
  </mc:AlternateContent>
  <workbookProtection workbookPassword="9197" lockStructure="1"/>
  <bookViews>
    <workbookView xWindow="120" yWindow="180" windowWidth="18810" windowHeight="11700" tabRatio="708"/>
  </bookViews>
  <sheets>
    <sheet name="Notes" sheetId="8" r:id="rId1"/>
    <sheet name="Dashboard" sheetId="7" r:id="rId2"/>
    <sheet name="Input" sheetId="2" state="hidden" r:id="rId3"/>
  </sheets>
  <externalReferences>
    <externalReference r:id="rId4"/>
    <externalReference r:id="rId5"/>
    <externalReference r:id="rId6"/>
    <externalReference r:id="rId7"/>
  </externalReferences>
  <definedNames>
    <definedName name="_3">'[1]BEMS Report Final'!$A$913:$B$973</definedName>
    <definedName name="BP_D">#REF!</definedName>
    <definedName name="BP_P">#REF!</definedName>
    <definedName name="BP_WA">#REF!</definedName>
    <definedName name="FY">[2]Configuration!$A$11</definedName>
    <definedName name="HypMonth">[2]Configuration!$A$13</definedName>
    <definedName name="HypYear">[2]Configuration!$A$15</definedName>
    <definedName name="HypYearNext">[2]Configuration!#REF!</definedName>
    <definedName name="HypYearPrev">[2]Configuration!$A$17</definedName>
    <definedName name="HYPYTD">[2]Configuration!$A$19</definedName>
    <definedName name="Number">'[3]AYLs re-forecast benefits +CPS '!$D$7:$J$11,'[3]AYLs re-forecast benefits +CPS '!$D$13:$J$19,'[3]AYLs re-forecast benefits +CPS '!$D$23:$J$29,'[3]AYLs re-forecast benefits +CPS '!$D$30:$J$32,'[3]AYLs re-forecast benefits +CPS '!$D$36:$J$38,'[3]AYLs re-forecast benefits +CPS '!$D$40:$J$60,'[3]AYLs re-forecast benefits +CPS '!$D$63:$J$71,'[3]AYLs re-forecast benefits +CPS '!$D$73:$J$76,'[3]AYLs re-forecast benefits +CPS '!$D$77:$J$80,'[3]AYLs re-forecast benefits +CPS '!$D$82:$J$82,'[3]AYLs re-forecast benefits +CPS '!$D$85:$J$87,'[3]AYLs re-forecast benefits +CPS '!$D$99:$J$100</definedName>
    <definedName name="OC_D">#REF!</definedName>
    <definedName name="OC_P">#REF!</definedName>
    <definedName name="OC_WA">#REF!</definedName>
    <definedName name="OP_D">'[4]Outturn 08-09'!#REF!</definedName>
    <definedName name="OP_P">'[4]Outturn 08-09'!#REF!</definedName>
    <definedName name="OP_WA">'[4]Outturn 08-09'!#REF!</definedName>
    <definedName name="Period">[2]Configuration!$A$9</definedName>
    <definedName name="potatoe" hidden="1">{#N/A,#N/A,FALSE,"Comp. of IMBEs all bens.  T8";#N/A,#N/A,FALSE,"Comp. of IMBE with provision.T4";#N/A,#N/A,FALSE,"Comp. IMBE with Sep PES.  T6"}</definedName>
    <definedName name="potatoe_1" hidden="1">{#N/A,#N/A,FALSE,"Comp. of IMBEs all bens.  T8";#N/A,#N/A,FALSE,"Comp. of IMBE with provision.T4";#N/A,#N/A,FALSE,"Comp. IMBE with Sep PES.  T6"}</definedName>
    <definedName name="potatoe_2" hidden="1">{#N/A,#N/A,FALSE,"Comp. of IMBEs all bens.  T8";#N/A,#N/A,FALSE,"Comp. of IMBE with provision.T4";#N/A,#N/A,FALSE,"Comp. IMBE with Sep PES.  T6"}</definedName>
    <definedName name="potatoe_3" hidden="1">{#N/A,#N/A,FALSE,"Comp. of IMBEs all bens.  T8";#N/A,#N/A,FALSE,"Comp. of IMBE with provision.T4";#N/A,#N/A,FALSE,"Comp. IMBE with Sep PES.  T6"}</definedName>
    <definedName name="potatoe_4" hidden="1">{#N/A,#N/A,FALSE,"Comp. of IMBEs all bens.  T8";#N/A,#N/A,FALSE,"Comp. of IMBE with provision.T4";#N/A,#N/A,FALSE,"Comp. IMBE with Sep PES.  T6"}</definedName>
    <definedName name="_xlnm.Print_Area" localSheetId="2">Input!$A$8:$I$33</definedName>
    <definedName name="Print_Area_MI">'[1]BEMS Report Final'!$A$1:$B$81</definedName>
    <definedName name="_xlnm.Recorder">'[1]BEMS Report Final'!$A$1:$A$65536</definedName>
    <definedName name="ShadedArea">'[3]Re-forecast benefits'!$B$7:$J$9,'[3]Re-forecast benefits'!$B$13:$J$19,'[3]Re-forecast benefits'!$B$31,'[3]Re-forecast benefits'!$B$30:$J$32,'[3]Re-forecast benefits'!$B$41:$J$46,'[3]Re-forecast benefits'!$B$48:$J$52,'[3]Re-forecast benefits'!$B$63:$J$65,'[3]Re-forecast benefits'!$B$73:$J$76,'[3]Re-forecast benefits'!$B$82:$J$82,'[3]Re-forecast benefits'!$B$99:$J$100</definedName>
    <definedName name="Slicer_Benefits1">#N/A</definedName>
    <definedName name="wrn.1._.to._.4._.annexes._.A._.B._.and._.C." hidden="1">{#N/A,#N/A,FALSE,"T1 Comparison with last month";#N/A,#N/A,FALSE,"T2 Comparison with Provision";#N/A,#N/A,FALSE,"T3 Comparison with PES";#N/A,#N/A,FALSE,"Table 4 Comparison with DR 1998";#N/A,#N/A,FALSE,"Annex A";#N/A,#N/A,FALSE,"Annex B";#N/A,#N/A,FALSE,"Annex C"}</definedName>
    <definedName name="wrn.1._.to._.4._.annexes._.A._.B._.and._.C._1" hidden="1">{#N/A,#N/A,FALSE,"T1 Comparison with last month";#N/A,#N/A,FALSE,"T2 Comparison with Provision";#N/A,#N/A,FALSE,"T3 Comparison with PES";#N/A,#N/A,FALSE,"Table 4 Comparison with DR 1998";#N/A,#N/A,FALSE,"Annex A";#N/A,#N/A,FALSE,"Annex B";#N/A,#N/A,FALSE,"Annex C"}</definedName>
    <definedName name="wrn.1._.to._.4._.annexes._.A._.B._.and._.C._2" hidden="1">{#N/A,#N/A,FALSE,"T1 Comparison with last month";#N/A,#N/A,FALSE,"T2 Comparison with Provision";#N/A,#N/A,FALSE,"T3 Comparison with PES";#N/A,#N/A,FALSE,"Table 4 Comparison with DR 1998";#N/A,#N/A,FALSE,"Annex A";#N/A,#N/A,FALSE,"Annex B";#N/A,#N/A,FALSE,"Annex C"}</definedName>
    <definedName name="wrn.1._.to._.4._.annexes._.A._.B._.and._.C._3" hidden="1">{#N/A,#N/A,FALSE,"T1 Comparison with last month";#N/A,#N/A,FALSE,"T2 Comparison with Provision";#N/A,#N/A,FALSE,"T3 Comparison with PES";#N/A,#N/A,FALSE,"Table 4 Comparison with DR 1998";#N/A,#N/A,FALSE,"Annex A";#N/A,#N/A,FALSE,"Annex B";#N/A,#N/A,FALSE,"Annex C"}</definedName>
    <definedName name="wrn.1._.to._.4._.annexes._.A._.B._.and._.C._4" hidden="1">{#N/A,#N/A,FALSE,"T1 Comparison with last month";#N/A,#N/A,FALSE,"T2 Comparison with Provision";#N/A,#N/A,FALSE,"T3 Comparison with PES";#N/A,#N/A,FALSE,"Table 4 Comparison with DR 1998";#N/A,#N/A,FALSE,"Annex A";#N/A,#N/A,FALSE,"Annex B";#N/A,#N/A,FALSE,"Annex C"}</definedName>
    <definedName name="wrn.1._.to._.4._.annexes._.A._.C._.and._.F." hidden="1">{#N/A,#N/A,FALSE,"T1 Comparison with last month";#N/A,#N/A,FALSE,"T2 Comparison with Provision";#N/A,#N/A,FALSE,"T3 Comparison with PES";#N/A,#N/A,FALSE,"Table 4 Comparison with DR 1997";#N/A,#N/A,FALSE,"Annex A";#N/A,#N/A,FALSE,"Annex C";#N/A,#N/A,FALSE,"ANXF"}</definedName>
    <definedName name="wrn.1._.to._.4._.annexes._.A._.C._.and._.F._1" hidden="1">{#N/A,#N/A,FALSE,"T1 Comparison with last month";#N/A,#N/A,FALSE,"T2 Comparison with Provision";#N/A,#N/A,FALSE,"T3 Comparison with PES";#N/A,#N/A,FALSE,"Table 4 Comparison with DR 1997";#N/A,#N/A,FALSE,"Annex A";#N/A,#N/A,FALSE,"Annex C";#N/A,#N/A,FALSE,"ANXF"}</definedName>
    <definedName name="wrn.1._.to._.4._.annexes._.A._.C._.and._.F._2" hidden="1">{#N/A,#N/A,FALSE,"T1 Comparison with last month";#N/A,#N/A,FALSE,"T2 Comparison with Provision";#N/A,#N/A,FALSE,"T3 Comparison with PES";#N/A,#N/A,FALSE,"Table 4 Comparison with DR 1997";#N/A,#N/A,FALSE,"Annex A";#N/A,#N/A,FALSE,"Annex C";#N/A,#N/A,FALSE,"ANXF"}</definedName>
    <definedName name="wrn.1._.to._.4._.annexes._.A._.C._.and._.F._3" hidden="1">{#N/A,#N/A,FALSE,"T1 Comparison with last month";#N/A,#N/A,FALSE,"T2 Comparison with Provision";#N/A,#N/A,FALSE,"T3 Comparison with PES";#N/A,#N/A,FALSE,"Table 4 Comparison with DR 1997";#N/A,#N/A,FALSE,"Annex A";#N/A,#N/A,FALSE,"Annex C";#N/A,#N/A,FALSE,"ANXF"}</definedName>
    <definedName name="wrn.1._.to._.4._.annexes._.A._.C._.and._.F._4" hidden="1">{#N/A,#N/A,FALSE,"T1 Comparison with last month";#N/A,#N/A,FALSE,"T2 Comparison with Provision";#N/A,#N/A,FALSE,"T3 Comparison with PES";#N/A,#N/A,FALSE,"Table 4 Comparison with DR 1997";#N/A,#N/A,FALSE,"Annex A";#N/A,#N/A,FALSE,"Annex C";#N/A,#N/A,FALSE,"ANXF"}</definedName>
    <definedName name="wrn.Expenditure._.Report." hidden="1">{#N/A,#N/A,FALSE,"June99 (3)BEN";#N/A,#N/A,FALSE,"June99 (3) IOP";#N/A,#N/A,FALSE,"June99 (3) COM";#N/A,#N/A,FALSE,"June 99 (3) SMBEN"}</definedName>
    <definedName name="wrn.Expenditure._.Report._1" hidden="1">{#N/A,#N/A,FALSE,"June99 (3)BEN";#N/A,#N/A,FALSE,"June99 (3) IOP";#N/A,#N/A,FALSE,"June99 (3) COM";#N/A,#N/A,FALSE,"June 99 (3) SMBEN"}</definedName>
    <definedName name="wrn.Expenditure._.Report._2" hidden="1">{#N/A,#N/A,FALSE,"June99 (3)BEN";#N/A,#N/A,FALSE,"June99 (3) IOP";#N/A,#N/A,FALSE,"June99 (3) COM";#N/A,#N/A,FALSE,"June 99 (3) SMBEN"}</definedName>
    <definedName name="wrn.Expenditure._.Report._3" hidden="1">{#N/A,#N/A,FALSE,"June99 (3)BEN";#N/A,#N/A,FALSE,"June99 (3) IOP";#N/A,#N/A,FALSE,"June99 (3) COM";#N/A,#N/A,FALSE,"June 99 (3) SMBEN"}</definedName>
    <definedName name="wrn.Expenditure._.Report._4" hidden="1">{#N/A,#N/A,FALSE,"June99 (3)BEN";#N/A,#N/A,FALSE,"June99 (3) IOP";#N/A,#N/A,FALSE,"June99 (3) COM";#N/A,#N/A,FALSE,"June 99 (3) SMBEN"}</definedName>
    <definedName name="wrn.imbe._.tables." hidden="1">{#N/A,#N/A,FALSE,"T1 Comparison with last month";#N/A,#N/A,FALSE,"T2 Comparison with Provision";#N/A,#N/A,FALSE,"T3 Comparison with PES";#N/A,#N/A,FALSE,"Table 4 Comparison with DR";#N/A,#N/A,FALSE,"Annex A";#N/A,#N/A,FALSE,"Annex C";#N/A,#N/A,FALSE,"Annex G";#N/A,#N/A,FALSE,"Annex D";#N/A,#N/A,FALSE,"Annex F"}</definedName>
    <definedName name="wrn.IMBE._.TABLES._.and._.annexes." hidden="1">{#N/A,#N/A,FALSE,"T1 Comparison with last month";#N/A,#N/A,FALSE,"T2 Comparison with Provision";#N/A,#N/A,FALSE,"T3 Comparison with PES";#N/A,#N/A,FALSE,"Table 4 Comparison with DR 1998";#N/A,#N/A,FALSE,"Annex A";#N/A,#N/A,FALSE,"Annex B";#N/A,#N/A,FALSE,"Annex C";#N/A,#N/A,FALSE,"Annex D"}</definedName>
    <definedName name="wrn.IMBE._.TABLES._.and._.annexes._1" hidden="1">{#N/A,#N/A,FALSE,"T1 Comparison with last month";#N/A,#N/A,FALSE,"T2 Comparison with Provision";#N/A,#N/A,FALSE,"T3 Comparison with PES";#N/A,#N/A,FALSE,"Table 4 Comparison with DR 1998";#N/A,#N/A,FALSE,"Annex A";#N/A,#N/A,FALSE,"Annex B";#N/A,#N/A,FALSE,"Annex C";#N/A,#N/A,FALSE,"Annex D"}</definedName>
    <definedName name="wrn.IMBE._.TABLES._.and._.annexes._2" hidden="1">{#N/A,#N/A,FALSE,"T1 Comparison with last month";#N/A,#N/A,FALSE,"T2 Comparison with Provision";#N/A,#N/A,FALSE,"T3 Comparison with PES";#N/A,#N/A,FALSE,"Table 4 Comparison with DR 1998";#N/A,#N/A,FALSE,"Annex A";#N/A,#N/A,FALSE,"Annex B";#N/A,#N/A,FALSE,"Annex C";#N/A,#N/A,FALSE,"Annex D"}</definedName>
    <definedName name="wrn.IMBE._.TABLES._.and._.annexes._3" hidden="1">{#N/A,#N/A,FALSE,"T1 Comparison with last month";#N/A,#N/A,FALSE,"T2 Comparison with Provision";#N/A,#N/A,FALSE,"T3 Comparison with PES";#N/A,#N/A,FALSE,"Table 4 Comparison with DR 1998";#N/A,#N/A,FALSE,"Annex A";#N/A,#N/A,FALSE,"Annex B";#N/A,#N/A,FALSE,"Annex C";#N/A,#N/A,FALSE,"Annex D"}</definedName>
    <definedName name="wrn.IMBE._.TABLES._.and._.annexes._4" hidden="1">{#N/A,#N/A,FALSE,"T1 Comparison with last month";#N/A,#N/A,FALSE,"T2 Comparison with Provision";#N/A,#N/A,FALSE,"T3 Comparison with PES";#N/A,#N/A,FALSE,"Table 4 Comparison with DR 1998";#N/A,#N/A,FALSE,"Annex A";#N/A,#N/A,FALSE,"Annex B";#N/A,#N/A,FALSE,"Annex C";#N/A,#N/A,FALSE,"Annex D"}</definedName>
    <definedName name="wrn.imbe._.tables._1" hidden="1">{#N/A,#N/A,FALSE,"T1 Comparison with last month";#N/A,#N/A,FALSE,"T2 Comparison with Provision";#N/A,#N/A,FALSE,"T3 Comparison with PES";#N/A,#N/A,FALSE,"Table 4 Comparison with DR";#N/A,#N/A,FALSE,"Annex A";#N/A,#N/A,FALSE,"Annex C";#N/A,#N/A,FALSE,"Annex G";#N/A,#N/A,FALSE,"Annex D";#N/A,#N/A,FALSE,"Annex F"}</definedName>
    <definedName name="wrn.imbe._.tables._2" hidden="1">{#N/A,#N/A,FALSE,"T1 Comparison with last month";#N/A,#N/A,FALSE,"T2 Comparison with Provision";#N/A,#N/A,FALSE,"T3 Comparison with PES";#N/A,#N/A,FALSE,"Table 4 Comparison with DR";#N/A,#N/A,FALSE,"Annex A";#N/A,#N/A,FALSE,"Annex C";#N/A,#N/A,FALSE,"Annex G";#N/A,#N/A,FALSE,"Annex D";#N/A,#N/A,FALSE,"Annex F"}</definedName>
    <definedName name="wrn.imbe._.tables._3" hidden="1">{#N/A,#N/A,FALSE,"T1 Comparison with last month";#N/A,#N/A,FALSE,"T2 Comparison with Provision";#N/A,#N/A,FALSE,"T3 Comparison with PES";#N/A,#N/A,FALSE,"Table 4 Comparison with DR";#N/A,#N/A,FALSE,"Annex A";#N/A,#N/A,FALSE,"Annex C";#N/A,#N/A,FALSE,"Annex G";#N/A,#N/A,FALSE,"Annex D";#N/A,#N/A,FALSE,"Annex F"}</definedName>
    <definedName name="wrn.imbe._.tables._4" hidden="1">{#N/A,#N/A,FALSE,"T1 Comparison with last month";#N/A,#N/A,FALSE,"T2 Comparison with Provision";#N/A,#N/A,FALSE,"T3 Comparison with PES";#N/A,#N/A,FALSE,"Table 4 Comparison with DR";#N/A,#N/A,FALSE,"Annex A";#N/A,#N/A,FALSE,"Annex C";#N/A,#N/A,FALSE,"Annex G";#N/A,#N/A,FALSE,"Annex D";#N/A,#N/A,FALSE,"Annex F"}</definedName>
    <definedName name="wrn.Tables._.1._.to._.4." hidden="1">{#N/A,#N/A,FALSE,"T1 Comparison with last month";#N/A,#N/A,FALSE,"T2 Comparison with Provision";#N/A,#N/A,FALSE,"T3 Comparison with PES";#N/A,#N/A,FALSE,"Table 4 Comparison with DR 1998"}</definedName>
    <definedName name="wrn.Tables._.1._.to._.4._1" hidden="1">{#N/A,#N/A,FALSE,"T1 Comparison with last month";#N/A,#N/A,FALSE,"T2 Comparison with Provision";#N/A,#N/A,FALSE,"T3 Comparison with PES";#N/A,#N/A,FALSE,"Table 4 Comparison with DR 1998"}</definedName>
    <definedName name="wrn.Tables._.1._.to._.4._2" hidden="1">{#N/A,#N/A,FALSE,"T1 Comparison with last month";#N/A,#N/A,FALSE,"T2 Comparison with Provision";#N/A,#N/A,FALSE,"T3 Comparison with PES";#N/A,#N/A,FALSE,"Table 4 Comparison with DR 1998"}</definedName>
    <definedName name="wrn.Tables._.1._.to._.4._3" hidden="1">{#N/A,#N/A,FALSE,"T1 Comparison with last month";#N/A,#N/A,FALSE,"T2 Comparison with Provision";#N/A,#N/A,FALSE,"T3 Comparison with PES";#N/A,#N/A,FALSE,"Table 4 Comparison with DR 1998"}</definedName>
    <definedName name="wrn.Tables._.1._.to._.4._4" hidden="1">{#N/A,#N/A,FALSE,"T1 Comparison with last month";#N/A,#N/A,FALSE,"T2 Comparison with Provision";#N/A,#N/A,FALSE,"T3 Comparison with PES";#N/A,#N/A,FALSE,"Table 4 Comparison with DR 1998"}</definedName>
    <definedName name="Z_5774AB63_4B8A_11D6_8117_08005A7F5BB1_.wvu.Cols" hidden="1">#REF!</definedName>
    <definedName name="Z_5774AB63_4B8A_11D6_8117_08005A7F5BB1_.wvu.PrintArea" hidden="1">#REF!</definedName>
  </definedNames>
  <calcPr calcId="152511"/>
  <pivotCaches>
    <pivotCache cacheId="3" r:id="rId8"/>
  </pivotCaches>
  <extLst>
    <ext xmlns:x14="http://schemas.microsoft.com/office/spreadsheetml/2009/9/main" uri="{BBE1A952-AA13-448e-AADC-164F8A28A991}">
      <x14:slicerCaches>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C2" i="7" l="1"/>
  <c r="K3" i="7" s="1"/>
  <c r="A29" i="2"/>
  <c r="AH30" i="2" l="1"/>
  <c r="AI30" i="2"/>
  <c r="AJ30" i="2"/>
  <c r="AK30" i="2"/>
  <c r="AL30" i="2"/>
  <c r="AM30" i="2"/>
  <c r="AN30" i="2"/>
  <c r="AO30" i="2"/>
  <c r="BM30" i="2" l="1"/>
  <c r="BL30" i="2"/>
  <c r="BK30" i="2"/>
  <c r="BJ30" i="2"/>
  <c r="BI30" i="2"/>
  <c r="BH30" i="2"/>
  <c r="BG30" i="2"/>
  <c r="BF30" i="2"/>
  <c r="BM34" i="2"/>
  <c r="BL34" i="2"/>
  <c r="BK34" i="2"/>
  <c r="BJ34" i="2"/>
  <c r="BI34" i="2"/>
  <c r="BH34" i="2"/>
  <c r="BG34" i="2"/>
  <c r="BF34" i="2"/>
  <c r="BM35" i="2"/>
  <c r="BL35" i="2"/>
  <c r="BK35" i="2"/>
  <c r="BJ35" i="2"/>
  <c r="BI35" i="2"/>
  <c r="BH35" i="2"/>
  <c r="BG35" i="2"/>
  <c r="BF35" i="2"/>
  <c r="BE30" i="2"/>
  <c r="BD30" i="2"/>
  <c r="BC30" i="2"/>
  <c r="BB30" i="2"/>
  <c r="BA30" i="2"/>
  <c r="AZ30" i="2"/>
  <c r="AY30" i="2"/>
  <c r="AX30" i="2"/>
  <c r="BT15" i="2"/>
  <c r="BS15" i="2"/>
  <c r="BR15" i="2"/>
  <c r="BE41" i="2"/>
  <c r="BB41" i="2"/>
  <c r="AY41" i="2"/>
  <c r="BN13" i="2"/>
  <c r="BE34" i="2"/>
  <c r="BD34" i="2"/>
  <c r="BC34" i="2"/>
  <c r="BB34" i="2"/>
  <c r="BA34" i="2"/>
  <c r="AZ34" i="2"/>
  <c r="AY34" i="2"/>
  <c r="AX34" i="2"/>
  <c r="BE35" i="2"/>
  <c r="BD35" i="2"/>
  <c r="BC35" i="2"/>
  <c r="BB35" i="2"/>
  <c r="BA35" i="2"/>
  <c r="AZ35" i="2"/>
  <c r="AY35" i="2"/>
  <c r="AX35" i="2"/>
  <c r="AY40" i="2"/>
  <c r="AO34" i="2"/>
  <c r="AN34" i="2"/>
  <c r="AM34" i="2"/>
  <c r="AL34" i="2"/>
  <c r="AK34" i="2"/>
  <c r="AJ34" i="2"/>
  <c r="AI34" i="2"/>
  <c r="AH34" i="2"/>
  <c r="AO35" i="2"/>
  <c r="AN35" i="2"/>
  <c r="AM35" i="2"/>
  <c r="AL35" i="2"/>
  <c r="AK35" i="2"/>
  <c r="AJ35" i="2"/>
  <c r="AI35" i="2"/>
  <c r="AH35" i="2"/>
  <c r="C37" i="2"/>
  <c r="C38" i="2"/>
  <c r="C39" i="2"/>
  <c r="AG30" i="2"/>
  <c r="AF30" i="2"/>
  <c r="AE30" i="2"/>
  <c r="AD30" i="2"/>
  <c r="AC30" i="2"/>
  <c r="AB30" i="2"/>
  <c r="AA30" i="2"/>
  <c r="Z30" i="2"/>
  <c r="AG41" i="2"/>
  <c r="AF41" i="2"/>
  <c r="AB41" i="2"/>
  <c r="AP13" i="2"/>
  <c r="AG34" i="2"/>
  <c r="AF34" i="2"/>
  <c r="AC34" i="2"/>
  <c r="AB34" i="2"/>
  <c r="AG35" i="2"/>
  <c r="AF35" i="2"/>
  <c r="AC35" i="2"/>
  <c r="AB35" i="2"/>
  <c r="Q34" i="2"/>
  <c r="P34" i="2"/>
  <c r="O34" i="2"/>
  <c r="N34" i="2"/>
  <c r="M34" i="2"/>
  <c r="L34" i="2"/>
  <c r="K34" i="2"/>
  <c r="J34" i="2"/>
  <c r="Q35" i="2"/>
  <c r="P35" i="2"/>
  <c r="O35" i="2"/>
  <c r="N35" i="2"/>
  <c r="M35" i="2"/>
  <c r="L35" i="2"/>
  <c r="K35" i="2"/>
  <c r="J35" i="2"/>
  <c r="AB40" i="2" l="1"/>
  <c r="AD41" i="2"/>
  <c r="AZ41" i="2"/>
  <c r="BD41" i="2"/>
  <c r="BA41" i="2"/>
  <c r="AA41" i="2"/>
  <c r="AE41" i="2"/>
  <c r="AF40" i="2"/>
  <c r="AZ40" i="2"/>
  <c r="BD40" i="2"/>
  <c r="BQ15" i="2"/>
  <c r="BU15" i="2"/>
  <c r="AG40" i="2"/>
  <c r="BC40" i="2"/>
  <c r="BC41" i="2"/>
  <c r="BB40" i="2"/>
  <c r="BA40" i="2"/>
  <c r="BE40" i="2"/>
  <c r="AC40" i="2"/>
  <c r="AC41" i="2"/>
  <c r="AA35" i="2"/>
  <c r="AE35" i="2"/>
  <c r="AA34" i="2"/>
  <c r="AA40" i="2" s="1"/>
  <c r="AE34" i="2"/>
  <c r="Z35" i="2"/>
  <c r="AD35" i="2"/>
  <c r="Z34" i="2"/>
  <c r="AD34" i="2"/>
  <c r="AD40" i="2" s="1"/>
  <c r="AE40" i="2" l="1"/>
  <c r="C33" i="2" l="1"/>
  <c r="C32" i="2"/>
  <c r="C31" i="2"/>
  <c r="I30" i="2"/>
  <c r="H30" i="2"/>
  <c r="G30" i="2"/>
  <c r="F30" i="2"/>
  <c r="E30" i="2"/>
  <c r="D30" i="2"/>
  <c r="C30" i="2"/>
  <c r="B30" i="2"/>
  <c r="I41" i="2"/>
  <c r="I34" i="2"/>
  <c r="H34" i="2"/>
  <c r="G34" i="2"/>
  <c r="F34" i="2"/>
  <c r="E34" i="2"/>
  <c r="D34" i="2"/>
  <c r="C34" i="2"/>
  <c r="B34" i="2"/>
  <c r="I35" i="2"/>
  <c r="H35" i="2"/>
  <c r="G35" i="2"/>
  <c r="F35" i="2"/>
  <c r="E35" i="2"/>
  <c r="D35" i="2"/>
  <c r="C35" i="2"/>
  <c r="B35" i="2"/>
  <c r="I40" i="2" l="1"/>
  <c r="F133" i="2" l="1"/>
  <c r="E101" i="2"/>
  <c r="F146" i="2" l="1"/>
  <c r="F145" i="2"/>
  <c r="F144" i="2"/>
  <c r="F132" i="2"/>
  <c r="F131" i="2"/>
  <c r="F130" i="2"/>
  <c r="F137" i="2"/>
  <c r="F139" i="2"/>
  <c r="F138" i="2"/>
  <c r="R31" i="2" l="1"/>
  <c r="R32" i="2"/>
  <c r="R33" i="2"/>
  <c r="U27" i="2"/>
  <c r="V27" i="2"/>
  <c r="W27" i="2"/>
  <c r="X27" i="2"/>
  <c r="Y27" i="2"/>
  <c r="A41" i="2" l="1"/>
  <c r="A40" i="2"/>
  <c r="A36" i="2" l="1"/>
  <c r="C36" i="2" l="1"/>
  <c r="BN32" i="2" l="1"/>
  <c r="BN31" i="2"/>
  <c r="BU27" i="2"/>
  <c r="BT27" i="2"/>
  <c r="BS27" i="2"/>
  <c r="BR27" i="2"/>
  <c r="BQ27" i="2"/>
  <c r="BP33" i="2"/>
  <c r="BR33" i="2"/>
  <c r="BS33" i="2"/>
  <c r="BT33" i="2"/>
  <c r="BU33" i="2"/>
  <c r="BO33" i="2"/>
  <c r="BQ33" i="2" l="1"/>
  <c r="BQ29" i="2"/>
  <c r="BR29" i="2"/>
  <c r="BS29" i="2"/>
  <c r="BT29" i="2"/>
  <c r="BU29" i="2"/>
  <c r="BP29" i="2"/>
  <c r="BO29" i="2"/>
  <c r="BN29" i="2"/>
  <c r="BP28" i="2"/>
  <c r="BQ28" i="2"/>
  <c r="BR28" i="2"/>
  <c r="BS28" i="2"/>
  <c r="BT28" i="2"/>
  <c r="BU28" i="2"/>
  <c r="BO28" i="2"/>
  <c r="BN28" i="2"/>
  <c r="BO27" i="2"/>
  <c r="BP27" i="2"/>
  <c r="BN27" i="2"/>
  <c r="BO26" i="2"/>
  <c r="BP26" i="2"/>
  <c r="BN26" i="2"/>
  <c r="BR26" i="2"/>
  <c r="BS26" i="2"/>
  <c r="BT26" i="2"/>
  <c r="BU26" i="2"/>
  <c r="BP25" i="2"/>
  <c r="BQ25" i="2"/>
  <c r="BR25" i="2"/>
  <c r="BS25" i="2"/>
  <c r="BT25" i="2"/>
  <c r="BU25" i="2"/>
  <c r="BO25" i="2"/>
  <c r="BN25" i="2"/>
  <c r="BO24" i="2"/>
  <c r="BP24" i="2"/>
  <c r="BQ24" i="2"/>
  <c r="BR24" i="2"/>
  <c r="BS24" i="2"/>
  <c r="BT24" i="2"/>
  <c r="BU24" i="2"/>
  <c r="BN24" i="2"/>
  <c r="BR23" i="2"/>
  <c r="BS23" i="2"/>
  <c r="BT23" i="2"/>
  <c r="BU23" i="2"/>
  <c r="BQ23" i="2"/>
  <c r="BP23" i="2"/>
  <c r="BO23" i="2"/>
  <c r="BN23" i="2"/>
  <c r="BP22" i="2"/>
  <c r="BQ22" i="2"/>
  <c r="BR22" i="2"/>
  <c r="BS22" i="2"/>
  <c r="BT22" i="2"/>
  <c r="BU22" i="2"/>
  <c r="BO22" i="2"/>
  <c r="BN22" i="2"/>
  <c r="BQ21" i="2"/>
  <c r="BR21" i="2"/>
  <c r="BS21" i="2"/>
  <c r="BT21" i="2"/>
  <c r="BU21" i="2"/>
  <c r="BP21" i="2"/>
  <c r="BO21" i="2"/>
  <c r="BN21" i="2"/>
  <c r="BP20" i="2"/>
  <c r="BQ20" i="2"/>
  <c r="BR20" i="2"/>
  <c r="BS20" i="2"/>
  <c r="BT20" i="2"/>
  <c r="BU20" i="2"/>
  <c r="BO20" i="2"/>
  <c r="BN20" i="2"/>
  <c r="BP19" i="2"/>
  <c r="BQ19" i="2"/>
  <c r="BR19" i="2"/>
  <c r="BS19" i="2"/>
  <c r="BT19" i="2"/>
  <c r="BU19" i="2"/>
  <c r="BO19" i="2"/>
  <c r="BN19" i="2"/>
  <c r="BQ18" i="2"/>
  <c r="BR18" i="2"/>
  <c r="BS18" i="2"/>
  <c r="BT18" i="2"/>
  <c r="BU18" i="2"/>
  <c r="BP18" i="2"/>
  <c r="BO18" i="2"/>
  <c r="BN18" i="2"/>
  <c r="BU17" i="2"/>
  <c r="BT17" i="2"/>
  <c r="BS17" i="2"/>
  <c r="BR17" i="2"/>
  <c r="BQ17" i="2"/>
  <c r="BP17" i="2"/>
  <c r="BO17" i="2"/>
  <c r="BN17" i="2"/>
  <c r="BR16" i="2"/>
  <c r="BS16" i="2"/>
  <c r="BT16" i="2"/>
  <c r="BU16" i="2"/>
  <c r="BQ16" i="2"/>
  <c r="BP16" i="2"/>
  <c r="BO16" i="2"/>
  <c r="BN16" i="2"/>
  <c r="BP15" i="2"/>
  <c r="BO15" i="2"/>
  <c r="BN15" i="2"/>
  <c r="BO13" i="2"/>
  <c r="BP13" i="2"/>
  <c r="BQ13" i="2"/>
  <c r="BR13" i="2"/>
  <c r="BS13" i="2"/>
  <c r="BT13" i="2"/>
  <c r="BU13" i="2"/>
  <c r="BO14" i="2"/>
  <c r="BP14" i="2"/>
  <c r="BQ14" i="2"/>
  <c r="BR14" i="2"/>
  <c r="BS14" i="2"/>
  <c r="BT14" i="2"/>
  <c r="BU14" i="2"/>
  <c r="BN14" i="2"/>
  <c r="BO12" i="2"/>
  <c r="BP12" i="2"/>
  <c r="BQ12" i="2"/>
  <c r="BR12" i="2"/>
  <c r="BS12" i="2"/>
  <c r="BT12" i="2"/>
  <c r="BU12" i="2"/>
  <c r="BN12" i="2"/>
  <c r="BP11" i="2"/>
  <c r="BQ11" i="2"/>
  <c r="BR11" i="2"/>
  <c r="BS11" i="2"/>
  <c r="BT11" i="2"/>
  <c r="BU11" i="2"/>
  <c r="BO11" i="2"/>
  <c r="BN11" i="2"/>
  <c r="BP10" i="2"/>
  <c r="BQ10" i="2"/>
  <c r="BR10" i="2"/>
  <c r="BS10" i="2"/>
  <c r="BT10" i="2"/>
  <c r="BU10" i="2"/>
  <c r="BO10" i="2"/>
  <c r="BN10" i="2"/>
  <c r="BR9" i="2"/>
  <c r="BS9" i="2"/>
  <c r="BT9" i="2"/>
  <c r="BU9" i="2"/>
  <c r="BP9" i="2"/>
  <c r="BO9" i="2"/>
  <c r="BN9" i="2"/>
  <c r="BQ9" i="2" l="1"/>
  <c r="BQ26" i="2"/>
  <c r="AP33" i="2"/>
  <c r="AP32" i="2"/>
  <c r="AP31" i="2"/>
  <c r="AW27" i="2"/>
  <c r="AV27" i="2"/>
  <c r="AU27" i="2"/>
  <c r="AT27" i="2"/>
  <c r="AS27" i="2"/>
  <c r="U10" i="2"/>
  <c r="V10" i="2"/>
  <c r="W10" i="2"/>
  <c r="X10" i="2"/>
  <c r="Y10" i="2"/>
  <c r="AW33" i="2" l="1"/>
  <c r="AV33" i="2"/>
  <c r="AU33" i="2"/>
  <c r="AT33" i="2"/>
  <c r="AR33" i="2"/>
  <c r="AQ33" i="2"/>
  <c r="AS33" i="2" l="1"/>
  <c r="AQ29" i="2"/>
  <c r="AR29" i="2"/>
  <c r="AS29" i="2"/>
  <c r="AT29" i="2"/>
  <c r="AU29" i="2"/>
  <c r="AV29" i="2"/>
  <c r="AW29" i="2"/>
  <c r="AP29" i="2"/>
  <c r="AR28" i="2"/>
  <c r="AS28" i="2"/>
  <c r="AT28" i="2"/>
  <c r="AU28" i="2"/>
  <c r="AV28" i="2"/>
  <c r="AW28" i="2"/>
  <c r="AQ28" i="2"/>
  <c r="AP28" i="2"/>
  <c r="AR27" i="2"/>
  <c r="AQ27" i="2"/>
  <c r="AP27" i="2"/>
  <c r="AV26" i="2"/>
  <c r="AW26" i="2"/>
  <c r="AU26" i="2"/>
  <c r="AT26" i="2"/>
  <c r="AR26" i="2"/>
  <c r="AQ26" i="2"/>
  <c r="AP26" i="2"/>
  <c r="AS25" i="2"/>
  <c r="AT25" i="2"/>
  <c r="AU25" i="2"/>
  <c r="AV25" i="2"/>
  <c r="AW25" i="2"/>
  <c r="AR25" i="2"/>
  <c r="AQ25" i="2"/>
  <c r="AP25" i="2"/>
  <c r="AR24" i="2"/>
  <c r="AS24" i="2"/>
  <c r="AT24" i="2"/>
  <c r="AU24" i="2"/>
  <c r="AV24" i="2"/>
  <c r="AW24" i="2"/>
  <c r="AQ24" i="2"/>
  <c r="AP24" i="2"/>
  <c r="AT23" i="2"/>
  <c r="AU23" i="2"/>
  <c r="AV23" i="2"/>
  <c r="AW23" i="2"/>
  <c r="AS23" i="2"/>
  <c r="AR23" i="2"/>
  <c r="AQ23" i="2"/>
  <c r="AQ22" i="2"/>
  <c r="AR22" i="2"/>
  <c r="AS22" i="2"/>
  <c r="AT22" i="2"/>
  <c r="AU22" i="2"/>
  <c r="AV22" i="2"/>
  <c r="AW22" i="2"/>
  <c r="AP23" i="2"/>
  <c r="AP22" i="2"/>
  <c r="AR21" i="2"/>
  <c r="AS21" i="2"/>
  <c r="AT21" i="2"/>
  <c r="AU21" i="2"/>
  <c r="AV21" i="2"/>
  <c r="AW21" i="2"/>
  <c r="AQ21" i="2"/>
  <c r="AP21" i="2"/>
  <c r="AT20" i="2"/>
  <c r="AU20" i="2"/>
  <c r="AV20" i="2"/>
  <c r="AW20" i="2"/>
  <c r="AS20" i="2"/>
  <c r="AR20" i="2"/>
  <c r="AQ20" i="2"/>
  <c r="AP20" i="2"/>
  <c r="AS19" i="2"/>
  <c r="AT19" i="2"/>
  <c r="AU19" i="2"/>
  <c r="AV19" i="2"/>
  <c r="AW19" i="2"/>
  <c r="AR19" i="2"/>
  <c r="AQ19" i="2"/>
  <c r="AP19" i="2"/>
  <c r="AR18" i="2"/>
  <c r="AS18" i="2"/>
  <c r="AT18" i="2"/>
  <c r="AU18" i="2"/>
  <c r="AV18" i="2"/>
  <c r="AW18" i="2"/>
  <c r="AQ18" i="2"/>
  <c r="AP18" i="2"/>
  <c r="AR17" i="2"/>
  <c r="AS17" i="2"/>
  <c r="AT17" i="2"/>
  <c r="AU17" i="2"/>
  <c r="AV17" i="2"/>
  <c r="AW17" i="2"/>
  <c r="AQ17" i="2"/>
  <c r="AP17" i="2"/>
  <c r="AT16" i="2"/>
  <c r="AU16" i="2"/>
  <c r="AV16" i="2"/>
  <c r="AW16" i="2"/>
  <c r="AS16" i="2"/>
  <c r="AR16" i="2"/>
  <c r="AQ16" i="2"/>
  <c r="AP16" i="2"/>
  <c r="AR15" i="2"/>
  <c r="AS15" i="2"/>
  <c r="AT15" i="2"/>
  <c r="AU15" i="2"/>
  <c r="AV15" i="2"/>
  <c r="AW15" i="2"/>
  <c r="AQ15" i="2"/>
  <c r="AP15" i="2"/>
  <c r="AS13" i="2"/>
  <c r="AT13" i="2"/>
  <c r="AU13" i="2"/>
  <c r="AV13" i="2"/>
  <c r="AW13" i="2"/>
  <c r="AS14" i="2"/>
  <c r="AT14" i="2"/>
  <c r="AU14" i="2"/>
  <c r="AV14" i="2"/>
  <c r="AW14" i="2"/>
  <c r="AR13" i="2"/>
  <c r="AR14" i="2"/>
  <c r="AQ13" i="2"/>
  <c r="AQ14" i="2"/>
  <c r="AP14" i="2"/>
  <c r="AQ12" i="2"/>
  <c r="AR12" i="2"/>
  <c r="AS12" i="2"/>
  <c r="AT12" i="2"/>
  <c r="AU12" i="2"/>
  <c r="AV12" i="2"/>
  <c r="AW12" i="2"/>
  <c r="AP12" i="2"/>
  <c r="AT11" i="2"/>
  <c r="AU11" i="2"/>
  <c r="AV11" i="2"/>
  <c r="AW11" i="2"/>
  <c r="AS11" i="2"/>
  <c r="AR11" i="2"/>
  <c r="AQ11" i="2"/>
  <c r="AP11" i="2"/>
  <c r="AS10" i="2"/>
  <c r="AT10" i="2"/>
  <c r="AU10" i="2"/>
  <c r="AV10" i="2"/>
  <c r="AW10" i="2"/>
  <c r="AR10" i="2"/>
  <c r="AQ10" i="2"/>
  <c r="AP10" i="2"/>
  <c r="AR9" i="2"/>
  <c r="AS9" i="2"/>
  <c r="AT9" i="2"/>
  <c r="AU9" i="2"/>
  <c r="AV9" i="2"/>
  <c r="AW9" i="2"/>
  <c r="AQ9" i="2"/>
  <c r="AP9" i="2"/>
  <c r="AS26" i="2" l="1"/>
  <c r="AP34" i="2"/>
  <c r="BN34" i="2"/>
  <c r="BO34" i="2"/>
  <c r="BP34" i="2"/>
  <c r="BR34" i="2"/>
  <c r="BS34" i="2"/>
  <c r="BT34" i="2"/>
  <c r="BU34" i="2"/>
  <c r="AS34" i="2"/>
  <c r="AW34" i="2"/>
  <c r="W18" i="2"/>
  <c r="X18" i="2"/>
  <c r="Y18" i="2"/>
  <c r="V18" i="2"/>
  <c r="U18" i="2"/>
  <c r="U17" i="2"/>
  <c r="V17" i="2"/>
  <c r="W17" i="2"/>
  <c r="X17" i="2"/>
  <c r="Y17" i="2"/>
  <c r="T17" i="2"/>
  <c r="S17" i="2"/>
  <c r="R17" i="2"/>
  <c r="S12" i="2"/>
  <c r="U12" i="2"/>
  <c r="V12" i="2"/>
  <c r="W12" i="2"/>
  <c r="Y12" i="2"/>
  <c r="R12" i="2"/>
  <c r="T11" i="2"/>
  <c r="Y33" i="2"/>
  <c r="X33" i="2"/>
  <c r="W33" i="2"/>
  <c r="V33" i="2"/>
  <c r="T33" i="2"/>
  <c r="S33" i="2"/>
  <c r="U33" i="2" l="1"/>
  <c r="BQ34" i="2"/>
  <c r="AT34" i="2"/>
  <c r="AV34" i="2"/>
  <c r="AU34" i="2"/>
  <c r="AQ34" i="2"/>
  <c r="AR34" i="2"/>
  <c r="X12" i="2"/>
  <c r="T12" i="2"/>
  <c r="Y29" i="2" l="1"/>
  <c r="X29" i="2"/>
  <c r="W29" i="2"/>
  <c r="V29" i="2"/>
  <c r="T29" i="2"/>
  <c r="S29" i="2"/>
  <c r="R29" i="2"/>
  <c r="W28" i="2"/>
  <c r="X28" i="2"/>
  <c r="Y28" i="2"/>
  <c r="T28" i="2"/>
  <c r="V28" i="2"/>
  <c r="S28" i="2"/>
  <c r="R28" i="2"/>
  <c r="V26" i="2"/>
  <c r="W26" i="2"/>
  <c r="X26" i="2"/>
  <c r="Y26" i="2"/>
  <c r="S27" i="2"/>
  <c r="T27" i="2"/>
  <c r="R27" i="2"/>
  <c r="T26" i="2"/>
  <c r="S26" i="2"/>
  <c r="R26" i="2"/>
  <c r="X25" i="2"/>
  <c r="Y25" i="2"/>
  <c r="W25" i="2"/>
  <c r="V25" i="2"/>
  <c r="T25" i="2"/>
  <c r="S25" i="2"/>
  <c r="R25" i="2"/>
  <c r="U24" i="2"/>
  <c r="V24" i="2"/>
  <c r="W24" i="2"/>
  <c r="X24" i="2"/>
  <c r="Y24" i="2"/>
  <c r="T24" i="2"/>
  <c r="S24" i="2"/>
  <c r="R24" i="2"/>
  <c r="U21" i="2"/>
  <c r="V21" i="2"/>
  <c r="W21" i="2"/>
  <c r="X21" i="2"/>
  <c r="Y21" i="2"/>
  <c r="T21" i="2"/>
  <c r="S21" i="2"/>
  <c r="R21" i="2"/>
  <c r="Y20" i="2"/>
  <c r="X20" i="2"/>
  <c r="W20" i="2"/>
  <c r="V20" i="2"/>
  <c r="U20" i="2"/>
  <c r="T20" i="2"/>
  <c r="S20" i="2"/>
  <c r="R20" i="2"/>
  <c r="Y19" i="2"/>
  <c r="X19" i="2"/>
  <c r="W19" i="2"/>
  <c r="V19" i="2"/>
  <c r="T19" i="2"/>
  <c r="S19" i="2"/>
  <c r="R19" i="2"/>
  <c r="T18" i="2"/>
  <c r="S18" i="2"/>
  <c r="R18" i="2"/>
  <c r="V16" i="2"/>
  <c r="W16" i="2"/>
  <c r="X16" i="2"/>
  <c r="Y16" i="2"/>
  <c r="U16" i="2"/>
  <c r="T16" i="2"/>
  <c r="S16" i="2"/>
  <c r="R16" i="2"/>
  <c r="W15" i="2"/>
  <c r="X15" i="2"/>
  <c r="Y15" i="2"/>
  <c r="V15" i="2"/>
  <c r="S15" i="2"/>
  <c r="R15" i="2"/>
  <c r="V14" i="2"/>
  <c r="W14" i="2"/>
  <c r="X14" i="2"/>
  <c r="Y14" i="2"/>
  <c r="U14" i="2"/>
  <c r="T14" i="2"/>
  <c r="S14" i="2"/>
  <c r="R14" i="2"/>
  <c r="V13" i="2"/>
  <c r="W13" i="2"/>
  <c r="X13" i="2"/>
  <c r="Y13" i="2"/>
  <c r="T13" i="2"/>
  <c r="S13" i="2"/>
  <c r="R13" i="2"/>
  <c r="X11" i="2"/>
  <c r="W11" i="2"/>
  <c r="V11" i="2"/>
  <c r="U11" i="2"/>
  <c r="S11" i="2"/>
  <c r="R11" i="2"/>
  <c r="T10" i="2"/>
  <c r="S10" i="2"/>
  <c r="R10" i="2"/>
  <c r="Y9" i="2"/>
  <c r="X9" i="2"/>
  <c r="W9" i="2"/>
  <c r="V9" i="2"/>
  <c r="T9" i="2"/>
  <c r="S9" i="2"/>
  <c r="R9" i="2"/>
  <c r="T34" i="2" l="1"/>
  <c r="T15" i="2"/>
  <c r="U19" i="2"/>
  <c r="U25" i="2"/>
  <c r="Y11" i="2"/>
  <c r="U13" i="2"/>
  <c r="U34" i="2"/>
  <c r="U15" i="2"/>
  <c r="U9" i="2"/>
  <c r="U26" i="2"/>
  <c r="U28" i="2"/>
  <c r="U29" i="2"/>
  <c r="R35" i="2"/>
  <c r="V34" i="2"/>
  <c r="Y34" i="2"/>
  <c r="W34" i="2"/>
  <c r="X34" i="2"/>
  <c r="R34" i="2"/>
  <c r="R30" i="2"/>
  <c r="S34" i="2"/>
  <c r="F92" i="2"/>
  <c r="D5" i="2" l="1"/>
  <c r="B49" i="7" s="1"/>
  <c r="D4" i="2"/>
  <c r="B47" i="7" s="1"/>
  <c r="D3" i="2"/>
  <c r="F100" i="2"/>
  <c r="F99" i="2"/>
  <c r="F98" i="2"/>
  <c r="F97" i="2"/>
  <c r="F96" i="2"/>
  <c r="F95" i="2"/>
  <c r="F94" i="2"/>
  <c r="F93" i="2"/>
  <c r="B7" i="2" l="1"/>
  <c r="D109" i="2"/>
  <c r="Z7" i="2"/>
  <c r="D115" i="2"/>
  <c r="AX7" i="2"/>
  <c r="A10" i="2"/>
  <c r="A13" i="2"/>
  <c r="A14" i="2"/>
  <c r="A17" i="2"/>
  <c r="A19" i="2"/>
  <c r="A25" i="2"/>
  <c r="A26" i="2"/>
  <c r="A27" i="2"/>
  <c r="A28" i="2"/>
  <c r="A30" i="2"/>
  <c r="A31" i="2"/>
  <c r="A32" i="2"/>
  <c r="A33" i="2"/>
  <c r="A34" i="2"/>
  <c r="A35" i="2"/>
  <c r="A37" i="2"/>
  <c r="A38" i="2"/>
  <c r="A39" i="2"/>
  <c r="H92" i="2" l="1"/>
  <c r="M97" i="2"/>
  <c r="I97" i="2"/>
  <c r="K96" i="2"/>
  <c r="M95" i="2"/>
  <c r="I95" i="2"/>
  <c r="K94" i="2"/>
  <c r="M93" i="2"/>
  <c r="N92" i="2"/>
  <c r="J92" i="2"/>
  <c r="H96" i="2"/>
  <c r="M96" i="2"/>
  <c r="K95" i="2"/>
  <c r="I94" i="2"/>
  <c r="K93" i="2"/>
  <c r="N97" i="2"/>
  <c r="L96" i="2"/>
  <c r="J95" i="2"/>
  <c r="N93" i="2"/>
  <c r="K92" i="2"/>
  <c r="H93" i="2"/>
  <c r="L97" i="2"/>
  <c r="N96" i="2"/>
  <c r="J96" i="2"/>
  <c r="L95" i="2"/>
  <c r="N94" i="2"/>
  <c r="J94" i="2"/>
  <c r="J101" i="2" s="1"/>
  <c r="L93" i="2"/>
  <c r="M92" i="2"/>
  <c r="I92" i="2"/>
  <c r="H95" i="2"/>
  <c r="J93" i="2"/>
  <c r="K97" i="2"/>
  <c r="I96" i="2"/>
  <c r="M94" i="2"/>
  <c r="L92" i="2"/>
  <c r="H94" i="2"/>
  <c r="J97" i="2"/>
  <c r="N95" i="2"/>
  <c r="L94" i="2"/>
  <c r="I93" i="2"/>
  <c r="H97" i="2"/>
  <c r="BN30" i="2"/>
  <c r="BU30" i="2"/>
  <c r="BT30" i="2"/>
  <c r="BS30" i="2"/>
  <c r="BR30" i="2"/>
  <c r="BQ30" i="2"/>
  <c r="BP30" i="2"/>
  <c r="BO30" i="2"/>
  <c r="AP30" i="2"/>
  <c r="L5" i="7" l="1"/>
  <c r="N5" i="7"/>
  <c r="G127" i="2"/>
  <c r="Q132" i="2" s="1"/>
  <c r="G128" i="2"/>
  <c r="Q137" i="2" s="1"/>
  <c r="G135" i="2"/>
  <c r="G134" i="2"/>
  <c r="R132" i="2" s="1"/>
  <c r="AS30" i="2"/>
  <c r="AW30" i="2"/>
  <c r="L101" i="2"/>
  <c r="M101" i="2"/>
  <c r="N101" i="2"/>
  <c r="P5" i="7"/>
  <c r="K101" i="2"/>
  <c r="AT30" i="2"/>
  <c r="AQ30" i="2"/>
  <c r="AR30" i="2"/>
  <c r="AV30" i="2"/>
  <c r="AU30" i="2"/>
  <c r="I110" i="2"/>
  <c r="H110" i="2"/>
  <c r="Y30" i="2"/>
  <c r="S30" i="2"/>
  <c r="J133" i="2" l="1"/>
  <c r="Q139" i="2"/>
  <c r="Q140" i="2" s="1"/>
  <c r="Q131" i="2" s="1"/>
  <c r="I130" i="2"/>
  <c r="H130" i="2"/>
  <c r="R137" i="2"/>
  <c r="J131" i="2"/>
  <c r="M133" i="2"/>
  <c r="K133" i="2"/>
  <c r="L133" i="2"/>
  <c r="N133" i="2"/>
  <c r="I132" i="2"/>
  <c r="I137" i="2"/>
  <c r="U30" i="2"/>
  <c r="J132" i="2"/>
  <c r="I131" i="2"/>
  <c r="H131" i="2"/>
  <c r="J130" i="2"/>
  <c r="M131" i="2"/>
  <c r="K132" i="2"/>
  <c r="N130" i="2"/>
  <c r="L131" i="2"/>
  <c r="M130" i="2"/>
  <c r="H137" i="2"/>
  <c r="N132" i="2"/>
  <c r="L132" i="2"/>
  <c r="M132" i="2"/>
  <c r="K130" i="2"/>
  <c r="L130" i="2"/>
  <c r="N131" i="2"/>
  <c r="K131" i="2"/>
  <c r="H132" i="2"/>
  <c r="H139" i="2"/>
  <c r="L139" i="2"/>
  <c r="I139" i="2"/>
  <c r="N139" i="2"/>
  <c r="J137" i="2"/>
  <c r="H138" i="2"/>
  <c r="L138" i="2"/>
  <c r="M139" i="2"/>
  <c r="N137" i="2"/>
  <c r="K139" i="2"/>
  <c r="K138" i="2"/>
  <c r="M138" i="2"/>
  <c r="M137" i="2"/>
  <c r="N138" i="2"/>
  <c r="J139" i="2"/>
  <c r="I138" i="2"/>
  <c r="K137" i="2"/>
  <c r="J138" i="2"/>
  <c r="L137" i="2"/>
  <c r="V30" i="2"/>
  <c r="X30" i="2"/>
  <c r="T30" i="2"/>
  <c r="W30" i="2"/>
  <c r="C41" i="2"/>
  <c r="G40" i="2"/>
  <c r="G41" i="2"/>
  <c r="E41" i="2"/>
  <c r="E40" i="2"/>
  <c r="H40" i="2"/>
  <c r="H41" i="2"/>
  <c r="D40" i="2"/>
  <c r="D41" i="2"/>
  <c r="F41" i="2"/>
  <c r="F40" i="2"/>
  <c r="BN35" i="2"/>
  <c r="AP35" i="2"/>
  <c r="T35" i="2"/>
  <c r="I98" i="2" s="1"/>
  <c r="U35" i="2"/>
  <c r="J98" i="2" s="1"/>
  <c r="V35" i="2"/>
  <c r="K98" i="2" s="1"/>
  <c r="W35" i="2"/>
  <c r="L98" i="2" s="1"/>
  <c r="X35" i="2"/>
  <c r="M98" i="2" s="1"/>
  <c r="Y35" i="2"/>
  <c r="N98" i="2" s="1"/>
  <c r="Q138" i="2" l="1"/>
  <c r="Q136" i="2"/>
  <c r="V137" i="2"/>
  <c r="J102" i="2"/>
  <c r="M102" i="2"/>
  <c r="I102" i="2"/>
  <c r="L102" i="2"/>
  <c r="N102" i="2"/>
  <c r="K102" i="2"/>
  <c r="R139" i="2"/>
  <c r="V139" i="2" s="1"/>
  <c r="AT35" i="2"/>
  <c r="K99" i="2" s="1"/>
  <c r="AS35" i="2"/>
  <c r="J99" i="2" s="1"/>
  <c r="AW35" i="2"/>
  <c r="N99" i="2" s="1"/>
  <c r="BR35" i="2"/>
  <c r="K100" i="2" s="1"/>
  <c r="K104" i="2" s="1"/>
  <c r="BO35" i="2"/>
  <c r="H100" i="2" s="1"/>
  <c r="H104" i="2" s="1"/>
  <c r="BS35" i="2"/>
  <c r="L100" i="2" s="1"/>
  <c r="L104" i="2" s="1"/>
  <c r="BP35" i="2"/>
  <c r="I100" i="2" s="1"/>
  <c r="I104" i="2" s="1"/>
  <c r="BT35" i="2"/>
  <c r="M100" i="2" s="1"/>
  <c r="M104" i="2" s="1"/>
  <c r="BQ35" i="2"/>
  <c r="J100" i="2" s="1"/>
  <c r="J104" i="2" s="1"/>
  <c r="BU35" i="2"/>
  <c r="N100" i="2" s="1"/>
  <c r="N104" i="2" s="1"/>
  <c r="AQ35" i="2"/>
  <c r="H99" i="2" s="1"/>
  <c r="AU35" i="2"/>
  <c r="L99" i="2" s="1"/>
  <c r="AR35" i="2"/>
  <c r="I99" i="2" s="1"/>
  <c r="I112" i="2" s="1"/>
  <c r="AV35" i="2"/>
  <c r="M99" i="2" s="1"/>
  <c r="C40" i="2"/>
  <c r="S35" i="2"/>
  <c r="H98" i="2" s="1"/>
  <c r="H102" i="2" s="1"/>
  <c r="M103" i="2" l="1"/>
  <c r="I103" i="2"/>
  <c r="I113" i="2"/>
  <c r="K103" i="2"/>
  <c r="J103" i="2"/>
  <c r="L103" i="2"/>
  <c r="G142" i="2"/>
  <c r="G141" i="2"/>
  <c r="S132" i="2" s="1"/>
  <c r="H103" i="2"/>
  <c r="H113" i="2"/>
  <c r="H112" i="2"/>
  <c r="N103" i="2"/>
  <c r="R140" i="2"/>
  <c r="R138" i="2" s="1"/>
  <c r="U139" i="2"/>
  <c r="U140" i="2"/>
  <c r="J110" i="2"/>
  <c r="K110" i="2"/>
  <c r="V140" i="2" l="1"/>
  <c r="N145" i="2"/>
  <c r="M145" i="2"/>
  <c r="K145" i="2"/>
  <c r="H114" i="2"/>
  <c r="L145" i="2"/>
  <c r="H145" i="2"/>
  <c r="J145" i="2"/>
  <c r="I145" i="2"/>
  <c r="S137" i="2"/>
  <c r="M146" i="2"/>
  <c r="K146" i="2"/>
  <c r="M144" i="2"/>
  <c r="L146" i="2"/>
  <c r="J146" i="2"/>
  <c r="N146" i="2"/>
  <c r="J144" i="2"/>
  <c r="H144" i="2"/>
  <c r="K144" i="2"/>
  <c r="N144" i="2"/>
  <c r="I144" i="2"/>
  <c r="H146" i="2"/>
  <c r="I146" i="2"/>
  <c r="L144" i="2"/>
  <c r="R136" i="2"/>
  <c r="R135" i="2" s="1"/>
  <c r="R134" i="2" s="1"/>
  <c r="R133" i="2" s="1"/>
  <c r="R131" i="2"/>
  <c r="J113" i="2"/>
  <c r="J112" i="2"/>
  <c r="K112" i="2"/>
  <c r="K113" i="2"/>
  <c r="V136" i="2" l="1"/>
  <c r="V135" i="2" s="1"/>
  <c r="V134" i="2" s="1"/>
  <c r="V133" i="2" s="1"/>
  <c r="V132" i="2" s="1"/>
  <c r="V131" i="2" s="1"/>
  <c r="V138" i="2"/>
  <c r="F91" i="2"/>
  <c r="F108" i="2" s="1"/>
  <c r="S143" i="2" s="1"/>
  <c r="U137" i="2" l="1"/>
  <c r="L110" i="2"/>
  <c r="M110" i="2"/>
  <c r="N110" i="2"/>
  <c r="H117" i="2"/>
  <c r="J117" i="2"/>
  <c r="K117" i="2"/>
  <c r="L117" i="2"/>
  <c r="M117" i="2"/>
  <c r="BN33" i="2"/>
  <c r="U136" i="2" l="1"/>
  <c r="U138" i="2"/>
  <c r="H120" i="2"/>
  <c r="H119" i="2"/>
  <c r="L119" i="2"/>
  <c r="L120" i="2"/>
  <c r="N113" i="2"/>
  <c r="N112" i="2"/>
  <c r="M120" i="2"/>
  <c r="M119" i="2"/>
  <c r="K120" i="2"/>
  <c r="K119" i="2"/>
  <c r="M112" i="2"/>
  <c r="M113" i="2"/>
  <c r="J120" i="2"/>
  <c r="J119" i="2"/>
  <c r="L112" i="2"/>
  <c r="L113" i="2"/>
  <c r="I117" i="2"/>
  <c r="N117" i="2"/>
  <c r="K114" i="2"/>
  <c r="J114" i="2"/>
  <c r="I114" i="2"/>
  <c r="H124" i="2" l="1"/>
  <c r="H125" i="2"/>
  <c r="L125" i="2"/>
  <c r="L124" i="2"/>
  <c r="J124" i="2"/>
  <c r="J125" i="2"/>
  <c r="K125" i="2"/>
  <c r="K124" i="2"/>
  <c r="M124" i="2"/>
  <c r="M125" i="2"/>
  <c r="J121" i="2"/>
  <c r="H121" i="2"/>
  <c r="L114" i="2"/>
  <c r="M114" i="2"/>
  <c r="L121" i="2"/>
  <c r="N114" i="2"/>
  <c r="N120" i="2"/>
  <c r="N119" i="2"/>
  <c r="I119" i="2"/>
  <c r="I120" i="2"/>
  <c r="K121" i="2"/>
  <c r="M121" i="2"/>
  <c r="I124" i="2" l="1"/>
  <c r="N124" i="2"/>
  <c r="N125" i="2"/>
  <c r="I125" i="2"/>
  <c r="I121" i="2"/>
  <c r="N121" i="2"/>
  <c r="S139" i="2"/>
  <c r="S140" i="2" l="1"/>
  <c r="S138" i="2" s="1"/>
  <c r="S131" i="2" l="1"/>
  <c r="S136" i="2"/>
  <c r="S135" i="2" s="1"/>
  <c r="S134" i="2" s="1"/>
  <c r="S133" i="2" s="1"/>
  <c r="Q135" i="2" l="1"/>
  <c r="Q134" i="2" s="1"/>
  <c r="Q133" i="2" s="1"/>
  <c r="U135" i="2"/>
  <c r="U134" i="2" s="1"/>
  <c r="U133" i="2" s="1"/>
  <c r="U132" i="2" l="1"/>
  <c r="U131" i="2" s="1"/>
</calcChain>
</file>

<file path=xl/sharedStrings.xml><?xml version="1.0" encoding="utf-8"?>
<sst xmlns="http://schemas.openxmlformats.org/spreadsheetml/2006/main" count="299" uniqueCount="173">
  <si>
    <t>2016/17</t>
  </si>
  <si>
    <t>Incapacity Benefit</t>
  </si>
  <si>
    <t>Disability Living Allowance</t>
  </si>
  <si>
    <t>Income Support - Incapacity - related</t>
  </si>
  <si>
    <t>Industrial Injuries Benefits</t>
  </si>
  <si>
    <t>Personal Independence Payment</t>
  </si>
  <si>
    <t>Severe Disablement Allowance</t>
  </si>
  <si>
    <t>State Pension - contributory</t>
  </si>
  <si>
    <t>State Pension - non contributory 'Category D'</t>
  </si>
  <si>
    <t>State Pension - transfers</t>
  </si>
  <si>
    <t>Grand Total</t>
  </si>
  <si>
    <t>Exp 2013/14</t>
  </si>
  <si>
    <t>Exp 2014/15</t>
  </si>
  <si>
    <t>Exp 2015/16</t>
  </si>
  <si>
    <t>Exp 2016/17</t>
  </si>
  <si>
    <t>Exp 2017/18</t>
  </si>
  <si>
    <t>Exp 2018/19</t>
  </si>
  <si>
    <t>Exp 2019/20</t>
  </si>
  <si>
    <t>Exp 2020/21</t>
  </si>
  <si>
    <t>Case 2013/14</t>
  </si>
  <si>
    <t>Case 2014/15</t>
  </si>
  <si>
    <t>Case 2015/16</t>
  </si>
  <si>
    <t>Case 2016/17</t>
  </si>
  <si>
    <t>Case 2017/18</t>
  </si>
  <si>
    <t>Case 2018/19</t>
  </si>
  <si>
    <t>Case 2019/20</t>
  </si>
  <si>
    <t>Case 2020/21</t>
  </si>
  <si>
    <t>Av. aw. 2013/14</t>
  </si>
  <si>
    <t>Av. aw. 2014/15</t>
  </si>
  <si>
    <t>Av. aw. 2015/16</t>
  </si>
  <si>
    <t>Av. aw. 2016/17</t>
  </si>
  <si>
    <t>Av. aw. 2017/18</t>
  </si>
  <si>
    <t>Av. aw. 2018/19</t>
  </si>
  <si>
    <t>Av. aw. 2019/20</t>
  </si>
  <si>
    <t>Av. aw. 2020/21</t>
  </si>
  <si>
    <t>Caseload</t>
  </si>
  <si>
    <t>Benefits</t>
  </si>
  <si>
    <t>Caseload (000's)</t>
  </si>
  <si>
    <t>Average Award (£)</t>
  </si>
  <si>
    <t xml:space="preserve">Benefit: </t>
  </si>
  <si>
    <t>Spend (£m)</t>
  </si>
  <si>
    <t>Not decomposed</t>
  </si>
  <si>
    <t>of which:</t>
  </si>
  <si>
    <t>Average award</t>
  </si>
  <si>
    <t xml:space="preserve">Decomposed: </t>
  </si>
  <si>
    <t>Row Labels</t>
  </si>
  <si>
    <t>Notes:</t>
  </si>
  <si>
    <t xml:space="preserve">For construction of graphs: </t>
  </si>
  <si>
    <t>01 Housing benefit - in welfare cap</t>
  </si>
  <si>
    <t xml:space="preserve">03 Incapacity benefits </t>
  </si>
  <si>
    <t>04 Attendance allowance</t>
  </si>
  <si>
    <t>05 Pension credit</t>
  </si>
  <si>
    <t>06 Carer's allowance</t>
  </si>
  <si>
    <t>07 Statutory maternity pay</t>
  </si>
  <si>
    <t>09 Winter fuel payments</t>
  </si>
  <si>
    <t>10 Universal credit - in welfare cap</t>
  </si>
  <si>
    <t>Month</t>
  </si>
  <si>
    <t>Year</t>
  </si>
  <si>
    <t>Jan</t>
  </si>
  <si>
    <t>Feb</t>
  </si>
  <si>
    <t>Mar</t>
  </si>
  <si>
    <t>Apr</t>
  </si>
  <si>
    <t>May</t>
  </si>
  <si>
    <t>Jun</t>
  </si>
  <si>
    <t>Jul</t>
  </si>
  <si>
    <t>Aug</t>
  </si>
  <si>
    <t>Sep</t>
  </si>
  <si>
    <t>Oct</t>
  </si>
  <si>
    <t>Nov</t>
  </si>
  <si>
    <t>Dec</t>
  </si>
  <si>
    <t>Most recent fiscal event:</t>
  </si>
  <si>
    <t>Next most recent fiscal event:</t>
  </si>
  <si>
    <t>Percentage change in expenditure since fiscal event</t>
  </si>
  <si>
    <t>Select month/years from lists provided in table:</t>
  </si>
  <si>
    <t>Employment and Support Allowance</t>
  </si>
  <si>
    <t>Nov 2015</t>
  </si>
  <si>
    <t>Mar 2016</t>
  </si>
  <si>
    <t>AA</t>
  </si>
  <si>
    <t>CA</t>
  </si>
  <si>
    <t>HB in cap</t>
  </si>
  <si>
    <t>HB outside cap</t>
  </si>
  <si>
    <t>IB</t>
  </si>
  <si>
    <t>Disability</t>
  </si>
  <si>
    <t>PC</t>
  </si>
  <si>
    <t>SMP</t>
  </si>
  <si>
    <t>UC in cap</t>
  </si>
  <si>
    <t>UC out cap</t>
  </si>
  <si>
    <t>WFP</t>
  </si>
  <si>
    <t>JSA</t>
  </si>
  <si>
    <t>TC</t>
  </si>
  <si>
    <t>CB</t>
  </si>
  <si>
    <t>TFC</t>
  </si>
  <si>
    <t>NI in cap</t>
  </si>
  <si>
    <t>NI out cap</t>
  </si>
  <si>
    <t>Paternity pay</t>
  </si>
  <si>
    <t>Check - compare exp to EFO</t>
  </si>
  <si>
    <t>PIP - aids and appliances points change for activities 5 &amp; 6</t>
  </si>
  <si>
    <t>AME</t>
  </si>
  <si>
    <t>Soc sec in welfare cap: DWP Carer's Allowance</t>
  </si>
  <si>
    <t>Soc sec in welfare cap: DWP Incapacity Benefit, ESA, SDA and Income Support (incapacity)</t>
  </si>
  <si>
    <t>Soc sec in welfare cap: DWP Income Support (non-incapacity)</t>
  </si>
  <si>
    <t>Soc sec in welfare cap: DWP Disability Living Allowance and PIP</t>
  </si>
  <si>
    <t>Personal tax credits (in welfare cap)</t>
  </si>
  <si>
    <t>2016-17</t>
  </si>
  <si>
    <t>2017-18</t>
  </si>
  <si>
    <t>2018-19</t>
  </si>
  <si>
    <t>2019-20</t>
  </si>
  <si>
    <t>2020-21</t>
  </si>
  <si>
    <t>Welfare spending dashboard</t>
  </si>
  <si>
    <t>How to use:</t>
  </si>
  <si>
    <t>Leoni Belsman</t>
  </si>
  <si>
    <t>From the list of benefits on the left of the dashboard, simply click on the benefit you wish to examine.</t>
  </si>
  <si>
    <t>All charts and key facts update accordingly.</t>
  </si>
  <si>
    <t>Unavailable data:</t>
  </si>
  <si>
    <t>Note that for some benefit types, caseload and average award figures are not available (see below for more details).</t>
  </si>
  <si>
    <t>Sources:</t>
  </si>
  <si>
    <t>DWP Benefit caseload and expenditure tables</t>
  </si>
  <si>
    <t xml:space="preserve">Definitions: </t>
  </si>
  <si>
    <t>11 Other DWP spending</t>
  </si>
  <si>
    <t>12 Personal tax credits</t>
  </si>
  <si>
    <t>14 Tax free childcare</t>
  </si>
  <si>
    <t>16 Paternity pay</t>
  </si>
  <si>
    <t>15 Northern Ireland - in welfare cap</t>
  </si>
  <si>
    <t>2014-15</t>
  </si>
  <si>
    <t>2015-16</t>
  </si>
  <si>
    <t>08 Income support (non-incapacity)</t>
  </si>
  <si>
    <t>13 Child benefit</t>
  </si>
  <si>
    <t>Total inside cap</t>
  </si>
  <si>
    <t>Total outside cap</t>
  </si>
  <si>
    <t>23 Total spending outside the welfare cap</t>
  </si>
  <si>
    <t>17 Total spending inside the welfare cap</t>
  </si>
  <si>
    <t>18 State pension</t>
  </si>
  <si>
    <t>19 Housing benefit - outside welfare cap</t>
  </si>
  <si>
    <t xml:space="preserve">21 Universal credit - outside welfare cap </t>
  </si>
  <si>
    <t>22 Northern Ireland - outside welfare cap</t>
  </si>
  <si>
    <t xml:space="preserve">In some cases there remains an unexplained residual that cannot be accounted for by changes in the caseload or average award. This may be due to classification changes or rounding. </t>
  </si>
  <si>
    <t>OBR forecasts focus on the impact of welfare spending on the public finances. In some cases it is not necessary to have explicit caseload forecasts in order to produce a robust expenditure forecast.  Caseload - and therefore average award - data is unavailable for:</t>
  </si>
  <si>
    <t xml:space="preserve">Changes in the spending forecasts between these fiscal events are decomposed into changes to the caseload forecast and changes in implied average awards. </t>
  </si>
  <si>
    <r>
      <rPr>
        <sz val="11"/>
        <color rgb="FF477392"/>
        <rFont val="Futura Bk BT"/>
        <family val="2"/>
      </rPr>
      <t>•</t>
    </r>
    <r>
      <rPr>
        <sz val="11"/>
        <rFont val="Futura Bk BT"/>
        <family val="2"/>
      </rPr>
      <t xml:space="preserve"> Universal credit - in welfare cap </t>
    </r>
    <r>
      <rPr>
        <sz val="10"/>
        <rFont val="Futura Bk BT"/>
        <family val="2"/>
      </rPr>
      <t>(comparable caseloads unavailable for our marginal cost universal credit forecast)</t>
    </r>
    <r>
      <rPr>
        <sz val="11"/>
        <rFont val="Futura Bk BT"/>
        <family val="2"/>
      </rPr>
      <t xml:space="preserve">
</t>
    </r>
    <r>
      <rPr>
        <sz val="11"/>
        <color rgb="FF477392"/>
        <rFont val="Futura Bk BT"/>
        <family val="2"/>
      </rPr>
      <t>•</t>
    </r>
    <r>
      <rPr>
        <sz val="11"/>
        <rFont val="Futura Bk BT"/>
        <family val="2"/>
      </rPr>
      <t xml:space="preserve"> Personal tax credits
</t>
    </r>
    <r>
      <rPr>
        <sz val="11"/>
        <color rgb="FF477392"/>
        <rFont val="Futura Bk BT"/>
        <family val="2"/>
      </rPr>
      <t>•</t>
    </r>
    <r>
      <rPr>
        <sz val="11"/>
        <rFont val="Futura Bk BT"/>
        <family val="2"/>
      </rPr>
      <t xml:space="preserve"> Child benefits
</t>
    </r>
    <r>
      <rPr>
        <sz val="11"/>
        <color rgb="FF477392"/>
        <rFont val="Futura Bk BT"/>
        <family val="2"/>
      </rPr>
      <t>•</t>
    </r>
    <r>
      <rPr>
        <sz val="11"/>
        <rFont val="Futura Bk BT"/>
        <family val="2"/>
      </rPr>
      <t xml:space="preserve"> Tax free childcare
</t>
    </r>
    <r>
      <rPr>
        <sz val="11"/>
        <color rgb="FF477392"/>
        <rFont val="Futura Bk BT"/>
        <family val="2"/>
      </rPr>
      <t>•</t>
    </r>
    <r>
      <rPr>
        <sz val="11"/>
        <rFont val="Futura Bk BT"/>
        <family val="2"/>
      </rPr>
      <t xml:space="preserve"> Northern Ireland - in welfare cap
</t>
    </r>
    <r>
      <rPr>
        <sz val="11"/>
        <color rgb="FF477392"/>
        <rFont val="Futura Bk BT"/>
        <family val="2"/>
      </rPr>
      <t>•</t>
    </r>
    <r>
      <rPr>
        <sz val="11"/>
        <rFont val="Futura Bk BT"/>
        <family val="2"/>
      </rPr>
      <t xml:space="preserve"> Paternity pay
</t>
    </r>
    <r>
      <rPr>
        <sz val="11"/>
        <color rgb="FF477392"/>
        <rFont val="Futura Bk BT"/>
        <family val="2"/>
      </rPr>
      <t>•</t>
    </r>
    <r>
      <rPr>
        <sz val="11"/>
        <rFont val="Futura Bk BT"/>
        <family val="2"/>
      </rPr>
      <t xml:space="preserve"> Universal credit - outside welfare cap </t>
    </r>
    <r>
      <rPr>
        <sz val="10"/>
        <rFont val="Futura Bk BT"/>
        <family val="2"/>
      </rPr>
      <t>(comparable caseloads unavailable for our marginal cost universal credit forecast)</t>
    </r>
    <r>
      <rPr>
        <sz val="11"/>
        <rFont val="Futura Bk BT"/>
        <family val="2"/>
      </rPr>
      <t xml:space="preserve">
</t>
    </r>
    <r>
      <rPr>
        <sz val="11"/>
        <color rgb="FF477392"/>
        <rFont val="Futura Bk BT"/>
        <family val="2"/>
      </rPr>
      <t>•</t>
    </r>
    <r>
      <rPr>
        <sz val="11"/>
        <rFont val="Futura Bk BT"/>
        <family val="2"/>
      </rPr>
      <t xml:space="preserve"> Northern Ireland - outside welfare cap
</t>
    </r>
  </si>
  <si>
    <t xml:space="preserve">Caseload -  average number of claimants claiming a particular welfare payment in each fiscal year. </t>
  </si>
  <si>
    <t>Average award - the average value of those payments (average award = expenditure ÷ caseload)</t>
  </si>
  <si>
    <r>
      <rPr>
        <b/>
        <sz val="14"/>
        <rFont val="Futura Bk BT"/>
        <family val="2"/>
      </rPr>
      <t>1) Expenditure</t>
    </r>
    <r>
      <rPr>
        <sz val="14"/>
        <rFont val="Futura Bk BT"/>
        <family val="2"/>
      </rPr>
      <t xml:space="preserve"> - latest post-measures forecast compared to post-measures forecasts at previous fiscal events</t>
    </r>
  </si>
  <si>
    <r>
      <rPr>
        <b/>
        <sz val="14"/>
        <rFont val="Futura Bk BT"/>
        <family val="2"/>
      </rPr>
      <t>2) Caseload</t>
    </r>
    <r>
      <rPr>
        <sz val="14"/>
        <rFont val="Futura Bk BT"/>
        <family val="2"/>
      </rPr>
      <t xml:space="preserve"> - latest post-measures forecast compared to final post-measures forecast at previous fiscal events</t>
    </r>
  </si>
  <si>
    <r>
      <rPr>
        <b/>
        <sz val="14"/>
        <rFont val="Futura Bk BT"/>
        <family val="2"/>
      </rPr>
      <t>3) Average award</t>
    </r>
    <r>
      <rPr>
        <sz val="14"/>
        <rFont val="Futura Bk BT"/>
        <family val="2"/>
      </rPr>
      <t xml:space="preserve"> - latest implied forecast compared to post-measures forecast at previous fiscal events</t>
    </r>
  </si>
  <si>
    <t>changes since Nov 2015 forecast decomposed into those attributed to caseload changes and those attributed to average award changes</t>
  </si>
  <si>
    <t>Check Spend = Caseload * av award</t>
  </si>
  <si>
    <t>Max. over forecast (£bn);</t>
  </si>
  <si>
    <t>MAX</t>
  </si>
  <si>
    <t>MIN</t>
  </si>
  <si>
    <t>02 DLA and PIP*</t>
  </si>
  <si>
    <t>* Disability living allowance and personal independence payments</t>
  </si>
  <si>
    <t>maximim</t>
  </si>
  <si>
    <t>minimum</t>
  </si>
  <si>
    <t>Spend</t>
  </si>
  <si>
    <t>Unrounded:</t>
  </si>
  <si>
    <t>Rounded:</t>
  </si>
  <si>
    <t>Round to nearest:</t>
  </si>
  <si>
    <t>Divide by :</t>
  </si>
  <si>
    <t>Nov 2016</t>
  </si>
  <si>
    <t>Economic and fiscal outlook supplementary fiscal tables - November 2016</t>
  </si>
  <si>
    <t xml:space="preserve">Estimates for the latest forecast (November 2016) and the previous two forecasts (March 2016 and November 2015) are provided for comparison. </t>
  </si>
  <si>
    <t>Y axis labels</t>
  </si>
  <si>
    <t>Example: Attendance allowance (illustrative)</t>
  </si>
  <si>
    <t>03 Incapacity benefits</t>
  </si>
  <si>
    <t>20 Jobseekers allowance</t>
  </si>
  <si>
    <t>21 Universal credit - outside welfare cap</t>
  </si>
  <si>
    <t>changes since Mar 2016 forecast decomposed into those attributed to caseload changes and those attributed to average award changes</t>
  </si>
  <si>
    <t>Final year of forecast - 2020-21 (£bn);</t>
  </si>
  <si>
    <t>Economic and fiscal outlook supplementary fiscal tables - March 2016</t>
  </si>
  <si>
    <t>Economic and fiscal outlook supplementary fiscal tables - November 2015</t>
  </si>
  <si>
    <t>Average over 2016-17 to 2020-21 (£bn);</t>
  </si>
  <si>
    <t>Final year of forecast - The final year of the forecast refers to 2020-21 in this dashboard. Although our November 2016 forecast extended to 2021-22, this is not included in this dashboard as it cannot be used to compare against the previous two forecasts.</t>
  </si>
  <si>
    <t>This dashboard allows users to examine trends over time and changes in our forecasts of spending, caseloads and (implied) average awards for each of the main areas of welfare spending.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</si>
</sst>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56">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0_);\(#,##0\);&quot;-&quot;_)"/>
    <numFmt numFmtId="167" formatCode="#,##0_);\(#,##0\);&quot;-  &quot;;&quot;  &quot;@"/>
    <numFmt numFmtId="168" formatCode="0.0"/>
    <numFmt numFmtId="169" formatCode="0.000"/>
    <numFmt numFmtId="170" formatCode="0.0000"/>
    <numFmt numFmtId="171" formatCode="#,##0.0_-;\(#,##0.0\);_-* &quot;-&quot;??_-"/>
    <numFmt numFmtId="172" formatCode="&quot;$&quot;#,##0_);\(&quot;$&quot;#,##0\)"/>
    <numFmt numFmtId="173" formatCode="0.0%"/>
    <numFmt numFmtId="174" formatCode="&quot;to &quot;0.0000;&quot;to &quot;\-0.0000;&quot;to 0&quot;"/>
    <numFmt numFmtId="175" formatCode="#,##0;\(#,##0\)"/>
    <numFmt numFmtId="176" formatCode="#,##0_%_);\(#,##0\)_%;**;@_%_)"/>
    <numFmt numFmtId="177" formatCode="#,##0_%_);\(#,##0\)_%;#,##0_%_);@_%_)"/>
    <numFmt numFmtId="178" formatCode="_(* #,##0.00_);_(* \(#,##0.00\);_(* &quot;-&quot;??_);_(@_)"/>
    <numFmt numFmtId="179" formatCode="#,##0.00_%_);\(#,##0.00\)_%;**;@_%_)"/>
    <numFmt numFmtId="180" formatCode="#,##0.00_%_);\(#,##0.00\)_%;#,##0.00_%_);@_%_)"/>
    <numFmt numFmtId="181" formatCode="#,##0.000_%_);\(#,##0.000\)_%;**;@_%_)"/>
    <numFmt numFmtId="182" formatCode="#,##0.0_%_);\(#,##0.0\)_%;**;@_%_)"/>
    <numFmt numFmtId="183" formatCode="[$¥-411]#,##0"/>
    <numFmt numFmtId="184" formatCode="_(&quot;$&quot;* #,##0.00_);_(&quot;$&quot;* \(#,##0.00\);_(&quot;$&quot;* &quot;-&quot;??_);_(@_)"/>
    <numFmt numFmtId="185" formatCode="&quot;$&quot;#,##0.00_%_);\(&quot;$&quot;#,##0.00\)_%;**;@_%_)"/>
    <numFmt numFmtId="186" formatCode="&quot;$&quot;#,##0.000_%_);\(&quot;$&quot;#,##0.000\)_%;**;@_%_)"/>
    <numFmt numFmtId="187" formatCode="&quot;$&quot;#,##0.0_%_);\(&quot;$&quot;#,##0.0\)_%;**;@_%_)"/>
    <numFmt numFmtId="188" formatCode="#,##0_);\(#,##0.0\)"/>
    <numFmt numFmtId="189" formatCode="m/d/yy_%_);;**"/>
    <numFmt numFmtId="190" formatCode="m/d/yy_%_)"/>
    <numFmt numFmtId="191" formatCode="_-[$€-2]* #,##0.00_-;\-[$€-2]* #,##0.00_-;_-[$€-2]* &quot;-&quot;??_-"/>
    <numFmt numFmtId="192" formatCode="_([$€]* #,##0.00_);_([$€]* \(#,##0.00\);_([$€]* &quot;-&quot;??_);_(@_)"/>
    <numFmt numFmtId="193" formatCode="0.0;\(0.0\)"/>
    <numFmt numFmtId="194" formatCode="0.0;;&quot;TBD&quot;"/>
    <numFmt numFmtId="195" formatCode="_(&quot;$&quot;* #,##0_);_(&quot;$&quot;* \(#,##0\);_(&quot;$&quot;* &quot;-&quot;_);_(@_)"/>
    <numFmt numFmtId="196" formatCode="#,##0.0_x_)_);&quot;NM&quot;_x_)_);#,##0.0_x_)_);@_x_)_)"/>
    <numFmt numFmtId="197" formatCode="mmmm\ d\,\ yyyy"/>
    <numFmt numFmtId="198" formatCode="#\ ##0"/>
    <numFmt numFmtId="199" formatCode="[&lt;0.0001]&quot;&lt;0.0001&quot;;0.0000"/>
    <numFmt numFmtId="200" formatCode="0.0%_);\(0.0%\);**;@_%_)"/>
    <numFmt numFmtId="201" formatCode="#,##0.0_);\(#,##0.0\)"/>
    <numFmt numFmtId="202" formatCode="#,##0.0,,;\-#,##0.0,,;\-"/>
    <numFmt numFmtId="203" formatCode="#,##0,;\-#,##0,;\-"/>
    <numFmt numFmtId="204" formatCode="0.0%;\-0.0%;\-"/>
    <numFmt numFmtId="205" formatCode="#,##0.0,,;\-#,##0.0,,"/>
    <numFmt numFmtId="206" formatCode="#,##0,;\-#,##0,"/>
    <numFmt numFmtId="207" formatCode="0.0%;\-0.0%"/>
    <numFmt numFmtId="208" formatCode="&quot;$&quot;#,##0.0_);\(&quot;$&quot;#,##0.00\)"/>
    <numFmt numFmtId="209" formatCode="#,##0\ ;[Red]\-#,##0\ ;\-\-\-\ "/>
    <numFmt numFmtId="210" formatCode="0_ ;\-0\ "/>
    <numFmt numFmtId="211" formatCode="#,##0.000"/>
    <numFmt numFmtId="212" formatCode="\+#,##0;\-#,##0;0"/>
    <numFmt numFmtId="213" formatCode="#,##0.0"/>
    <numFmt numFmtId="214" formatCode="0.00000000"/>
    <numFmt numFmtId="215" formatCode="&quot;£&quot;#,##0.0"/>
    <numFmt numFmtId="216" formatCode="#&quot;&quot;"/>
  </numFmts>
  <fonts count="220">
    <font>
      <sz val="10"/>
      <name val="Arial"/>
    </font>
    <font>
      <sz val="12"/>
      <color theme="1"/>
      <name val="Arial"/>
      <family val="2"/>
    </font>
    <font>
      <sz val="12"/>
      <color theme="1"/>
      <name val="Arial"/>
      <family val="2"/>
    </font>
    <font>
      <sz val="12"/>
      <color theme="1"/>
      <name val="Arial"/>
      <family val="2"/>
    </font>
    <font>
      <u/>
      <sz val="10"/>
      <color indexed="12"/>
      <name val="Arial"/>
      <family val="2"/>
    </font>
    <font>
      <sz val="10"/>
      <name val="Arial"/>
      <family val="2"/>
    </font>
    <font>
      <sz val="12"/>
      <name val="Arial"/>
      <family val="2"/>
    </font>
    <font>
      <b/>
      <sz val="12"/>
      <name val="Arial"/>
      <family val="2"/>
    </font>
    <font>
      <sz val="12"/>
      <color indexed="10"/>
      <name val="Arial"/>
      <family val="2"/>
    </font>
    <font>
      <sz val="8"/>
      <name val="Arial"/>
      <family val="2"/>
    </font>
    <font>
      <sz val="9.25"/>
      <name val="Arial"/>
      <family val="2"/>
    </font>
    <font>
      <sz val="10"/>
      <color indexed="8"/>
      <name val="Arial"/>
      <family val="2"/>
    </font>
    <font>
      <sz val="10"/>
      <color indexed="8"/>
      <name val="MS Sans Serif"/>
      <family val="2"/>
    </font>
    <font>
      <sz val="10"/>
      <name val="Helv"/>
      <charset val="204"/>
    </font>
    <font>
      <b/>
      <sz val="10"/>
      <color indexed="18"/>
      <name val="Arial"/>
      <family val="2"/>
    </font>
    <font>
      <sz val="12"/>
      <color indexed="8"/>
      <name val="Arial"/>
      <family val="2"/>
    </font>
    <font>
      <sz val="11"/>
      <color indexed="8"/>
      <name val="Calibri"/>
      <family val="2"/>
    </font>
    <font>
      <sz val="12"/>
      <color indexed="9"/>
      <name val="Arial"/>
      <family val="2"/>
    </font>
    <font>
      <sz val="11"/>
      <color indexed="9"/>
      <name val="Calibri"/>
      <family val="2"/>
    </font>
    <font>
      <sz val="8"/>
      <color indexed="12"/>
      <name val="Palatino"/>
      <family val="1"/>
    </font>
    <font>
      <sz val="12"/>
      <color indexed="20"/>
      <name val="Arial"/>
      <family val="2"/>
    </font>
    <font>
      <sz val="11"/>
      <color indexed="20"/>
      <name val="Calibri"/>
      <family val="2"/>
    </font>
    <font>
      <sz val="8"/>
      <color indexed="18"/>
      <name val="Helv"/>
    </font>
    <font>
      <b/>
      <sz val="10"/>
      <name val="Arial"/>
      <family val="2"/>
    </font>
    <font>
      <b/>
      <sz val="10"/>
      <name val="MS Sans Serif"/>
      <family val="2"/>
    </font>
    <font>
      <b/>
      <sz val="8"/>
      <color indexed="24"/>
      <name val="Arial"/>
      <family val="2"/>
    </font>
    <font>
      <sz val="9"/>
      <name val="Arial"/>
      <family val="2"/>
    </font>
    <font>
      <b/>
      <sz val="9"/>
      <color indexed="24"/>
      <name val="Arial"/>
      <family val="2"/>
    </font>
    <font>
      <b/>
      <sz val="11"/>
      <color indexed="24"/>
      <name val="Arial"/>
      <family val="2"/>
    </font>
    <font>
      <b/>
      <sz val="12"/>
      <color indexed="52"/>
      <name val="Arial"/>
      <family val="2"/>
    </font>
    <font>
      <b/>
      <sz val="11"/>
      <color indexed="52"/>
      <name val="Calibri"/>
      <family val="2"/>
    </font>
    <font>
      <b/>
      <sz val="12"/>
      <color indexed="9"/>
      <name val="Arial"/>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b/>
      <sz val="10"/>
      <color indexed="8"/>
      <name val="Arial"/>
      <family val="2"/>
    </font>
    <font>
      <sz val="11"/>
      <name val="Tms Rmn"/>
    </font>
    <font>
      <sz val="10"/>
      <name val="System"/>
      <family val="2"/>
    </font>
    <font>
      <sz val="8"/>
      <name val="Palatino"/>
      <family val="1"/>
    </font>
    <font>
      <sz val="12"/>
      <color indexed="63"/>
      <name val="Arial"/>
      <family val="2"/>
    </font>
    <font>
      <sz val="11"/>
      <color theme="1"/>
      <name val="Calibri"/>
      <family val="2"/>
      <scheme val="minor"/>
    </font>
    <font>
      <sz val="10"/>
      <color indexed="24"/>
      <name val="Arial"/>
      <family val="2"/>
    </font>
    <font>
      <sz val="10"/>
      <name val="BERNHARD"/>
    </font>
    <font>
      <sz val="10"/>
      <name val="Helv"/>
    </font>
    <font>
      <sz val="8"/>
      <color indexed="16"/>
      <name val="Palatino"/>
      <family val="1"/>
    </font>
    <font>
      <sz val="10"/>
      <color indexed="62"/>
      <name val="Arial"/>
      <family val="2"/>
    </font>
    <font>
      <b/>
      <sz val="11"/>
      <color indexed="55"/>
      <name val="Arial"/>
      <family val="2"/>
    </font>
    <font>
      <b/>
      <sz val="11"/>
      <color indexed="8"/>
      <name val="Calibri"/>
      <family val="2"/>
    </font>
    <font>
      <b/>
      <sz val="10"/>
      <color indexed="10"/>
      <name val="Arial"/>
      <family val="2"/>
    </font>
    <font>
      <i/>
      <sz val="12"/>
      <color indexed="23"/>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2"/>
      <color indexed="17"/>
      <name val="Arial"/>
      <family val="2"/>
    </font>
    <font>
      <sz val="11"/>
      <color indexed="17"/>
      <name val="Calibri"/>
      <family val="2"/>
    </font>
    <font>
      <sz val="6"/>
      <color indexed="16"/>
      <name val="Palatino"/>
      <family val="1"/>
    </font>
    <font>
      <sz val="6"/>
      <name val="Palatino"/>
      <family val="1"/>
    </font>
    <font>
      <b/>
      <sz val="9"/>
      <color indexed="18"/>
      <name val="Arial"/>
      <family val="2"/>
    </font>
    <font>
      <b/>
      <sz val="9"/>
      <color indexed="8"/>
      <name val="Arial"/>
      <family val="2"/>
    </font>
    <font>
      <b/>
      <sz val="14"/>
      <name val="Arial"/>
      <family val="2"/>
    </font>
    <font>
      <b/>
      <sz val="15"/>
      <color indexed="56"/>
      <name val="Arial"/>
      <family val="2"/>
    </font>
    <font>
      <b/>
      <sz val="15"/>
      <color indexed="56"/>
      <name val="Calibri"/>
      <family val="2"/>
    </font>
    <font>
      <b/>
      <sz val="12"/>
      <color indexed="12"/>
      <name val="Arial"/>
      <family val="2"/>
    </font>
    <font>
      <sz val="10"/>
      <name val="Helvetica-Black"/>
    </font>
    <font>
      <b/>
      <sz val="13"/>
      <color indexed="56"/>
      <name val="Arial"/>
      <family val="2"/>
    </font>
    <font>
      <b/>
      <sz val="13"/>
      <color indexed="56"/>
      <name val="Calibri"/>
      <family val="2"/>
    </font>
    <font>
      <sz val="10"/>
      <name val="Palatino"/>
      <family val="1"/>
    </font>
    <font>
      <b/>
      <i/>
      <sz val="12"/>
      <name val="Arial"/>
      <family val="2"/>
    </font>
    <font>
      <b/>
      <sz val="11"/>
      <color indexed="56"/>
      <name val="Arial"/>
      <family val="2"/>
    </font>
    <font>
      <b/>
      <sz val="11"/>
      <color indexed="56"/>
      <name val="Calibri"/>
      <family val="2"/>
    </font>
    <font>
      <i/>
      <sz val="14"/>
      <name val="Palatino"/>
      <family val="1"/>
    </font>
    <font>
      <b/>
      <i/>
      <sz val="10"/>
      <name val="Arial"/>
      <family val="2"/>
    </font>
    <font>
      <i/>
      <sz val="10"/>
      <name val="Arial"/>
      <family val="2"/>
    </font>
    <font>
      <u/>
      <sz val="7.5"/>
      <color indexed="12"/>
      <name val="Arial"/>
      <family val="2"/>
    </font>
    <font>
      <u/>
      <sz val="10"/>
      <color theme="10"/>
      <name val="Arial"/>
      <family val="2"/>
    </font>
    <font>
      <u/>
      <sz val="11"/>
      <color indexed="12"/>
      <name val="Calibri"/>
      <family val="2"/>
    </font>
    <font>
      <u/>
      <sz val="12"/>
      <color theme="10"/>
      <name val="Arial"/>
      <family val="2"/>
    </font>
    <font>
      <u/>
      <sz val="10"/>
      <color theme="10"/>
      <name val="System"/>
      <family val="2"/>
    </font>
    <font>
      <u/>
      <sz val="8.5"/>
      <color indexed="12"/>
      <name val="Arial"/>
      <family val="2"/>
    </font>
    <font>
      <u/>
      <sz val="11"/>
      <color theme="10"/>
      <name val="Calibri"/>
      <family val="2"/>
    </font>
    <font>
      <sz val="7"/>
      <name val="Arial"/>
      <family val="2"/>
    </font>
    <font>
      <sz val="11"/>
      <color indexed="62"/>
      <name val="Calibri"/>
      <family val="2"/>
    </font>
    <font>
      <sz val="12"/>
      <color indexed="62"/>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2"/>
      <color indexed="52"/>
      <name val="Arial"/>
      <family val="2"/>
    </font>
    <font>
      <sz val="11"/>
      <color indexed="52"/>
      <name val="Calibri"/>
      <family val="2"/>
    </font>
    <font>
      <sz val="10"/>
      <name val="MS Sans Serif"/>
      <family val="2"/>
    </font>
    <font>
      <sz val="12"/>
      <color indexed="60"/>
      <name val="Arial"/>
      <family val="2"/>
    </font>
    <font>
      <sz val="11"/>
      <color indexed="60"/>
      <name val="Calibri"/>
      <family val="2"/>
    </font>
    <font>
      <sz val="7"/>
      <name val="Small Fonts"/>
      <family val="2"/>
    </font>
    <font>
      <sz val="12"/>
      <name val="Helv"/>
    </font>
    <font>
      <b/>
      <i/>
      <sz val="16"/>
      <name val="Helv"/>
    </font>
    <font>
      <sz val="10"/>
      <color indexed="8"/>
      <name val="Tahoma"/>
      <family val="2"/>
    </font>
    <font>
      <sz val="10"/>
      <name val="Calibri"/>
      <family val="2"/>
    </font>
    <font>
      <sz val="8"/>
      <name val="Tahoma"/>
      <family val="2"/>
    </font>
    <font>
      <b/>
      <sz val="12"/>
      <color indexed="63"/>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amily val="2"/>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b/>
      <sz val="12"/>
      <color indexed="8"/>
      <name val="Arial"/>
      <family val="2"/>
    </font>
    <font>
      <sz val="8"/>
      <color indexed="8"/>
      <name val="Arial"/>
      <family val="2"/>
    </font>
    <font>
      <sz val="8"/>
      <color indexed="12"/>
      <name val="Arial"/>
      <family val="2"/>
    </font>
    <font>
      <sz val="10"/>
      <color indexed="39"/>
      <name val="Arial"/>
      <family val="2"/>
    </font>
    <font>
      <b/>
      <sz val="16"/>
      <color indexed="23"/>
      <name val="Arial"/>
      <family val="2"/>
    </font>
    <font>
      <sz val="10"/>
      <color indexed="10"/>
      <name val="Arial"/>
      <family val="2"/>
    </font>
    <font>
      <b/>
      <sz val="18"/>
      <color indexed="62"/>
      <name val="Cambria"/>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name val="Arial"/>
      <family val="2"/>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8"/>
      <name val="Palatino"/>
      <family val="1"/>
    </font>
    <font>
      <sz val="8"/>
      <color indexed="8"/>
      <name val="Wingdings"/>
      <charset val="2"/>
    </font>
    <font>
      <sz val="11"/>
      <color indexed="10"/>
      <name val="Calibri"/>
      <family val="2"/>
    </font>
    <font>
      <b/>
      <sz val="12"/>
      <color indexed="10"/>
      <name val="Arial"/>
      <family val="2"/>
    </font>
    <font>
      <u/>
      <sz val="16"/>
      <name val="Futura Md BT"/>
      <family val="2"/>
    </font>
    <font>
      <sz val="12"/>
      <name val="Futura Bk BT"/>
      <family val="2"/>
    </font>
    <font>
      <sz val="11"/>
      <name val="Futura Bk BT"/>
      <family val="2"/>
    </font>
    <font>
      <b/>
      <sz val="11"/>
      <name val="Futura Bk BT"/>
      <family val="2"/>
    </font>
    <font>
      <sz val="16"/>
      <color rgb="FFC00000"/>
      <name val="Arial"/>
      <family val="2"/>
    </font>
    <font>
      <sz val="10"/>
      <name val="Arial"/>
      <family val="2"/>
    </font>
    <font>
      <b/>
      <sz val="12"/>
      <name val="Futura Bk BT"/>
      <family val="2"/>
    </font>
    <font>
      <b/>
      <sz val="12"/>
      <color rgb="FFFF0000"/>
      <name val="Arial"/>
      <family val="2"/>
    </font>
    <font>
      <sz val="14"/>
      <name val="Futura Bk BT"/>
      <family val="2"/>
    </font>
    <font>
      <u/>
      <sz val="11"/>
      <name val="Futura Bk BT"/>
      <family val="2"/>
    </font>
    <font>
      <i/>
      <sz val="11"/>
      <name val="Futura Bk BT"/>
      <family val="2"/>
    </font>
    <font>
      <sz val="11"/>
      <name val="Arial"/>
      <family val="2"/>
    </font>
    <font>
      <u/>
      <sz val="16"/>
      <color rgb="FFC0000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0"/>
      <color theme="1"/>
      <name val="Arial"/>
      <family val="2"/>
    </font>
    <font>
      <sz val="10"/>
      <color theme="0"/>
      <name val="Arial"/>
      <family val="2"/>
    </font>
    <font>
      <sz val="12"/>
      <color indexed="59"/>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2"/>
      <color rgb="FF0000FF"/>
      <name val="Arial"/>
      <family val="2"/>
    </font>
    <font>
      <sz val="10"/>
      <color rgb="FF006100"/>
      <name val="Arial"/>
      <family val="2"/>
    </font>
    <font>
      <b/>
      <sz val="15"/>
      <color indexed="62"/>
      <name val="Arial"/>
      <family val="2"/>
    </font>
    <font>
      <b/>
      <sz val="13"/>
      <color indexed="62"/>
      <name val="Arial"/>
      <family val="2"/>
    </font>
    <font>
      <b/>
      <sz val="11"/>
      <color indexed="62"/>
      <name val="Arial"/>
      <family val="2"/>
    </font>
    <font>
      <u/>
      <sz val="10"/>
      <color indexed="30"/>
      <name val="Arial"/>
      <family val="2"/>
    </font>
    <font>
      <u/>
      <sz val="7"/>
      <color indexed="12"/>
      <name val="Arial"/>
      <family val="2"/>
    </font>
    <font>
      <sz val="10"/>
      <color rgb="FF3F3F76"/>
      <name val="Arial"/>
      <family val="2"/>
    </font>
    <font>
      <sz val="10"/>
      <color rgb="FFFA7D00"/>
      <name val="Arial"/>
      <family val="2"/>
    </font>
    <font>
      <sz val="12"/>
      <color indexed="37"/>
      <name val="Arial"/>
      <family val="2"/>
    </font>
    <font>
      <sz val="10"/>
      <color rgb="FF9C6500"/>
      <name val="Arial"/>
      <family val="2"/>
    </font>
    <font>
      <sz val="12"/>
      <color rgb="FF000000"/>
      <name val="Arial"/>
      <family val="2"/>
    </font>
    <font>
      <b/>
      <sz val="10"/>
      <color rgb="FF3F3F3F"/>
      <name val="Arial"/>
      <family val="2"/>
    </font>
    <font>
      <b/>
      <sz val="18"/>
      <color indexed="62"/>
      <name val="Cambria"/>
      <family val="2"/>
      <scheme val="major"/>
    </font>
    <font>
      <b/>
      <sz val="10"/>
      <color theme="1"/>
      <name val="Arial"/>
      <family val="2"/>
    </font>
    <font>
      <sz val="10"/>
      <color rgb="FFFF0000"/>
      <name val="Arial"/>
      <family val="2"/>
    </font>
    <font>
      <b/>
      <sz val="18"/>
      <name val="Futura Bk BT"/>
      <family val="2"/>
    </font>
    <font>
      <b/>
      <u/>
      <sz val="24"/>
      <name val="Futura Bk BT"/>
      <family val="2"/>
    </font>
    <font>
      <b/>
      <sz val="14"/>
      <name val="Futura Bk BT"/>
      <family val="2"/>
    </font>
    <font>
      <sz val="16"/>
      <name val="Futura Bk BT"/>
      <family val="2"/>
    </font>
    <font>
      <b/>
      <sz val="16"/>
      <name val="Futura Bk BT"/>
      <family val="2"/>
    </font>
    <font>
      <sz val="18"/>
      <name val="Arial"/>
      <family val="2"/>
    </font>
    <font>
      <sz val="11"/>
      <color rgb="FF303336"/>
      <name val="Consolas"/>
      <family val="3"/>
    </font>
    <font>
      <b/>
      <sz val="24"/>
      <color theme="1"/>
      <name val="Futura Bk BT"/>
      <family val="2"/>
    </font>
    <font>
      <b/>
      <u/>
      <sz val="10"/>
      <name val="Arial"/>
      <family val="2"/>
    </font>
    <font>
      <b/>
      <sz val="12"/>
      <color rgb="FFFF0000"/>
      <name val="Futura Bk BT"/>
      <family val="2"/>
    </font>
    <font>
      <b/>
      <sz val="11"/>
      <color theme="0" tint="-0.249977111117893"/>
      <name val="Futura Bk BT"/>
      <family val="2"/>
    </font>
    <font>
      <b/>
      <sz val="15"/>
      <name val="Futura Bk BT"/>
      <family val="2"/>
    </font>
    <font>
      <b/>
      <sz val="15"/>
      <name val="Arial"/>
      <family val="2"/>
    </font>
    <font>
      <sz val="15"/>
      <name val="Futura Bk BT"/>
      <family val="2"/>
    </font>
    <font>
      <sz val="15"/>
      <name val="Arial"/>
      <family val="2"/>
    </font>
    <font>
      <sz val="9"/>
      <color theme="1"/>
      <name val="Arial Narrow"/>
      <family val="2"/>
    </font>
    <font>
      <sz val="10"/>
      <name val="Futura Bk BT"/>
      <family val="2"/>
    </font>
    <font>
      <b/>
      <sz val="14"/>
      <color rgb="FF477392"/>
      <name val="Arial"/>
      <family val="2"/>
    </font>
    <font>
      <u/>
      <sz val="11"/>
      <color theme="10"/>
      <name val="Futura Bk BT"/>
      <family val="2"/>
    </font>
    <font>
      <sz val="11"/>
      <color rgb="FF477392"/>
      <name val="Futura Bk BT"/>
      <family val="2"/>
    </font>
    <font>
      <b/>
      <sz val="20"/>
      <color rgb="FF477392"/>
      <name val="Futura Bk BT"/>
      <family val="2"/>
    </font>
    <font>
      <sz val="8"/>
      <name val="Calibri"/>
      <family val="2"/>
    </font>
    <font>
      <b/>
      <u/>
      <sz val="12"/>
      <name val="Arial"/>
      <family val="2"/>
    </font>
    <font>
      <u/>
      <sz val="12"/>
      <color theme="10"/>
      <name val="Futura Bk BT"/>
      <family val="2"/>
    </font>
  </fonts>
  <fills count="113">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44"/>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rgb="FFFFFF00"/>
        <bgColor indexed="64"/>
      </patternFill>
    </fill>
    <fill>
      <patternFill patternType="solid">
        <fgColor rgb="FFFFCC00"/>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6"/>
      </patternFill>
    </fill>
    <fill>
      <patternFill patternType="solid">
        <fgColor indexed="23"/>
      </patternFill>
    </fill>
    <fill>
      <patternFill patternType="solid">
        <fgColor indexed="60"/>
      </patternFill>
    </fill>
    <fill>
      <patternFill patternType="solid">
        <fgColor indexed="58"/>
      </patternFill>
    </fill>
    <fill>
      <patternFill patternType="solid">
        <fgColor theme="0" tint="-0.34998626667073579"/>
        <bgColor indexed="64"/>
      </patternFill>
    </fill>
    <fill>
      <patternFill patternType="solid">
        <fgColor theme="6" tint="0.59999389629810485"/>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theme="4" tint="0.79998168889431442"/>
      </patternFill>
    </fill>
    <fill>
      <patternFill patternType="solid">
        <fgColor rgb="FFB6C8D8"/>
        <bgColor indexed="64"/>
      </patternFill>
    </fill>
    <fill>
      <patternFill patternType="solid">
        <fgColor rgb="FF477392"/>
        <bgColor indexed="64"/>
      </patternFill>
    </fill>
    <fill>
      <patternFill patternType="solid">
        <fgColor theme="4" tint="0.39997558519241921"/>
        <bgColor indexed="64"/>
      </patternFill>
    </fill>
    <fill>
      <patternFill patternType="solid">
        <fgColor theme="3" tint="0.59999389629810485"/>
        <bgColor indexed="64"/>
      </patternFill>
    </fill>
  </fills>
  <borders count="74">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top/>
      <bottom style="medium">
        <color indexed="18"/>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9"/>
      </bottom>
      <diagonal/>
    </border>
    <border>
      <left/>
      <right/>
      <top/>
      <bottom style="thick">
        <color indexed="46"/>
      </bottom>
      <diagonal/>
    </border>
    <border>
      <left/>
      <right/>
      <top/>
      <bottom style="medium">
        <color indexed="46"/>
      </bottom>
      <diagonal/>
    </border>
    <border>
      <left/>
      <right/>
      <top style="thin">
        <color indexed="49"/>
      </top>
      <bottom style="double">
        <color indexed="49"/>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thin">
        <color theme="4" tint="0.39997558519241921"/>
      </top>
      <bottom style="thin">
        <color theme="4" tint="0.39997558519241921"/>
      </bottom>
      <diagonal/>
    </border>
    <border>
      <left/>
      <right style="medium">
        <color indexed="64"/>
      </right>
      <top style="thick">
        <color indexed="64"/>
      </top>
      <bottom/>
      <diagonal/>
    </border>
    <border>
      <left style="thick">
        <color indexed="64"/>
      </left>
      <right/>
      <top/>
      <bottom/>
      <diagonal/>
    </border>
  </borders>
  <cellStyleXfs count="34711">
    <xf numFmtId="0" fontId="0" fillId="0" borderId="0"/>
    <xf numFmtId="43" fontId="3" fillId="0" borderId="0" applyFont="0" applyFill="0" applyBorder="0" applyAlignment="0" applyProtection="0"/>
    <xf numFmtId="43" fontId="5" fillId="0" borderId="0" applyFont="0" applyFill="0" applyBorder="0" applyAlignment="0" applyProtection="0"/>
    <xf numFmtId="166" fontId="5" fillId="0" borderId="0" applyFill="0" applyBorder="0" applyAlignment="0" applyProtection="0"/>
    <xf numFmtId="166" fontId="5"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11"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9"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10"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10"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10"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2" fillId="0" borderId="0"/>
    <xf numFmtId="0" fontId="12" fillId="0" borderId="0"/>
    <xf numFmtId="0" fontId="12" fillId="0" borderId="0"/>
    <xf numFmtId="0" fontId="12"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167" fontId="5" fillId="0" borderId="0">
      <alignment vertical="top"/>
    </xf>
    <xf numFmtId="167" fontId="9" fillId="0" borderId="0">
      <alignment vertical="top"/>
    </xf>
    <xf numFmtId="167" fontId="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167" fontId="9" fillId="0" borderId="0">
      <alignment vertical="top"/>
    </xf>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0" fontId="5" fillId="0" borderId="0"/>
    <xf numFmtId="0" fontId="5" fillId="0" borderId="0"/>
    <xf numFmtId="0" fontId="5" fillId="0" borderId="0"/>
    <xf numFmtId="167" fontId="5" fillId="0" borderId="0">
      <alignment vertical="top"/>
    </xf>
    <xf numFmtId="167" fontId="10" fillId="0" borderId="0">
      <alignment vertical="top"/>
    </xf>
    <xf numFmtId="0" fontId="5" fillId="0" borderId="0"/>
    <xf numFmtId="167" fontId="5" fillId="0" borderId="0">
      <alignment vertical="top"/>
    </xf>
    <xf numFmtId="167" fontId="5" fillId="0" borderId="0">
      <alignment vertical="top"/>
    </xf>
    <xf numFmtId="167" fontId="5" fillId="0" borderId="0">
      <alignment vertical="top"/>
    </xf>
    <xf numFmtId="0" fontId="5" fillId="0" borderId="0"/>
    <xf numFmtId="0" fontId="5" fillId="0" borderId="0"/>
    <xf numFmtId="0" fontId="5" fillId="0" borderId="0"/>
    <xf numFmtId="167" fontId="5" fillId="0" borderId="0">
      <alignment vertical="top"/>
    </xf>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0" fontId="5" fillId="0" borderId="0"/>
    <xf numFmtId="0" fontId="5" fillId="0" borderId="0"/>
    <xf numFmtId="167" fontId="10" fillId="0" borderId="0">
      <alignment vertical="top"/>
    </xf>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9"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9" fillId="0" borderId="0">
      <alignment vertical="top"/>
    </xf>
    <xf numFmtId="0" fontId="5" fillId="0" borderId="0"/>
    <xf numFmtId="0" fontId="5" fillId="0" borderId="0"/>
    <xf numFmtId="0" fontId="5" fillId="0" borderId="0"/>
    <xf numFmtId="0" fontId="5" fillId="0" borderId="0"/>
    <xf numFmtId="167" fontId="9" fillId="0" borderId="0">
      <alignment vertical="top"/>
    </xf>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167" fontId="9" fillId="0" borderId="0">
      <alignment vertical="top"/>
    </xf>
    <xf numFmtId="0" fontId="5" fillId="0" borderId="0"/>
    <xf numFmtId="0" fontId="5" fillId="0" borderId="0"/>
    <xf numFmtId="0" fontId="5" fillId="0" borderId="0"/>
    <xf numFmtId="0" fontId="5" fillId="0" borderId="0"/>
    <xf numFmtId="167" fontId="9" fillId="0" borderId="0">
      <alignment vertical="top"/>
    </xf>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167" fontId="5" fillId="0" borderId="0">
      <alignment vertical="top"/>
    </xf>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10" fillId="0" borderId="0">
      <alignment vertical="top"/>
    </xf>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0" fontId="5" fillId="0" borderId="0"/>
    <xf numFmtId="0" fontId="5" fillId="0" borderId="0"/>
    <xf numFmtId="167" fontId="5" fillId="0" borderId="0">
      <alignment vertical="top"/>
    </xf>
    <xf numFmtId="167" fontId="9" fillId="0" borderId="0">
      <alignment vertical="top"/>
    </xf>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9" fillId="0" borderId="0">
      <alignment vertical="top"/>
    </xf>
    <xf numFmtId="167" fontId="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167" fontId="9" fillId="0" borderId="0">
      <alignment vertical="top"/>
    </xf>
    <xf numFmtId="167" fontId="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167" fontId="9" fillId="0" borderId="0">
      <alignment vertical="top"/>
    </xf>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0" fontId="5" fillId="0" borderId="0"/>
    <xf numFmtId="0" fontId="5" fillId="0" borderId="0"/>
    <xf numFmtId="0" fontId="5" fillId="0" borderId="0"/>
    <xf numFmtId="167" fontId="5" fillId="0" borderId="0">
      <alignment vertical="top"/>
    </xf>
    <xf numFmtId="167" fontId="10" fillId="0" borderId="0">
      <alignment vertical="top"/>
    </xf>
    <xf numFmtId="0" fontId="5" fillId="0" borderId="0"/>
    <xf numFmtId="167" fontId="5" fillId="0" borderId="0">
      <alignment vertical="top"/>
    </xf>
    <xf numFmtId="167" fontId="5" fillId="0" borderId="0">
      <alignment vertical="top"/>
    </xf>
    <xf numFmtId="167" fontId="5" fillId="0" borderId="0">
      <alignment vertical="top"/>
    </xf>
    <xf numFmtId="0" fontId="5" fillId="0" borderId="0"/>
    <xf numFmtId="0" fontId="5" fillId="0" borderId="0"/>
    <xf numFmtId="0" fontId="5" fillId="0" borderId="0"/>
    <xf numFmtId="167" fontId="5" fillId="0" borderId="0">
      <alignment vertical="top"/>
    </xf>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0" fontId="5" fillId="0" borderId="0"/>
    <xf numFmtId="0" fontId="5" fillId="0" borderId="0"/>
    <xf numFmtId="167" fontId="10" fillId="0" borderId="0">
      <alignment vertical="top"/>
    </xf>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9"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9" fillId="0" borderId="0">
      <alignment vertical="top"/>
    </xf>
    <xf numFmtId="0" fontId="5" fillId="0" borderId="0"/>
    <xf numFmtId="0" fontId="5" fillId="0" borderId="0"/>
    <xf numFmtId="0" fontId="5" fillId="0" borderId="0"/>
    <xf numFmtId="0" fontId="5" fillId="0" borderId="0"/>
    <xf numFmtId="167" fontId="9" fillId="0" borderId="0">
      <alignment vertical="top"/>
    </xf>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167" fontId="9" fillId="0" borderId="0">
      <alignment vertical="top"/>
    </xf>
    <xf numFmtId="0" fontId="5" fillId="0" borderId="0"/>
    <xf numFmtId="0" fontId="5" fillId="0" borderId="0"/>
    <xf numFmtId="0" fontId="5" fillId="0" borderId="0"/>
    <xf numFmtId="0" fontId="5" fillId="0" borderId="0"/>
    <xf numFmtId="167" fontId="9" fillId="0" borderId="0">
      <alignment vertical="top"/>
    </xf>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167" fontId="5" fillId="0" borderId="0">
      <alignment vertical="top"/>
    </xf>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10" fillId="0" borderId="0">
      <alignment vertical="top"/>
    </xf>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0" fontId="5" fillId="0" borderId="0"/>
    <xf numFmtId="0" fontId="5" fillId="0" borderId="0"/>
    <xf numFmtId="167" fontId="5" fillId="0" borderId="0">
      <alignment vertical="top"/>
    </xf>
    <xf numFmtId="167" fontId="9" fillId="0" borderId="0">
      <alignment vertical="top"/>
    </xf>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9" fillId="0" borderId="0">
      <alignment vertical="top"/>
    </xf>
    <xf numFmtId="167" fontId="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167" fontId="5"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12" fillId="0" borderId="0"/>
    <xf numFmtId="0" fontId="12" fillId="0" borderId="0"/>
    <xf numFmtId="0" fontId="12" fillId="0" borderId="0"/>
    <xf numFmtId="0" fontId="5" fillId="0" borderId="0"/>
    <xf numFmtId="0" fontId="12" fillId="0" borderId="0"/>
    <xf numFmtId="0" fontId="5" fillId="0" borderId="0"/>
    <xf numFmtId="0" fontId="5" fillId="0" borderId="0"/>
    <xf numFmtId="0" fontId="5" fillId="0" borderId="0"/>
    <xf numFmtId="0" fontId="12" fillId="0" borderId="0"/>
    <xf numFmtId="0" fontId="12" fillId="0" borderId="0"/>
    <xf numFmtId="0" fontId="12" fillId="0" borderId="0"/>
    <xf numFmtId="0" fontId="5" fillId="0" borderId="0"/>
    <xf numFmtId="0" fontId="5" fillId="0" borderId="0"/>
    <xf numFmtId="0" fontId="12" fillId="0" borderId="0"/>
    <xf numFmtId="0" fontId="5" fillId="0" borderId="0"/>
    <xf numFmtId="0" fontId="12" fillId="0" borderId="0"/>
    <xf numFmtId="0" fontId="5" fillId="0" borderId="0"/>
    <xf numFmtId="0" fontId="12" fillId="0" borderId="0"/>
    <xf numFmtId="0" fontId="12"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12" fillId="0" borderId="0"/>
    <xf numFmtId="0" fontId="5" fillId="0" borderId="0"/>
    <xf numFmtId="0" fontId="5" fillId="0" borderId="0"/>
    <xf numFmtId="0" fontId="12" fillId="0" borderId="0"/>
    <xf numFmtId="0" fontId="5" fillId="0" borderId="0"/>
    <xf numFmtId="0" fontId="12" fillId="0" borderId="0"/>
    <xf numFmtId="0" fontId="5" fillId="0" borderId="0"/>
    <xf numFmtId="0" fontId="12" fillId="0" borderId="0"/>
    <xf numFmtId="0" fontId="12"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12" fillId="0" borderId="0"/>
    <xf numFmtId="0" fontId="12" fillId="0" borderId="0"/>
    <xf numFmtId="0" fontId="12" fillId="0" borderId="0"/>
    <xf numFmtId="0" fontId="5" fillId="0" borderId="0"/>
    <xf numFmtId="0" fontId="12" fillId="0" borderId="0"/>
    <xf numFmtId="0" fontId="5" fillId="0" borderId="0"/>
    <xf numFmtId="0" fontId="5" fillId="0" borderId="0"/>
    <xf numFmtId="0" fontId="5" fillId="0" borderId="0"/>
    <xf numFmtId="0" fontId="12" fillId="0" borderId="0"/>
    <xf numFmtId="0" fontId="12" fillId="0" borderId="0"/>
    <xf numFmtId="0" fontId="12" fillId="0" borderId="0"/>
    <xf numFmtId="0" fontId="5" fillId="0" borderId="0"/>
    <xf numFmtId="0" fontId="5" fillId="0" borderId="0"/>
    <xf numFmtId="0" fontId="12" fillId="0" borderId="0"/>
    <xf numFmtId="0" fontId="5" fillId="0" borderId="0"/>
    <xf numFmtId="0" fontId="12" fillId="0" borderId="0"/>
    <xf numFmtId="0" fontId="5" fillId="0" borderId="0"/>
    <xf numFmtId="0" fontId="12" fillId="0" borderId="0"/>
    <xf numFmtId="0" fontId="12"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12" fillId="0" borderId="0"/>
    <xf numFmtId="0" fontId="5" fillId="0" borderId="0"/>
    <xf numFmtId="0" fontId="5" fillId="0" borderId="0"/>
    <xf numFmtId="0" fontId="12" fillId="0" borderId="0"/>
    <xf numFmtId="0" fontId="5" fillId="0" borderId="0"/>
    <xf numFmtId="0" fontId="12"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9" fillId="0" borderId="0">
      <alignment vertical="top"/>
    </xf>
    <xf numFmtId="167" fontId="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167" fontId="9" fillId="0" borderId="0">
      <alignment vertical="top"/>
    </xf>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0" fontId="5" fillId="0" borderId="0"/>
    <xf numFmtId="0" fontId="5" fillId="0" borderId="0"/>
    <xf numFmtId="0" fontId="5" fillId="0" borderId="0"/>
    <xf numFmtId="167" fontId="5" fillId="0" borderId="0">
      <alignment vertical="top"/>
    </xf>
    <xf numFmtId="167" fontId="10" fillId="0" borderId="0">
      <alignment vertical="top"/>
    </xf>
    <xf numFmtId="0" fontId="5" fillId="0" borderId="0"/>
    <xf numFmtId="167" fontId="5" fillId="0" borderId="0">
      <alignment vertical="top"/>
    </xf>
    <xf numFmtId="167" fontId="5" fillId="0" borderId="0">
      <alignment vertical="top"/>
    </xf>
    <xf numFmtId="167" fontId="5" fillId="0" borderId="0">
      <alignment vertical="top"/>
    </xf>
    <xf numFmtId="0" fontId="5" fillId="0" borderId="0"/>
    <xf numFmtId="0" fontId="5" fillId="0" borderId="0"/>
    <xf numFmtId="0" fontId="5" fillId="0" borderId="0"/>
    <xf numFmtId="167" fontId="5" fillId="0" borderId="0">
      <alignment vertical="top"/>
    </xf>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0" fontId="5" fillId="0" borderId="0"/>
    <xf numFmtId="0" fontId="5" fillId="0" borderId="0"/>
    <xf numFmtId="167" fontId="10" fillId="0" borderId="0">
      <alignment vertical="top"/>
    </xf>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9"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9" fillId="0" borderId="0">
      <alignment vertical="top"/>
    </xf>
    <xf numFmtId="0" fontId="5" fillId="0" borderId="0"/>
    <xf numFmtId="0" fontId="5" fillId="0" borderId="0"/>
    <xf numFmtId="0" fontId="5" fillId="0" borderId="0"/>
    <xf numFmtId="0" fontId="5" fillId="0" borderId="0"/>
    <xf numFmtId="167" fontId="9" fillId="0" borderId="0">
      <alignment vertical="top"/>
    </xf>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167" fontId="9" fillId="0" borderId="0">
      <alignment vertical="top"/>
    </xf>
    <xf numFmtId="0" fontId="5" fillId="0" borderId="0"/>
    <xf numFmtId="0" fontId="5" fillId="0" borderId="0"/>
    <xf numFmtId="0" fontId="5" fillId="0" borderId="0"/>
    <xf numFmtId="0" fontId="5" fillId="0" borderId="0"/>
    <xf numFmtId="167" fontId="9" fillId="0" borderId="0">
      <alignment vertical="top"/>
    </xf>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167" fontId="5" fillId="0" borderId="0">
      <alignment vertical="top"/>
    </xf>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10" fillId="0" borderId="0">
      <alignment vertical="top"/>
    </xf>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0" fontId="5" fillId="0" borderId="0"/>
    <xf numFmtId="0" fontId="5" fillId="0" borderId="0"/>
    <xf numFmtId="167" fontId="5" fillId="0" borderId="0">
      <alignment vertical="top"/>
    </xf>
    <xf numFmtId="167" fontId="9" fillId="0" borderId="0">
      <alignment vertical="top"/>
    </xf>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9" fillId="0" borderId="0">
      <alignment vertical="top"/>
    </xf>
    <xf numFmtId="167" fontId="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167" fontId="5" fillId="0" borderId="0">
      <alignment vertical="top"/>
    </xf>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12" fillId="0" borderId="0"/>
    <xf numFmtId="0" fontId="14" fillId="0" borderId="4" applyNumberFormat="0" applyFill="0" applyProtection="0">
      <alignment horizontal="center"/>
    </xf>
    <xf numFmtId="0" fontId="14" fillId="0" borderId="4" applyNumberFormat="0" applyFill="0" applyProtection="0">
      <alignment horizontal="center"/>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alignment wrapText="1"/>
    </xf>
    <xf numFmtId="0" fontId="9" fillId="0" borderId="0">
      <alignment wrapText="1"/>
    </xf>
    <xf numFmtId="0" fontId="9" fillId="0" borderId="0">
      <alignment wrapText="1"/>
    </xf>
    <xf numFmtId="0" fontId="9" fillId="0" borderId="0">
      <alignment wrapText="1"/>
    </xf>
    <xf numFmtId="0" fontId="5" fillId="0" borderId="0"/>
    <xf numFmtId="0" fontId="9" fillId="0" borderId="0">
      <alignment wrapText="1"/>
    </xf>
    <xf numFmtId="0" fontId="5" fillId="0" borderId="0"/>
    <xf numFmtId="0" fontId="5" fillId="0" borderId="0"/>
    <xf numFmtId="0" fontId="5" fillId="0" borderId="0"/>
    <xf numFmtId="0" fontId="9" fillId="0" borderId="0">
      <alignment wrapText="1"/>
    </xf>
    <xf numFmtId="0" fontId="9" fillId="0" borderId="0">
      <alignment wrapText="1"/>
    </xf>
    <xf numFmtId="0" fontId="5" fillId="0" borderId="0"/>
    <xf numFmtId="0" fontId="9" fillId="0" borderId="0">
      <alignment wrapText="1"/>
    </xf>
    <xf numFmtId="0" fontId="5" fillId="0" borderId="0"/>
    <xf numFmtId="0" fontId="5" fillId="0" borderId="0"/>
    <xf numFmtId="0" fontId="5" fillId="0" borderId="0"/>
    <xf numFmtId="0" fontId="9" fillId="0" borderId="0">
      <alignment wrapText="1"/>
    </xf>
    <xf numFmtId="168" fontId="5" fillId="0" borderId="0" applyFont="0" applyFill="0" applyBorder="0" applyProtection="0">
      <alignment horizontal="right"/>
    </xf>
    <xf numFmtId="168" fontId="5" fillId="0" borderId="0" applyFont="0" applyFill="0" applyBorder="0" applyProtection="0">
      <alignment horizontal="right"/>
    </xf>
    <xf numFmtId="168" fontId="5" fillId="0" borderId="0" applyFont="0" applyFill="0" applyBorder="0" applyProtection="0">
      <alignment horizontal="right"/>
    </xf>
    <xf numFmtId="168" fontId="5" fillId="0" borderId="0" applyFont="0" applyFill="0" applyBorder="0" applyProtection="0">
      <alignment horizontal="right"/>
    </xf>
    <xf numFmtId="168" fontId="5" fillId="0" borderId="0" applyFont="0" applyFill="0" applyBorder="0" applyProtection="0">
      <alignment horizontal="right"/>
    </xf>
    <xf numFmtId="0" fontId="15" fillId="3" borderId="0" applyNumberFormat="0" applyBorder="0" applyAlignment="0" applyProtection="0"/>
    <xf numFmtId="0" fontId="15" fillId="3" borderId="0" applyNumberFormat="0" applyBorder="0" applyAlignment="0" applyProtection="0"/>
    <xf numFmtId="0" fontId="16" fillId="3" borderId="0" applyNumberFormat="0" applyBorder="0" applyAlignment="0" applyProtection="0"/>
    <xf numFmtId="0" fontId="5" fillId="0" borderId="0"/>
    <xf numFmtId="0" fontId="5" fillId="0" borderId="0"/>
    <xf numFmtId="0" fontId="15" fillId="3" borderId="0" applyNumberFormat="0" applyBorder="0" applyAlignment="0" applyProtection="0"/>
    <xf numFmtId="0" fontId="5" fillId="0" borderId="0"/>
    <xf numFmtId="0" fontId="16" fillId="3" borderId="0" applyNumberFormat="0" applyBorder="0" applyAlignment="0" applyProtection="0"/>
    <xf numFmtId="0" fontId="5" fillId="0" borderId="0"/>
    <xf numFmtId="0" fontId="5" fillId="0" borderId="0"/>
    <xf numFmtId="0" fontId="5" fillId="0" borderId="0"/>
    <xf numFmtId="0" fontId="16" fillId="3" borderId="0" applyNumberFormat="0" applyBorder="0" applyAlignment="0" applyProtection="0"/>
    <xf numFmtId="0" fontId="5" fillId="0" borderId="0"/>
    <xf numFmtId="0" fontId="5" fillId="0" borderId="0"/>
    <xf numFmtId="0" fontId="15" fillId="3" borderId="0" applyNumberFormat="0" applyBorder="0" applyAlignment="0" applyProtection="0"/>
    <xf numFmtId="0" fontId="16" fillId="3" borderId="0" applyNumberFormat="0" applyBorder="0" applyAlignment="0" applyProtection="0"/>
    <xf numFmtId="0" fontId="15" fillId="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3" borderId="0" applyNumberFormat="0" applyBorder="0" applyAlignment="0" applyProtection="0"/>
    <xf numFmtId="0" fontId="5" fillId="0" borderId="0"/>
    <xf numFmtId="0" fontId="5" fillId="0" borderId="0"/>
    <xf numFmtId="0" fontId="5" fillId="0" borderId="0"/>
    <xf numFmtId="0" fontId="5" fillId="0" borderId="0"/>
    <xf numFmtId="0" fontId="16" fillId="3" borderId="0" applyNumberFormat="0" applyBorder="0" applyAlignment="0" applyProtection="0"/>
    <xf numFmtId="0" fontId="5" fillId="0" borderId="0"/>
    <xf numFmtId="0" fontId="16" fillId="3" borderId="0" applyNumberFormat="0" applyBorder="0" applyAlignment="0" applyProtection="0"/>
    <xf numFmtId="0" fontId="5" fillId="0" borderId="0"/>
    <xf numFmtId="0" fontId="5" fillId="0" borderId="0"/>
    <xf numFmtId="0" fontId="5" fillId="0" borderId="0"/>
    <xf numFmtId="0" fontId="15" fillId="4"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5" fillId="0" borderId="0"/>
    <xf numFmtId="0" fontId="5" fillId="0" borderId="0"/>
    <xf numFmtId="0" fontId="15" fillId="4" borderId="0" applyNumberFormat="0" applyBorder="0" applyAlignment="0" applyProtection="0"/>
    <xf numFmtId="0" fontId="5" fillId="0" borderId="0"/>
    <xf numFmtId="0" fontId="16" fillId="4" borderId="0" applyNumberFormat="0" applyBorder="0" applyAlignment="0" applyProtection="0"/>
    <xf numFmtId="0" fontId="5" fillId="0" borderId="0"/>
    <xf numFmtId="0" fontId="5" fillId="0" borderId="0"/>
    <xf numFmtId="0" fontId="5" fillId="0" borderId="0"/>
    <xf numFmtId="0" fontId="16" fillId="4" borderId="0" applyNumberFormat="0" applyBorder="0" applyAlignment="0" applyProtection="0"/>
    <xf numFmtId="0" fontId="5" fillId="0" borderId="0"/>
    <xf numFmtId="0" fontId="5" fillId="0" borderId="0"/>
    <xf numFmtId="0" fontId="15" fillId="4" borderId="0" applyNumberFormat="0" applyBorder="0" applyAlignment="0" applyProtection="0"/>
    <xf numFmtId="0" fontId="16" fillId="4" borderId="0" applyNumberFormat="0" applyBorder="0" applyAlignment="0" applyProtection="0"/>
    <xf numFmtId="0" fontId="15"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4" borderId="0" applyNumberFormat="0" applyBorder="0" applyAlignment="0" applyProtection="0"/>
    <xf numFmtId="0" fontId="5" fillId="0" borderId="0"/>
    <xf numFmtId="0" fontId="5" fillId="0" borderId="0"/>
    <xf numFmtId="0" fontId="5" fillId="0" borderId="0"/>
    <xf numFmtId="0" fontId="5" fillId="0" borderId="0"/>
    <xf numFmtId="0" fontId="16" fillId="4" borderId="0" applyNumberFormat="0" applyBorder="0" applyAlignment="0" applyProtection="0"/>
    <xf numFmtId="0" fontId="5" fillId="0" borderId="0"/>
    <xf numFmtId="0" fontId="16" fillId="4" borderId="0" applyNumberFormat="0" applyBorder="0" applyAlignment="0" applyProtection="0"/>
    <xf numFmtId="0" fontId="5" fillId="0" borderId="0"/>
    <xf numFmtId="0" fontId="5" fillId="0" borderId="0"/>
    <xf numFmtId="0" fontId="5" fillId="0" borderId="0"/>
    <xf numFmtId="0" fontId="15"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5" fillId="0" borderId="0"/>
    <xf numFmtId="0" fontId="5" fillId="0" borderId="0"/>
    <xf numFmtId="0" fontId="15" fillId="5" borderId="0" applyNumberFormat="0" applyBorder="0" applyAlignment="0" applyProtection="0"/>
    <xf numFmtId="0" fontId="5" fillId="0" borderId="0"/>
    <xf numFmtId="0" fontId="16" fillId="5" borderId="0" applyNumberFormat="0" applyBorder="0" applyAlignment="0" applyProtection="0"/>
    <xf numFmtId="0" fontId="5" fillId="0" borderId="0"/>
    <xf numFmtId="0" fontId="5" fillId="0" borderId="0"/>
    <xf numFmtId="0" fontId="5" fillId="0" borderId="0"/>
    <xf numFmtId="0" fontId="16" fillId="5" borderId="0" applyNumberFormat="0" applyBorder="0" applyAlignment="0" applyProtection="0"/>
    <xf numFmtId="0" fontId="5" fillId="0" borderId="0"/>
    <xf numFmtId="0" fontId="5" fillId="0" borderId="0"/>
    <xf numFmtId="0" fontId="15"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5" borderId="0" applyNumberFormat="0" applyBorder="0" applyAlignment="0" applyProtection="0"/>
    <xf numFmtId="0" fontId="5" fillId="0" borderId="0"/>
    <xf numFmtId="0" fontId="5" fillId="0" borderId="0"/>
    <xf numFmtId="0" fontId="5" fillId="0" borderId="0"/>
    <xf numFmtId="0" fontId="5" fillId="0" borderId="0"/>
    <xf numFmtId="0" fontId="16" fillId="5" borderId="0" applyNumberFormat="0" applyBorder="0" applyAlignment="0" applyProtection="0"/>
    <xf numFmtId="0" fontId="5" fillId="0" borderId="0"/>
    <xf numFmtId="0" fontId="16" fillId="5" borderId="0" applyNumberFormat="0" applyBorder="0" applyAlignment="0" applyProtection="0"/>
    <xf numFmtId="0" fontId="5" fillId="0" borderId="0"/>
    <xf numFmtId="0" fontId="5" fillId="0" borderId="0"/>
    <xf numFmtId="0" fontId="5" fillId="0" borderId="0"/>
    <xf numFmtId="0" fontId="15" fillId="6"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5" fillId="0" borderId="0"/>
    <xf numFmtId="0" fontId="5" fillId="0" borderId="0"/>
    <xf numFmtId="0" fontId="15" fillId="6" borderId="0" applyNumberFormat="0" applyBorder="0" applyAlignment="0" applyProtection="0"/>
    <xf numFmtId="0" fontId="5" fillId="0" borderId="0"/>
    <xf numFmtId="0" fontId="16" fillId="6" borderId="0" applyNumberFormat="0" applyBorder="0" applyAlignment="0" applyProtection="0"/>
    <xf numFmtId="0" fontId="5" fillId="0" borderId="0"/>
    <xf numFmtId="0" fontId="5" fillId="0" borderId="0"/>
    <xf numFmtId="0" fontId="5" fillId="0" borderId="0"/>
    <xf numFmtId="0" fontId="16" fillId="6" borderId="0" applyNumberFormat="0" applyBorder="0" applyAlignment="0" applyProtection="0"/>
    <xf numFmtId="0" fontId="5" fillId="0" borderId="0"/>
    <xf numFmtId="0" fontId="5" fillId="0" borderId="0"/>
    <xf numFmtId="0" fontId="15" fillId="6" borderId="0" applyNumberFormat="0" applyBorder="0" applyAlignment="0" applyProtection="0"/>
    <xf numFmtId="0" fontId="16" fillId="6" borderId="0" applyNumberFormat="0" applyBorder="0" applyAlignment="0" applyProtection="0"/>
    <xf numFmtId="0" fontId="15" fillId="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6" borderId="0" applyNumberFormat="0" applyBorder="0" applyAlignment="0" applyProtection="0"/>
    <xf numFmtId="0" fontId="5" fillId="0" borderId="0"/>
    <xf numFmtId="0" fontId="5" fillId="0" borderId="0"/>
    <xf numFmtId="0" fontId="5" fillId="0" borderId="0"/>
    <xf numFmtId="0" fontId="5" fillId="0" borderId="0"/>
    <xf numFmtId="0" fontId="16" fillId="6" borderId="0" applyNumberFormat="0" applyBorder="0" applyAlignment="0" applyProtection="0"/>
    <xf numFmtId="0" fontId="5" fillId="0" borderId="0"/>
    <xf numFmtId="0" fontId="16" fillId="6" borderId="0" applyNumberFormat="0" applyBorder="0" applyAlignment="0" applyProtection="0"/>
    <xf numFmtId="0" fontId="5" fillId="0" borderId="0"/>
    <xf numFmtId="0" fontId="5" fillId="0" borderId="0"/>
    <xf numFmtId="0" fontId="5" fillId="0" borderId="0"/>
    <xf numFmtId="0" fontId="15" fillId="7" borderId="0" applyNumberFormat="0" applyBorder="0" applyAlignment="0" applyProtection="0"/>
    <xf numFmtId="0" fontId="15" fillId="7" borderId="0" applyNumberFormat="0" applyBorder="0" applyAlignment="0" applyProtection="0"/>
    <xf numFmtId="0" fontId="16" fillId="7" borderId="0" applyNumberFormat="0" applyBorder="0" applyAlignment="0" applyProtection="0"/>
    <xf numFmtId="0" fontId="5" fillId="0" borderId="0"/>
    <xf numFmtId="0" fontId="5" fillId="0" borderId="0"/>
    <xf numFmtId="0" fontId="15" fillId="7" borderId="0" applyNumberFormat="0" applyBorder="0" applyAlignment="0" applyProtection="0"/>
    <xf numFmtId="0" fontId="5" fillId="0" borderId="0"/>
    <xf numFmtId="0" fontId="16" fillId="7" borderId="0" applyNumberFormat="0" applyBorder="0" applyAlignment="0" applyProtection="0"/>
    <xf numFmtId="0" fontId="5" fillId="0" borderId="0"/>
    <xf numFmtId="0" fontId="5" fillId="0" borderId="0"/>
    <xf numFmtId="0" fontId="5" fillId="0" borderId="0"/>
    <xf numFmtId="0" fontId="16" fillId="7" borderId="0" applyNumberFormat="0" applyBorder="0" applyAlignment="0" applyProtection="0"/>
    <xf numFmtId="0" fontId="5" fillId="0" borderId="0"/>
    <xf numFmtId="0" fontId="5" fillId="0" borderId="0"/>
    <xf numFmtId="0" fontId="15" fillId="7" borderId="0" applyNumberFormat="0" applyBorder="0" applyAlignment="0" applyProtection="0"/>
    <xf numFmtId="0" fontId="16" fillId="7" borderId="0" applyNumberFormat="0" applyBorder="0" applyAlignment="0" applyProtection="0"/>
    <xf numFmtId="0" fontId="15" fillId="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7" borderId="0" applyNumberFormat="0" applyBorder="0" applyAlignment="0" applyProtection="0"/>
    <xf numFmtId="0" fontId="5" fillId="0" borderId="0"/>
    <xf numFmtId="0" fontId="5" fillId="0" borderId="0"/>
    <xf numFmtId="0" fontId="5" fillId="0" borderId="0"/>
    <xf numFmtId="0" fontId="5" fillId="0" borderId="0"/>
    <xf numFmtId="0" fontId="16" fillId="7" borderId="0" applyNumberFormat="0" applyBorder="0" applyAlignment="0" applyProtection="0"/>
    <xf numFmtId="0" fontId="5" fillId="0" borderId="0"/>
    <xf numFmtId="0" fontId="16" fillId="7" borderId="0" applyNumberFormat="0" applyBorder="0" applyAlignment="0" applyProtection="0"/>
    <xf numFmtId="0" fontId="5" fillId="0" borderId="0"/>
    <xf numFmtId="0" fontId="5" fillId="0" borderId="0"/>
    <xf numFmtId="0" fontId="5" fillId="0" borderId="0"/>
    <xf numFmtId="0" fontId="15"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5" fillId="0" borderId="0"/>
    <xf numFmtId="0" fontId="5" fillId="0" borderId="0"/>
    <xf numFmtId="0" fontId="15" fillId="8" borderId="0" applyNumberFormat="0" applyBorder="0" applyAlignment="0" applyProtection="0"/>
    <xf numFmtId="0" fontId="5" fillId="0" borderId="0"/>
    <xf numFmtId="0" fontId="16" fillId="8" borderId="0" applyNumberFormat="0" applyBorder="0" applyAlignment="0" applyProtection="0"/>
    <xf numFmtId="0" fontId="5" fillId="0" borderId="0"/>
    <xf numFmtId="0" fontId="5" fillId="0" borderId="0"/>
    <xf numFmtId="0" fontId="5" fillId="0" borderId="0"/>
    <xf numFmtId="0" fontId="16" fillId="8" borderId="0" applyNumberFormat="0" applyBorder="0" applyAlignment="0" applyProtection="0"/>
    <xf numFmtId="0" fontId="5" fillId="0" borderId="0"/>
    <xf numFmtId="0" fontId="5" fillId="0" borderId="0"/>
    <xf numFmtId="0" fontId="15"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8" borderId="0" applyNumberFormat="0" applyBorder="0" applyAlignment="0" applyProtection="0"/>
    <xf numFmtId="0" fontId="5" fillId="0" borderId="0"/>
    <xf numFmtId="0" fontId="5" fillId="0" borderId="0"/>
    <xf numFmtId="0" fontId="16" fillId="8" borderId="0" applyNumberFormat="0" applyBorder="0" applyAlignment="0" applyProtection="0"/>
    <xf numFmtId="0" fontId="5" fillId="0" borderId="0"/>
    <xf numFmtId="0" fontId="5" fillId="0" borderId="0"/>
    <xf numFmtId="0" fontId="16" fillId="8" borderId="0" applyNumberFormat="0" applyBorder="0" applyAlignment="0" applyProtection="0"/>
    <xf numFmtId="0" fontId="5" fillId="0" borderId="0"/>
    <xf numFmtId="0" fontId="5" fillId="0" borderId="0"/>
    <xf numFmtId="0" fontId="5" fillId="0" borderId="0"/>
    <xf numFmtId="169" fontId="5" fillId="0" borderId="0" applyFont="0" applyFill="0" applyBorder="0" applyProtection="0">
      <alignment horizontal="right"/>
    </xf>
    <xf numFmtId="169" fontId="5" fillId="0" borderId="0" applyFont="0" applyFill="0" applyBorder="0" applyProtection="0">
      <alignment horizontal="right"/>
    </xf>
    <xf numFmtId="169" fontId="5" fillId="0" borderId="0" applyFont="0" applyFill="0" applyBorder="0" applyProtection="0">
      <alignment horizontal="right"/>
    </xf>
    <xf numFmtId="169" fontId="5" fillId="0" borderId="0" applyFont="0" applyFill="0" applyBorder="0" applyProtection="0">
      <alignment horizontal="right"/>
    </xf>
    <xf numFmtId="169" fontId="5" fillId="0" borderId="0" applyFont="0" applyFill="0" applyBorder="0" applyProtection="0">
      <alignment horizontal="right"/>
    </xf>
    <xf numFmtId="0" fontId="15" fillId="9" borderId="0" applyNumberFormat="0" applyBorder="0" applyAlignment="0" applyProtection="0"/>
    <xf numFmtId="0" fontId="15" fillId="9" borderId="0" applyNumberFormat="0" applyBorder="0" applyAlignment="0" applyProtection="0"/>
    <xf numFmtId="0" fontId="16" fillId="9" borderId="0" applyNumberFormat="0" applyBorder="0" applyAlignment="0" applyProtection="0"/>
    <xf numFmtId="0" fontId="5" fillId="0" borderId="0"/>
    <xf numFmtId="0" fontId="5" fillId="0" borderId="0"/>
    <xf numFmtId="0" fontId="15" fillId="9" borderId="0" applyNumberFormat="0" applyBorder="0" applyAlignment="0" applyProtection="0"/>
    <xf numFmtId="0" fontId="5" fillId="0" borderId="0"/>
    <xf numFmtId="0" fontId="16" fillId="9" borderId="0" applyNumberFormat="0" applyBorder="0" applyAlignment="0" applyProtection="0"/>
    <xf numFmtId="0" fontId="5" fillId="0" borderId="0"/>
    <xf numFmtId="0" fontId="5" fillId="0" borderId="0"/>
    <xf numFmtId="0" fontId="5" fillId="0" borderId="0"/>
    <xf numFmtId="0" fontId="16" fillId="9" borderId="0" applyNumberFormat="0" applyBorder="0" applyAlignment="0" applyProtection="0"/>
    <xf numFmtId="0" fontId="5" fillId="0" borderId="0"/>
    <xf numFmtId="0" fontId="5" fillId="0" borderId="0"/>
    <xf numFmtId="0" fontId="15" fillId="9" borderId="0" applyNumberFormat="0" applyBorder="0" applyAlignment="0" applyProtection="0"/>
    <xf numFmtId="0" fontId="16" fillId="9" borderId="0" applyNumberFormat="0" applyBorder="0" applyAlignment="0" applyProtection="0"/>
    <xf numFmtId="0" fontId="15" fillId="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9" borderId="0" applyNumberFormat="0" applyBorder="0" applyAlignment="0" applyProtection="0"/>
    <xf numFmtId="0" fontId="5" fillId="0" borderId="0"/>
    <xf numFmtId="0" fontId="5" fillId="0" borderId="0"/>
    <xf numFmtId="0" fontId="5" fillId="0" borderId="0"/>
    <xf numFmtId="0" fontId="5" fillId="0" borderId="0"/>
    <xf numFmtId="0" fontId="16" fillId="9" borderId="0" applyNumberFormat="0" applyBorder="0" applyAlignment="0" applyProtection="0"/>
    <xf numFmtId="0" fontId="5" fillId="0" borderId="0"/>
    <xf numFmtId="0" fontId="16" fillId="9" borderId="0" applyNumberFormat="0" applyBorder="0" applyAlignment="0" applyProtection="0"/>
    <xf numFmtId="0" fontId="5" fillId="0" borderId="0"/>
    <xf numFmtId="0" fontId="5" fillId="0" borderId="0"/>
    <xf numFmtId="0" fontId="5" fillId="0" borderId="0"/>
    <xf numFmtId="0" fontId="15" fillId="10"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5" fillId="0" borderId="0"/>
    <xf numFmtId="0" fontId="5" fillId="0" borderId="0"/>
    <xf numFmtId="0" fontId="15" fillId="10" borderId="0" applyNumberFormat="0" applyBorder="0" applyAlignment="0" applyProtection="0"/>
    <xf numFmtId="0" fontId="5" fillId="0" borderId="0"/>
    <xf numFmtId="0" fontId="16" fillId="10" borderId="0" applyNumberFormat="0" applyBorder="0" applyAlignment="0" applyProtection="0"/>
    <xf numFmtId="0" fontId="5" fillId="0" borderId="0"/>
    <xf numFmtId="0" fontId="5" fillId="0" borderId="0"/>
    <xf numFmtId="0" fontId="5" fillId="0" borderId="0"/>
    <xf numFmtId="0" fontId="16" fillId="10" borderId="0" applyNumberFormat="0" applyBorder="0" applyAlignment="0" applyProtection="0"/>
    <xf numFmtId="0" fontId="5" fillId="0" borderId="0"/>
    <xf numFmtId="0" fontId="5" fillId="0" borderId="0"/>
    <xf numFmtId="0" fontId="15" fillId="10" borderId="0" applyNumberFormat="0" applyBorder="0" applyAlignment="0" applyProtection="0"/>
    <xf numFmtId="0" fontId="16" fillId="10" borderId="0" applyNumberFormat="0" applyBorder="0" applyAlignment="0" applyProtection="0"/>
    <xf numFmtId="0" fontId="15"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10" borderId="0" applyNumberFormat="0" applyBorder="0" applyAlignment="0" applyProtection="0"/>
    <xf numFmtId="0" fontId="5" fillId="0" borderId="0"/>
    <xf numFmtId="0" fontId="5" fillId="0" borderId="0"/>
    <xf numFmtId="0" fontId="16" fillId="10" borderId="0" applyNumberFormat="0" applyBorder="0" applyAlignment="0" applyProtection="0"/>
    <xf numFmtId="0" fontId="5" fillId="0" borderId="0"/>
    <xf numFmtId="0" fontId="5" fillId="0" borderId="0"/>
    <xf numFmtId="0" fontId="16" fillId="10" borderId="0" applyNumberFormat="0" applyBorder="0" applyAlignment="0" applyProtection="0"/>
    <xf numFmtId="0" fontId="5" fillId="0" borderId="0"/>
    <xf numFmtId="0" fontId="5" fillId="0" borderId="0"/>
    <xf numFmtId="0" fontId="5" fillId="0" borderId="0"/>
    <xf numFmtId="0" fontId="15"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5" fillId="0" borderId="0"/>
    <xf numFmtId="0" fontId="5" fillId="0" borderId="0"/>
    <xf numFmtId="0" fontId="15" fillId="11" borderId="0" applyNumberFormat="0" applyBorder="0" applyAlignment="0" applyProtection="0"/>
    <xf numFmtId="0" fontId="5" fillId="0" borderId="0"/>
    <xf numFmtId="0" fontId="16" fillId="11" borderId="0" applyNumberFormat="0" applyBorder="0" applyAlignment="0" applyProtection="0"/>
    <xf numFmtId="0" fontId="5" fillId="0" borderId="0"/>
    <xf numFmtId="0" fontId="5" fillId="0" borderId="0"/>
    <xf numFmtId="0" fontId="5" fillId="0" borderId="0"/>
    <xf numFmtId="0" fontId="16" fillId="11" borderId="0" applyNumberFormat="0" applyBorder="0" applyAlignment="0" applyProtection="0"/>
    <xf numFmtId="0" fontId="5" fillId="0" borderId="0"/>
    <xf numFmtId="0" fontId="5" fillId="0" borderId="0"/>
    <xf numFmtId="0" fontId="15"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11" borderId="0" applyNumberFormat="0" applyBorder="0" applyAlignment="0" applyProtection="0"/>
    <xf numFmtId="0" fontId="5" fillId="0" borderId="0"/>
    <xf numFmtId="0" fontId="5" fillId="0" borderId="0"/>
    <xf numFmtId="0" fontId="5" fillId="0" borderId="0"/>
    <xf numFmtId="0" fontId="5" fillId="0" borderId="0"/>
    <xf numFmtId="0" fontId="16" fillId="11" borderId="0" applyNumberFormat="0" applyBorder="0" applyAlignment="0" applyProtection="0"/>
    <xf numFmtId="0" fontId="5" fillId="0" borderId="0"/>
    <xf numFmtId="0" fontId="16" fillId="11" borderId="0" applyNumberFormat="0" applyBorder="0" applyAlignment="0" applyProtection="0"/>
    <xf numFmtId="0" fontId="5" fillId="0" borderId="0"/>
    <xf numFmtId="0" fontId="5" fillId="0" borderId="0"/>
    <xf numFmtId="0" fontId="5" fillId="0" borderId="0"/>
    <xf numFmtId="0" fontId="15" fillId="6"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5" fillId="0" borderId="0"/>
    <xf numFmtId="0" fontId="5" fillId="0" borderId="0"/>
    <xf numFmtId="0" fontId="15" fillId="6" borderId="0" applyNumberFormat="0" applyBorder="0" applyAlignment="0" applyProtection="0"/>
    <xf numFmtId="0" fontId="5" fillId="0" borderId="0"/>
    <xf numFmtId="0" fontId="16" fillId="6" borderId="0" applyNumberFormat="0" applyBorder="0" applyAlignment="0" applyProtection="0"/>
    <xf numFmtId="0" fontId="5" fillId="0" borderId="0"/>
    <xf numFmtId="0" fontId="5" fillId="0" borderId="0"/>
    <xf numFmtId="0" fontId="5" fillId="0" borderId="0"/>
    <xf numFmtId="0" fontId="16" fillId="6" borderId="0" applyNumberFormat="0" applyBorder="0" applyAlignment="0" applyProtection="0"/>
    <xf numFmtId="0" fontId="5" fillId="0" borderId="0"/>
    <xf numFmtId="0" fontId="5" fillId="0" borderId="0"/>
    <xf numFmtId="0" fontId="15" fillId="6" borderId="0" applyNumberFormat="0" applyBorder="0" applyAlignment="0" applyProtection="0"/>
    <xf numFmtId="0" fontId="16" fillId="6" borderId="0" applyNumberFormat="0" applyBorder="0" applyAlignment="0" applyProtection="0"/>
    <xf numFmtId="0" fontId="15" fillId="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6" borderId="0" applyNumberFormat="0" applyBorder="0" applyAlignment="0" applyProtection="0"/>
    <xf numFmtId="0" fontId="5" fillId="0" borderId="0"/>
    <xf numFmtId="0" fontId="5" fillId="0" borderId="0"/>
    <xf numFmtId="0" fontId="16" fillId="6" borderId="0" applyNumberFormat="0" applyBorder="0" applyAlignment="0" applyProtection="0"/>
    <xf numFmtId="0" fontId="5" fillId="0" borderId="0"/>
    <xf numFmtId="0" fontId="5" fillId="0" borderId="0"/>
    <xf numFmtId="0" fontId="16" fillId="6" borderId="0" applyNumberFormat="0" applyBorder="0" applyAlignment="0" applyProtection="0"/>
    <xf numFmtId="0" fontId="5" fillId="0" borderId="0"/>
    <xf numFmtId="0" fontId="5" fillId="0" borderId="0"/>
    <xf numFmtId="0" fontId="5" fillId="0" borderId="0"/>
    <xf numFmtId="0" fontId="15" fillId="9" borderId="0" applyNumberFormat="0" applyBorder="0" applyAlignment="0" applyProtection="0"/>
    <xf numFmtId="0" fontId="15" fillId="9" borderId="0" applyNumberFormat="0" applyBorder="0" applyAlignment="0" applyProtection="0"/>
    <xf numFmtId="0" fontId="16" fillId="9" borderId="0" applyNumberFormat="0" applyBorder="0" applyAlignment="0" applyProtection="0"/>
    <xf numFmtId="0" fontId="5" fillId="0" borderId="0"/>
    <xf numFmtId="0" fontId="5" fillId="0" borderId="0"/>
    <xf numFmtId="0" fontId="15" fillId="9" borderId="0" applyNumberFormat="0" applyBorder="0" applyAlignment="0" applyProtection="0"/>
    <xf numFmtId="0" fontId="5" fillId="0" borderId="0"/>
    <xf numFmtId="0" fontId="16" fillId="9" borderId="0" applyNumberFormat="0" applyBorder="0" applyAlignment="0" applyProtection="0"/>
    <xf numFmtId="0" fontId="5" fillId="0" borderId="0"/>
    <xf numFmtId="0" fontId="5" fillId="0" borderId="0"/>
    <xf numFmtId="0" fontId="5" fillId="0" borderId="0"/>
    <xf numFmtId="0" fontId="16" fillId="9" borderId="0" applyNumberFormat="0" applyBorder="0" applyAlignment="0" applyProtection="0"/>
    <xf numFmtId="0" fontId="5" fillId="0" borderId="0"/>
    <xf numFmtId="0" fontId="5" fillId="0" borderId="0"/>
    <xf numFmtId="0" fontId="15" fillId="9" borderId="0" applyNumberFormat="0" applyBorder="0" applyAlignment="0" applyProtection="0"/>
    <xf numFmtId="0" fontId="16" fillId="9" borderId="0" applyNumberFormat="0" applyBorder="0" applyAlignment="0" applyProtection="0"/>
    <xf numFmtId="0" fontId="15" fillId="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9" borderId="0" applyNumberFormat="0" applyBorder="0" applyAlignment="0" applyProtection="0"/>
    <xf numFmtId="0" fontId="5" fillId="0" borderId="0"/>
    <xf numFmtId="0" fontId="5" fillId="0" borderId="0"/>
    <xf numFmtId="0" fontId="5" fillId="0" borderId="0"/>
    <xf numFmtId="0" fontId="5" fillId="0" borderId="0"/>
    <xf numFmtId="0" fontId="16" fillId="9" borderId="0" applyNumberFormat="0" applyBorder="0" applyAlignment="0" applyProtection="0"/>
    <xf numFmtId="0" fontId="5" fillId="0" borderId="0"/>
    <xf numFmtId="0" fontId="16" fillId="9" borderId="0" applyNumberFormat="0" applyBorder="0" applyAlignment="0" applyProtection="0"/>
    <xf numFmtId="0" fontId="5" fillId="0" borderId="0"/>
    <xf numFmtId="0" fontId="5" fillId="0" borderId="0"/>
    <xf numFmtId="0" fontId="5" fillId="0" borderId="0"/>
    <xf numFmtId="0" fontId="15" fillId="12" borderId="0" applyNumberFormat="0" applyBorder="0" applyAlignment="0" applyProtection="0"/>
    <xf numFmtId="0" fontId="15" fillId="12" borderId="0" applyNumberFormat="0" applyBorder="0" applyAlignment="0" applyProtection="0"/>
    <xf numFmtId="0" fontId="16" fillId="12" borderId="0" applyNumberFormat="0" applyBorder="0" applyAlignment="0" applyProtection="0"/>
    <xf numFmtId="0" fontId="5" fillId="0" borderId="0"/>
    <xf numFmtId="0" fontId="5" fillId="0" borderId="0"/>
    <xf numFmtId="0" fontId="15" fillId="12" borderId="0" applyNumberFormat="0" applyBorder="0" applyAlignment="0" applyProtection="0"/>
    <xf numFmtId="0" fontId="5" fillId="0" borderId="0"/>
    <xf numFmtId="0" fontId="16" fillId="12" borderId="0" applyNumberFormat="0" applyBorder="0" applyAlignment="0" applyProtection="0"/>
    <xf numFmtId="0" fontId="5" fillId="0" borderId="0"/>
    <xf numFmtId="0" fontId="5" fillId="0" borderId="0"/>
    <xf numFmtId="0" fontId="5" fillId="0" borderId="0"/>
    <xf numFmtId="0" fontId="16" fillId="12" borderId="0" applyNumberFormat="0" applyBorder="0" applyAlignment="0" applyProtection="0"/>
    <xf numFmtId="0" fontId="5" fillId="0" borderId="0"/>
    <xf numFmtId="0" fontId="5" fillId="0" borderId="0"/>
    <xf numFmtId="0" fontId="15" fillId="12" borderId="0" applyNumberFormat="0" applyBorder="0" applyAlignment="0" applyProtection="0"/>
    <xf numFmtId="0" fontId="16" fillId="12" borderId="0" applyNumberFormat="0" applyBorder="0" applyAlignment="0" applyProtection="0"/>
    <xf numFmtId="0" fontId="15" fillId="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12" borderId="0" applyNumberFormat="0" applyBorder="0" applyAlignment="0" applyProtection="0"/>
    <xf numFmtId="0" fontId="5" fillId="0" borderId="0"/>
    <xf numFmtId="0" fontId="5" fillId="0" borderId="0"/>
    <xf numFmtId="0" fontId="5" fillId="0" borderId="0"/>
    <xf numFmtId="0" fontId="5" fillId="0" borderId="0"/>
    <xf numFmtId="0" fontId="16" fillId="12" borderId="0" applyNumberFormat="0" applyBorder="0" applyAlignment="0" applyProtection="0"/>
    <xf numFmtId="0" fontId="5" fillId="0" borderId="0"/>
    <xf numFmtId="0" fontId="16" fillId="12" borderId="0" applyNumberFormat="0" applyBorder="0" applyAlignment="0" applyProtection="0"/>
    <xf numFmtId="0" fontId="5" fillId="0" borderId="0"/>
    <xf numFmtId="0" fontId="5" fillId="0" borderId="0"/>
    <xf numFmtId="0" fontId="5" fillId="0" borderId="0"/>
    <xf numFmtId="170" fontId="5" fillId="0" borderId="0" applyFont="0" applyFill="0" applyBorder="0" applyProtection="0">
      <alignment horizontal="right"/>
    </xf>
    <xf numFmtId="170" fontId="5" fillId="0" borderId="0" applyFont="0" applyFill="0" applyBorder="0" applyProtection="0">
      <alignment horizontal="right"/>
    </xf>
    <xf numFmtId="170" fontId="5" fillId="0" borderId="0" applyFont="0" applyFill="0" applyBorder="0" applyProtection="0">
      <alignment horizontal="right"/>
    </xf>
    <xf numFmtId="170" fontId="5" fillId="0" borderId="0" applyFont="0" applyFill="0" applyBorder="0" applyProtection="0">
      <alignment horizontal="right"/>
    </xf>
    <xf numFmtId="170" fontId="5" fillId="0" borderId="0" applyFont="0" applyFill="0" applyBorder="0" applyProtection="0">
      <alignment horizontal="right"/>
    </xf>
    <xf numFmtId="0" fontId="17" fillId="13" borderId="0" applyNumberFormat="0" applyBorder="0" applyAlignment="0" applyProtection="0"/>
    <xf numFmtId="0" fontId="17" fillId="13" borderId="0" applyNumberFormat="0" applyBorder="0" applyAlignment="0" applyProtection="0"/>
    <xf numFmtId="0" fontId="18" fillId="13" borderId="0" applyNumberFormat="0" applyBorder="0" applyAlignment="0" applyProtection="0"/>
    <xf numFmtId="0" fontId="5" fillId="0" borderId="0"/>
    <xf numFmtId="0" fontId="17" fillId="13" borderId="0" applyNumberFormat="0" applyBorder="0" applyAlignment="0" applyProtection="0"/>
    <xf numFmtId="0" fontId="5" fillId="0" borderId="0"/>
    <xf numFmtId="0" fontId="18" fillId="13" borderId="0" applyNumberFormat="0" applyBorder="0" applyAlignment="0" applyProtection="0"/>
    <xf numFmtId="0" fontId="5" fillId="0" borderId="0"/>
    <xf numFmtId="0" fontId="5" fillId="0" borderId="0"/>
    <xf numFmtId="0" fontId="5" fillId="0" borderId="0"/>
    <xf numFmtId="0" fontId="18" fillId="13" borderId="0" applyNumberFormat="0" applyBorder="0" applyAlignment="0" applyProtection="0"/>
    <xf numFmtId="0" fontId="5" fillId="0" borderId="0"/>
    <xf numFmtId="0" fontId="5" fillId="0" borderId="0"/>
    <xf numFmtId="0" fontId="17" fillId="13" borderId="0" applyNumberFormat="0" applyBorder="0" applyAlignment="0" applyProtection="0"/>
    <xf numFmtId="0" fontId="18" fillId="13" borderId="0" applyNumberFormat="0" applyBorder="0" applyAlignment="0" applyProtection="0"/>
    <xf numFmtId="0" fontId="17" fillId="13" borderId="0" applyNumberFormat="0" applyBorder="0" applyAlignment="0" applyProtection="0"/>
    <xf numFmtId="0" fontId="5" fillId="0" borderId="0"/>
    <xf numFmtId="0" fontId="5" fillId="0" borderId="0"/>
    <xf numFmtId="0" fontId="5" fillId="0" borderId="0"/>
    <xf numFmtId="0" fontId="17" fillId="13" borderId="0" applyNumberFormat="0" applyBorder="0" applyAlignment="0" applyProtection="0"/>
    <xf numFmtId="0" fontId="5" fillId="0" borderId="0"/>
    <xf numFmtId="0" fontId="5" fillId="0" borderId="0"/>
    <xf numFmtId="0" fontId="5" fillId="0" borderId="0"/>
    <xf numFmtId="0" fontId="18" fillId="13" borderId="0" applyNumberFormat="0" applyBorder="0" applyAlignment="0" applyProtection="0"/>
    <xf numFmtId="0" fontId="5" fillId="0" borderId="0"/>
    <xf numFmtId="0" fontId="18" fillId="13" borderId="0" applyNumberFormat="0" applyBorder="0" applyAlignment="0" applyProtection="0"/>
    <xf numFmtId="0" fontId="5" fillId="0" borderId="0"/>
    <xf numFmtId="0" fontId="5" fillId="0" borderId="0"/>
    <xf numFmtId="0" fontId="5" fillId="0" borderId="0"/>
    <xf numFmtId="0" fontId="17" fillId="10" borderId="0" applyNumberFormat="0" applyBorder="0" applyAlignment="0" applyProtection="0"/>
    <xf numFmtId="0" fontId="17" fillId="10" borderId="0" applyNumberFormat="0" applyBorder="0" applyAlignment="0" applyProtection="0"/>
    <xf numFmtId="0" fontId="18" fillId="10" borderId="0" applyNumberFormat="0" applyBorder="0" applyAlignment="0" applyProtection="0"/>
    <xf numFmtId="0" fontId="5" fillId="0" borderId="0"/>
    <xf numFmtId="0" fontId="17" fillId="10" borderId="0" applyNumberFormat="0" applyBorder="0" applyAlignment="0" applyProtection="0"/>
    <xf numFmtId="0" fontId="5" fillId="0" borderId="0"/>
    <xf numFmtId="0" fontId="18" fillId="10" borderId="0" applyNumberFormat="0" applyBorder="0" applyAlignment="0" applyProtection="0"/>
    <xf numFmtId="0" fontId="5" fillId="0" borderId="0"/>
    <xf numFmtId="0" fontId="5" fillId="0" borderId="0"/>
    <xf numFmtId="0" fontId="5" fillId="0" borderId="0"/>
    <xf numFmtId="0" fontId="18" fillId="10" borderId="0" applyNumberFormat="0" applyBorder="0" applyAlignment="0" applyProtection="0"/>
    <xf numFmtId="0" fontId="5" fillId="0" borderId="0"/>
    <xf numFmtId="0" fontId="5" fillId="0" borderId="0"/>
    <xf numFmtId="0" fontId="17" fillId="10" borderId="0" applyNumberFormat="0" applyBorder="0" applyAlignment="0" applyProtection="0"/>
    <xf numFmtId="0" fontId="18" fillId="10" borderId="0" applyNumberFormat="0" applyBorder="0" applyAlignment="0" applyProtection="0"/>
    <xf numFmtId="0" fontId="17" fillId="10" borderId="0" applyNumberFormat="0" applyBorder="0" applyAlignment="0" applyProtection="0"/>
    <xf numFmtId="0" fontId="5" fillId="0" borderId="0"/>
    <xf numFmtId="0" fontId="5" fillId="0" borderId="0"/>
    <xf numFmtId="0" fontId="5" fillId="0" borderId="0"/>
    <xf numFmtId="0" fontId="17" fillId="10" borderId="0" applyNumberFormat="0" applyBorder="0" applyAlignment="0" applyProtection="0"/>
    <xf numFmtId="0" fontId="5" fillId="0" borderId="0"/>
    <xf numFmtId="0" fontId="5" fillId="0" borderId="0"/>
    <xf numFmtId="0" fontId="18" fillId="10" borderId="0" applyNumberFormat="0" applyBorder="0" applyAlignment="0" applyProtection="0"/>
    <xf numFmtId="0" fontId="5" fillId="0" borderId="0"/>
    <xf numFmtId="0" fontId="18" fillId="10" borderId="0" applyNumberFormat="0" applyBorder="0" applyAlignment="0" applyProtection="0"/>
    <xf numFmtId="0" fontId="5" fillId="0" borderId="0"/>
    <xf numFmtId="0" fontId="5" fillId="0" borderId="0"/>
    <xf numFmtId="0" fontId="5" fillId="0" borderId="0"/>
    <xf numFmtId="0" fontId="17" fillId="11" borderId="0" applyNumberFormat="0" applyBorder="0" applyAlignment="0" applyProtection="0"/>
    <xf numFmtId="0" fontId="17" fillId="11" borderId="0" applyNumberFormat="0" applyBorder="0" applyAlignment="0" applyProtection="0"/>
    <xf numFmtId="0" fontId="18" fillId="11" borderId="0" applyNumberFormat="0" applyBorder="0" applyAlignment="0" applyProtection="0"/>
    <xf numFmtId="0" fontId="5" fillId="0" borderId="0"/>
    <xf numFmtId="0" fontId="17" fillId="11" borderId="0" applyNumberFormat="0" applyBorder="0" applyAlignment="0" applyProtection="0"/>
    <xf numFmtId="0" fontId="5" fillId="0" borderId="0"/>
    <xf numFmtId="0" fontId="18" fillId="11" borderId="0" applyNumberFormat="0" applyBorder="0" applyAlignment="0" applyProtection="0"/>
    <xf numFmtId="0" fontId="5" fillId="0" borderId="0"/>
    <xf numFmtId="0" fontId="5" fillId="0" borderId="0"/>
    <xf numFmtId="0" fontId="5" fillId="0" borderId="0"/>
    <xf numFmtId="0" fontId="18" fillId="11" borderId="0" applyNumberFormat="0" applyBorder="0" applyAlignment="0" applyProtection="0"/>
    <xf numFmtId="0" fontId="5" fillId="0" borderId="0"/>
    <xf numFmtId="0" fontId="5" fillId="0" borderId="0"/>
    <xf numFmtId="0" fontId="17" fillId="11" borderId="0" applyNumberFormat="0" applyBorder="0" applyAlignment="0" applyProtection="0"/>
    <xf numFmtId="0" fontId="18" fillId="11" borderId="0" applyNumberFormat="0" applyBorder="0" applyAlignment="0" applyProtection="0"/>
    <xf numFmtId="0" fontId="17" fillId="11" borderId="0" applyNumberFormat="0" applyBorder="0" applyAlignment="0" applyProtection="0"/>
    <xf numFmtId="0" fontId="5" fillId="0" borderId="0"/>
    <xf numFmtId="0" fontId="5" fillId="0" borderId="0"/>
    <xf numFmtId="0" fontId="5" fillId="0" borderId="0"/>
    <xf numFmtId="0" fontId="17" fillId="11" borderId="0" applyNumberFormat="0" applyBorder="0" applyAlignment="0" applyProtection="0"/>
    <xf numFmtId="0" fontId="5" fillId="0" borderId="0"/>
    <xf numFmtId="0" fontId="5" fillId="0" borderId="0"/>
    <xf numFmtId="0" fontId="5" fillId="0" borderId="0"/>
    <xf numFmtId="0" fontId="18" fillId="11" borderId="0" applyNumberFormat="0" applyBorder="0" applyAlignment="0" applyProtection="0"/>
    <xf numFmtId="0" fontId="5" fillId="0" borderId="0"/>
    <xf numFmtId="0" fontId="18" fillId="11" borderId="0" applyNumberFormat="0" applyBorder="0" applyAlignment="0" applyProtection="0"/>
    <xf numFmtId="0" fontId="5" fillId="0" borderId="0"/>
    <xf numFmtId="0" fontId="5" fillId="0" borderId="0"/>
    <xf numFmtId="0" fontId="5" fillId="0" borderId="0"/>
    <xf numFmtId="0" fontId="17" fillId="14" borderId="0" applyNumberFormat="0" applyBorder="0" applyAlignment="0" applyProtection="0"/>
    <xf numFmtId="0" fontId="17" fillId="14" borderId="0" applyNumberFormat="0" applyBorder="0" applyAlignment="0" applyProtection="0"/>
    <xf numFmtId="0" fontId="18" fillId="14" borderId="0" applyNumberFormat="0" applyBorder="0" applyAlignment="0" applyProtection="0"/>
    <xf numFmtId="0" fontId="5" fillId="0" borderId="0"/>
    <xf numFmtId="0" fontId="17" fillId="14" borderId="0" applyNumberFormat="0" applyBorder="0" applyAlignment="0" applyProtection="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17" fillId="14" borderId="0" applyNumberFormat="0" applyBorder="0" applyAlignment="0" applyProtection="0"/>
    <xf numFmtId="0" fontId="18" fillId="14" borderId="0" applyNumberFormat="0" applyBorder="0" applyAlignment="0" applyProtection="0"/>
    <xf numFmtId="0" fontId="17" fillId="14" borderId="0" applyNumberFormat="0" applyBorder="0" applyAlignment="0" applyProtection="0"/>
    <xf numFmtId="0" fontId="5" fillId="0" borderId="0"/>
    <xf numFmtId="0" fontId="5" fillId="0" borderId="0"/>
    <xf numFmtId="0" fontId="5" fillId="0" borderId="0"/>
    <xf numFmtId="0" fontId="17" fillId="14" borderId="0" applyNumberFormat="0" applyBorder="0" applyAlignment="0" applyProtection="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17" fillId="15" borderId="0" applyNumberFormat="0" applyBorder="0" applyAlignment="0" applyProtection="0"/>
    <xf numFmtId="0" fontId="17" fillId="15" borderId="0" applyNumberFormat="0" applyBorder="0" applyAlignment="0" applyProtection="0"/>
    <xf numFmtId="0" fontId="18" fillId="15" borderId="0" applyNumberFormat="0" applyBorder="0" applyAlignment="0" applyProtection="0"/>
    <xf numFmtId="0" fontId="5" fillId="0" borderId="0"/>
    <xf numFmtId="0" fontId="17" fillId="15" borderId="0" applyNumberFormat="0" applyBorder="0" applyAlignment="0" applyProtection="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17" fillId="15" borderId="0" applyNumberFormat="0" applyBorder="0" applyAlignment="0" applyProtection="0"/>
    <xf numFmtId="0" fontId="18" fillId="15" borderId="0" applyNumberFormat="0" applyBorder="0" applyAlignment="0" applyProtection="0"/>
    <xf numFmtId="0" fontId="17" fillId="15" borderId="0" applyNumberFormat="0" applyBorder="0" applyAlignment="0" applyProtection="0"/>
    <xf numFmtId="0" fontId="5" fillId="0" borderId="0"/>
    <xf numFmtId="0" fontId="5" fillId="0" borderId="0"/>
    <xf numFmtId="0" fontId="5" fillId="0" borderId="0"/>
    <xf numFmtId="0" fontId="17" fillId="15" borderId="0" applyNumberFormat="0" applyBorder="0" applyAlignment="0" applyProtection="0"/>
    <xf numFmtId="0" fontId="5" fillId="0" borderId="0"/>
    <xf numFmtId="0" fontId="5" fillId="0" borderId="0"/>
    <xf numFmtId="0" fontId="18" fillId="15" borderId="0" applyNumberFormat="0" applyBorder="0" applyAlignment="0" applyProtection="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17" fillId="16" borderId="0" applyNumberFormat="0" applyBorder="0" applyAlignment="0" applyProtection="0"/>
    <xf numFmtId="0" fontId="17" fillId="16" borderId="0" applyNumberFormat="0" applyBorder="0" applyAlignment="0" applyProtection="0"/>
    <xf numFmtId="0" fontId="18" fillId="16" borderId="0" applyNumberFormat="0" applyBorder="0" applyAlignment="0" applyProtection="0"/>
    <xf numFmtId="0" fontId="5" fillId="0" borderId="0"/>
    <xf numFmtId="0" fontId="17" fillId="16" borderId="0" applyNumberFormat="0" applyBorder="0" applyAlignment="0" applyProtection="0"/>
    <xf numFmtId="0" fontId="5" fillId="0" borderId="0"/>
    <xf numFmtId="0" fontId="18" fillId="16" borderId="0" applyNumberFormat="0" applyBorder="0" applyAlignment="0" applyProtection="0"/>
    <xf numFmtId="0" fontId="5" fillId="0" borderId="0"/>
    <xf numFmtId="0" fontId="5" fillId="0" borderId="0"/>
    <xf numFmtId="0" fontId="5" fillId="0" borderId="0"/>
    <xf numFmtId="0" fontId="18" fillId="16" borderId="0" applyNumberFormat="0" applyBorder="0" applyAlignment="0" applyProtection="0"/>
    <xf numFmtId="0" fontId="5" fillId="0" borderId="0"/>
    <xf numFmtId="0" fontId="5" fillId="0" borderId="0"/>
    <xf numFmtId="0" fontId="17" fillId="16" borderId="0" applyNumberFormat="0" applyBorder="0" applyAlignment="0" applyProtection="0"/>
    <xf numFmtId="0" fontId="18" fillId="16" borderId="0" applyNumberFormat="0" applyBorder="0" applyAlignment="0" applyProtection="0"/>
    <xf numFmtId="0" fontId="17" fillId="16" borderId="0" applyNumberFormat="0" applyBorder="0" applyAlignment="0" applyProtection="0"/>
    <xf numFmtId="0" fontId="5" fillId="0" borderId="0"/>
    <xf numFmtId="0" fontId="5" fillId="0" borderId="0"/>
    <xf numFmtId="0" fontId="5" fillId="0" borderId="0"/>
    <xf numFmtId="0" fontId="17" fillId="16" borderId="0" applyNumberFormat="0" applyBorder="0" applyAlignment="0" applyProtection="0"/>
    <xf numFmtId="0" fontId="5" fillId="0" borderId="0"/>
    <xf numFmtId="0" fontId="5" fillId="0" borderId="0"/>
    <xf numFmtId="0" fontId="5" fillId="0" borderId="0"/>
    <xf numFmtId="0" fontId="18" fillId="16" borderId="0" applyNumberFormat="0" applyBorder="0" applyAlignment="0" applyProtection="0"/>
    <xf numFmtId="0" fontId="5" fillId="0" borderId="0"/>
    <xf numFmtId="0" fontId="18" fillId="16" borderId="0" applyNumberFormat="0" applyBorder="0" applyAlignment="0" applyProtection="0"/>
    <xf numFmtId="0" fontId="5" fillId="0" borderId="0"/>
    <xf numFmtId="0" fontId="5" fillId="0" borderId="0"/>
    <xf numFmtId="0" fontId="5" fillId="0" borderId="0"/>
    <xf numFmtId="0" fontId="16" fillId="17" borderId="0" applyNumberFormat="0" applyBorder="0" applyAlignment="0" applyProtection="0"/>
    <xf numFmtId="0" fontId="5" fillId="0" borderId="0"/>
    <xf numFmtId="0" fontId="5" fillId="0" borderId="0"/>
    <xf numFmtId="0" fontId="16" fillId="17" borderId="0" applyNumberFormat="0" applyBorder="0" applyAlignment="0" applyProtection="0"/>
    <xf numFmtId="0" fontId="5" fillId="0" borderId="0"/>
    <xf numFmtId="0" fontId="5" fillId="0" borderId="0"/>
    <xf numFmtId="0" fontId="18" fillId="18" borderId="0" applyNumberFormat="0" applyBorder="0" applyAlignment="0" applyProtection="0"/>
    <xf numFmtId="0" fontId="5" fillId="0" borderId="0"/>
    <xf numFmtId="0" fontId="5" fillId="0" borderId="0"/>
    <xf numFmtId="0" fontId="17" fillId="19" borderId="0" applyNumberFormat="0" applyBorder="0" applyAlignment="0" applyProtection="0"/>
    <xf numFmtId="0" fontId="5" fillId="0" borderId="0"/>
    <xf numFmtId="0" fontId="5" fillId="0" borderId="0"/>
    <xf numFmtId="0" fontId="5" fillId="0" borderId="0"/>
    <xf numFmtId="0" fontId="17" fillId="19" borderId="0" applyNumberFormat="0" applyBorder="0" applyAlignment="0" applyProtection="0"/>
    <xf numFmtId="0" fontId="5" fillId="0" borderId="0"/>
    <xf numFmtId="0" fontId="5" fillId="0" borderId="0"/>
    <xf numFmtId="0" fontId="5" fillId="0" borderId="0"/>
    <xf numFmtId="0" fontId="5" fillId="0" borderId="0"/>
    <xf numFmtId="0" fontId="17" fillId="19" borderId="0" applyNumberFormat="0" applyBorder="0" applyAlignment="0" applyProtection="0"/>
    <xf numFmtId="0" fontId="5" fillId="0" borderId="0"/>
    <xf numFmtId="0" fontId="5" fillId="0" borderId="0"/>
    <xf numFmtId="0" fontId="5" fillId="0" borderId="0"/>
    <xf numFmtId="0" fontId="5" fillId="0" borderId="0"/>
    <xf numFmtId="0" fontId="17" fillId="19" borderId="0" applyNumberFormat="0" applyBorder="0" applyAlignment="0" applyProtection="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17" fillId="19" borderId="0" applyNumberFormat="0" applyBorder="0" applyAlignment="0" applyProtection="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17" fillId="19" borderId="0" applyNumberFormat="0" applyBorder="0" applyAlignment="0" applyProtection="0"/>
    <xf numFmtId="0" fontId="17" fillId="19" borderId="0" applyNumberFormat="0" applyBorder="0" applyAlignment="0" applyProtection="0"/>
    <xf numFmtId="0" fontId="18" fillId="19" borderId="0" applyNumberFormat="0" applyBorder="0" applyAlignment="0" applyProtection="0"/>
    <xf numFmtId="0" fontId="5" fillId="0" borderId="0"/>
    <xf numFmtId="0" fontId="17" fillId="19" borderId="0" applyNumberFormat="0" applyBorder="0" applyAlignment="0" applyProtection="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17"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17"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17" fillId="19" borderId="0" applyNumberFormat="0" applyBorder="0" applyAlignment="0" applyProtection="0"/>
    <xf numFmtId="0" fontId="5" fillId="0" borderId="0"/>
    <xf numFmtId="0" fontId="5" fillId="0" borderId="0"/>
    <xf numFmtId="0" fontId="5" fillId="0" borderId="0"/>
    <xf numFmtId="0" fontId="18" fillId="19" borderId="0" applyNumberFormat="0" applyBorder="0" applyAlignment="0" applyProtection="0"/>
    <xf numFmtId="0" fontId="17" fillId="19" borderId="0" applyNumberFormat="0" applyBorder="0" applyAlignment="0" applyProtection="0"/>
    <xf numFmtId="0" fontId="5" fillId="0" borderId="0"/>
    <xf numFmtId="0" fontId="5" fillId="0" borderId="0"/>
    <xf numFmtId="0" fontId="5" fillId="0" borderId="0"/>
    <xf numFmtId="0" fontId="17" fillId="19" borderId="0" applyNumberFormat="0" applyBorder="0" applyAlignment="0" applyProtection="0"/>
    <xf numFmtId="0" fontId="5" fillId="0" borderId="0"/>
    <xf numFmtId="0" fontId="5" fillId="0" borderId="0"/>
    <xf numFmtId="0" fontId="5" fillId="0" borderId="0"/>
    <xf numFmtId="0" fontId="17" fillId="19" borderId="0" applyNumberFormat="0" applyBorder="0" applyAlignment="0" applyProtection="0"/>
    <xf numFmtId="0" fontId="5" fillId="0" borderId="0"/>
    <xf numFmtId="0" fontId="5" fillId="0" borderId="0"/>
    <xf numFmtId="0" fontId="5" fillId="0" borderId="0"/>
    <xf numFmtId="0" fontId="17" fillId="19" borderId="0" applyNumberFormat="0" applyBorder="0" applyAlignment="0" applyProtection="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16" fillId="20" borderId="0" applyNumberFormat="0" applyBorder="0" applyAlignment="0" applyProtection="0"/>
    <xf numFmtId="0" fontId="5" fillId="0" borderId="0"/>
    <xf numFmtId="0" fontId="5" fillId="0" borderId="0"/>
    <xf numFmtId="0" fontId="16" fillId="21" borderId="0" applyNumberFormat="0" applyBorder="0" applyAlignment="0" applyProtection="0"/>
    <xf numFmtId="0" fontId="5" fillId="0" borderId="0"/>
    <xf numFmtId="0" fontId="5" fillId="0" borderId="0"/>
    <xf numFmtId="0" fontId="18" fillId="22" borderId="0" applyNumberFormat="0" applyBorder="0" applyAlignment="0" applyProtection="0"/>
    <xf numFmtId="0" fontId="5" fillId="0" borderId="0"/>
    <xf numFmtId="0" fontId="5" fillId="0" borderId="0"/>
    <xf numFmtId="0" fontId="17" fillId="23" borderId="0" applyNumberFormat="0" applyBorder="0" applyAlignment="0" applyProtection="0"/>
    <xf numFmtId="0" fontId="5" fillId="0" borderId="0"/>
    <xf numFmtId="0" fontId="5" fillId="0" borderId="0"/>
    <xf numFmtId="0" fontId="5" fillId="0" borderId="0"/>
    <xf numFmtId="0" fontId="17" fillId="23" borderId="0" applyNumberFormat="0" applyBorder="0" applyAlignment="0" applyProtection="0"/>
    <xf numFmtId="0" fontId="5" fillId="0" borderId="0"/>
    <xf numFmtId="0" fontId="5" fillId="0" borderId="0"/>
    <xf numFmtId="0" fontId="5" fillId="0" borderId="0"/>
    <xf numFmtId="0" fontId="17" fillId="23" borderId="0" applyNumberFormat="0" applyBorder="0" applyAlignment="0" applyProtection="0"/>
    <xf numFmtId="0" fontId="5" fillId="0" borderId="0"/>
    <xf numFmtId="0" fontId="5" fillId="0" borderId="0"/>
    <xf numFmtId="0" fontId="5" fillId="0" borderId="0"/>
    <xf numFmtId="0" fontId="17" fillId="23" borderId="0" applyNumberFormat="0" applyBorder="0" applyAlignment="0" applyProtection="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18" fillId="23" borderId="0" applyNumberFormat="0" applyBorder="0" applyAlignment="0" applyProtection="0"/>
    <xf numFmtId="0" fontId="5" fillId="0" borderId="0"/>
    <xf numFmtId="0" fontId="18" fillId="23" borderId="0" applyNumberFormat="0" applyBorder="0" applyAlignment="0" applyProtection="0"/>
    <xf numFmtId="0" fontId="5" fillId="0" borderId="0"/>
    <xf numFmtId="0" fontId="5" fillId="0" borderId="0"/>
    <xf numFmtId="0" fontId="17" fillId="23" borderId="0" applyNumberFormat="0" applyBorder="0" applyAlignment="0" applyProtection="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17" fillId="23" borderId="0" applyNumberFormat="0" applyBorder="0" applyAlignment="0" applyProtection="0"/>
    <xf numFmtId="0" fontId="17" fillId="23" borderId="0" applyNumberFormat="0" applyBorder="0" applyAlignment="0" applyProtection="0"/>
    <xf numFmtId="0" fontId="18" fillId="23" borderId="0" applyNumberFormat="0" applyBorder="0" applyAlignment="0" applyProtection="0"/>
    <xf numFmtId="0" fontId="5" fillId="0" borderId="0"/>
    <xf numFmtId="0" fontId="17" fillId="23" borderId="0" applyNumberFormat="0" applyBorder="0" applyAlignment="0" applyProtection="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17"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17"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17" fillId="23" borderId="0" applyNumberFormat="0" applyBorder="0" applyAlignment="0" applyProtection="0"/>
    <xf numFmtId="0" fontId="5" fillId="0" borderId="0"/>
    <xf numFmtId="0" fontId="5" fillId="0" borderId="0"/>
    <xf numFmtId="0" fontId="5" fillId="0" borderId="0"/>
    <xf numFmtId="0" fontId="18" fillId="23" borderId="0" applyNumberFormat="0" applyBorder="0" applyAlignment="0" applyProtection="0"/>
    <xf numFmtId="0" fontId="17" fillId="23" borderId="0" applyNumberFormat="0" applyBorder="0" applyAlignment="0" applyProtection="0"/>
    <xf numFmtId="0" fontId="5" fillId="0" borderId="0"/>
    <xf numFmtId="0" fontId="5" fillId="0" borderId="0"/>
    <xf numFmtId="0" fontId="5" fillId="0" borderId="0"/>
    <xf numFmtId="0" fontId="17" fillId="23" borderId="0" applyNumberFormat="0" applyBorder="0" applyAlignment="0" applyProtection="0"/>
    <xf numFmtId="0" fontId="5" fillId="0" borderId="0"/>
    <xf numFmtId="0" fontId="5" fillId="0" borderId="0"/>
    <xf numFmtId="0" fontId="5" fillId="0" borderId="0"/>
    <xf numFmtId="0" fontId="17" fillId="23" borderId="0" applyNumberFormat="0" applyBorder="0" applyAlignment="0" applyProtection="0"/>
    <xf numFmtId="0" fontId="5" fillId="0" borderId="0"/>
    <xf numFmtId="0" fontId="5" fillId="0" borderId="0"/>
    <xf numFmtId="0" fontId="5" fillId="0" borderId="0"/>
    <xf numFmtId="0" fontId="17" fillId="23" borderId="0" applyNumberFormat="0" applyBorder="0" applyAlignment="0" applyProtection="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16" fillId="20" borderId="0" applyNumberFormat="0" applyBorder="0" applyAlignment="0" applyProtection="0"/>
    <xf numFmtId="0" fontId="5" fillId="0" borderId="0"/>
    <xf numFmtId="0" fontId="5" fillId="0" borderId="0"/>
    <xf numFmtId="0" fontId="16" fillId="24" borderId="0" applyNumberFormat="0" applyBorder="0" applyAlignment="0" applyProtection="0"/>
    <xf numFmtId="0" fontId="5" fillId="0" borderId="0"/>
    <xf numFmtId="0" fontId="5" fillId="0" borderId="0"/>
    <xf numFmtId="0" fontId="18" fillId="21" borderId="0" applyNumberFormat="0" applyBorder="0" applyAlignment="0" applyProtection="0"/>
    <xf numFmtId="0" fontId="5" fillId="0" borderId="0"/>
    <xf numFmtId="0" fontId="5" fillId="0" borderId="0"/>
    <xf numFmtId="0" fontId="17" fillId="25" borderId="0" applyNumberFormat="0" applyBorder="0" applyAlignment="0" applyProtection="0"/>
    <xf numFmtId="0" fontId="5" fillId="0" borderId="0"/>
    <xf numFmtId="0" fontId="5" fillId="0" borderId="0"/>
    <xf numFmtId="0" fontId="5" fillId="0" borderId="0"/>
    <xf numFmtId="0" fontId="17" fillId="25" borderId="0" applyNumberFormat="0" applyBorder="0" applyAlignment="0" applyProtection="0"/>
    <xf numFmtId="0" fontId="5" fillId="0" borderId="0"/>
    <xf numFmtId="0" fontId="5" fillId="0" borderId="0"/>
    <xf numFmtId="0" fontId="5" fillId="0" borderId="0"/>
    <xf numFmtId="0" fontId="17" fillId="25" borderId="0" applyNumberFormat="0" applyBorder="0" applyAlignment="0" applyProtection="0"/>
    <xf numFmtId="0" fontId="5" fillId="0" borderId="0"/>
    <xf numFmtId="0" fontId="5" fillId="0" borderId="0"/>
    <xf numFmtId="0" fontId="5" fillId="0" borderId="0"/>
    <xf numFmtId="0" fontId="17" fillId="25" borderId="0" applyNumberFormat="0" applyBorder="0" applyAlignment="0" applyProtection="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18" fillId="25" borderId="0" applyNumberFormat="0" applyBorder="0" applyAlignment="0" applyProtection="0"/>
    <xf numFmtId="0" fontId="5" fillId="0" borderId="0"/>
    <xf numFmtId="0" fontId="18" fillId="25" borderId="0" applyNumberFormat="0" applyBorder="0" applyAlignment="0" applyProtection="0"/>
    <xf numFmtId="0" fontId="5" fillId="0" borderId="0"/>
    <xf numFmtId="0" fontId="5" fillId="0" borderId="0"/>
    <xf numFmtId="0" fontId="17" fillId="25" borderId="0" applyNumberFormat="0" applyBorder="0" applyAlignment="0" applyProtection="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17" fillId="25" borderId="0" applyNumberFormat="0" applyBorder="0" applyAlignment="0" applyProtection="0"/>
    <xf numFmtId="0" fontId="17" fillId="25" borderId="0" applyNumberFormat="0" applyBorder="0" applyAlignment="0" applyProtection="0"/>
    <xf numFmtId="0" fontId="18" fillId="25" borderId="0" applyNumberFormat="0" applyBorder="0" applyAlignment="0" applyProtection="0"/>
    <xf numFmtId="0" fontId="5" fillId="0" borderId="0"/>
    <xf numFmtId="0" fontId="17" fillId="25" borderId="0" applyNumberFormat="0" applyBorder="0" applyAlignment="0" applyProtection="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17"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17"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17" fillId="25" borderId="0" applyNumberFormat="0" applyBorder="0" applyAlignment="0" applyProtection="0"/>
    <xf numFmtId="0" fontId="5" fillId="0" borderId="0"/>
    <xf numFmtId="0" fontId="5" fillId="0" borderId="0"/>
    <xf numFmtId="0" fontId="5" fillId="0" borderId="0"/>
    <xf numFmtId="0" fontId="18" fillId="25" borderId="0" applyNumberFormat="0" applyBorder="0" applyAlignment="0" applyProtection="0"/>
    <xf numFmtId="0" fontId="17" fillId="25" borderId="0" applyNumberFormat="0" applyBorder="0" applyAlignment="0" applyProtection="0"/>
    <xf numFmtId="0" fontId="5" fillId="0" borderId="0"/>
    <xf numFmtId="0" fontId="5" fillId="0" borderId="0"/>
    <xf numFmtId="0" fontId="5" fillId="0" borderId="0"/>
    <xf numFmtId="0" fontId="17" fillId="25" borderId="0" applyNumberFormat="0" applyBorder="0" applyAlignment="0" applyProtection="0"/>
    <xf numFmtId="0" fontId="5" fillId="0" borderId="0"/>
    <xf numFmtId="0" fontId="5" fillId="0" borderId="0"/>
    <xf numFmtId="0" fontId="5" fillId="0" borderId="0"/>
    <xf numFmtId="0" fontId="17" fillId="25" borderId="0" applyNumberFormat="0" applyBorder="0" applyAlignment="0" applyProtection="0"/>
    <xf numFmtId="0" fontId="5" fillId="0" borderId="0"/>
    <xf numFmtId="0" fontId="5" fillId="0" borderId="0"/>
    <xf numFmtId="0" fontId="5" fillId="0" borderId="0"/>
    <xf numFmtId="0" fontId="17" fillId="25" borderId="0" applyNumberFormat="0" applyBorder="0" applyAlignment="0" applyProtection="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16" fillId="17" borderId="0" applyNumberFormat="0" applyBorder="0" applyAlignment="0" applyProtection="0"/>
    <xf numFmtId="0" fontId="5" fillId="0" borderId="0"/>
    <xf numFmtId="0" fontId="5" fillId="0" borderId="0"/>
    <xf numFmtId="0" fontId="16" fillId="21" borderId="0" applyNumberFormat="0" applyBorder="0" applyAlignment="0" applyProtection="0"/>
    <xf numFmtId="0" fontId="5" fillId="0" borderId="0"/>
    <xf numFmtId="0" fontId="5" fillId="0" borderId="0"/>
    <xf numFmtId="0" fontId="18" fillId="21" borderId="0" applyNumberFormat="0" applyBorder="0" applyAlignment="0" applyProtection="0"/>
    <xf numFmtId="0" fontId="5" fillId="0" borderId="0"/>
    <xf numFmtId="0" fontId="5" fillId="0" borderId="0"/>
    <xf numFmtId="0" fontId="17" fillId="14" borderId="0" applyNumberFormat="0" applyBorder="0" applyAlignment="0" applyProtection="0"/>
    <xf numFmtId="0" fontId="5" fillId="0" borderId="0"/>
    <xf numFmtId="0" fontId="5" fillId="0" borderId="0"/>
    <xf numFmtId="0" fontId="5" fillId="0" borderId="0"/>
    <xf numFmtId="0" fontId="17" fillId="14" borderId="0" applyNumberFormat="0" applyBorder="0" applyAlignment="0" applyProtection="0"/>
    <xf numFmtId="0" fontId="5" fillId="0" borderId="0"/>
    <xf numFmtId="0" fontId="5" fillId="0" borderId="0"/>
    <xf numFmtId="0" fontId="5" fillId="0" borderId="0"/>
    <xf numFmtId="0" fontId="5" fillId="0" borderId="0"/>
    <xf numFmtId="0" fontId="17" fillId="14" borderId="0" applyNumberFormat="0" applyBorder="0" applyAlignment="0" applyProtection="0"/>
    <xf numFmtId="0" fontId="5" fillId="0" borderId="0"/>
    <xf numFmtId="0" fontId="5" fillId="0" borderId="0"/>
    <xf numFmtId="0" fontId="5" fillId="0" borderId="0"/>
    <xf numFmtId="0" fontId="5" fillId="0" borderId="0"/>
    <xf numFmtId="0" fontId="17" fillId="14" borderId="0" applyNumberFormat="0" applyBorder="0" applyAlignment="0" applyProtection="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17" fillId="14" borderId="0" applyNumberFormat="0" applyBorder="0" applyAlignment="0" applyProtection="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17" fillId="14" borderId="0" applyNumberFormat="0" applyBorder="0" applyAlignment="0" applyProtection="0"/>
    <xf numFmtId="0" fontId="17" fillId="14" borderId="0" applyNumberFormat="0" applyBorder="0" applyAlignment="0" applyProtection="0"/>
    <xf numFmtId="0" fontId="18" fillId="14" borderId="0" applyNumberFormat="0" applyBorder="0" applyAlignment="0" applyProtection="0"/>
    <xf numFmtId="0" fontId="5" fillId="0" borderId="0"/>
    <xf numFmtId="0" fontId="17" fillId="14" borderId="0" applyNumberFormat="0" applyBorder="0" applyAlignment="0" applyProtection="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17"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17"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17" fillId="14" borderId="0" applyNumberFormat="0" applyBorder="0" applyAlignment="0" applyProtection="0"/>
    <xf numFmtId="0" fontId="5" fillId="0" borderId="0"/>
    <xf numFmtId="0" fontId="5" fillId="0" borderId="0"/>
    <xf numFmtId="0" fontId="5" fillId="0" borderId="0"/>
    <xf numFmtId="0" fontId="18" fillId="14" borderId="0" applyNumberFormat="0" applyBorder="0" applyAlignment="0" applyProtection="0"/>
    <xf numFmtId="0" fontId="17" fillId="14" borderId="0" applyNumberFormat="0" applyBorder="0" applyAlignment="0" applyProtection="0"/>
    <xf numFmtId="0" fontId="5" fillId="0" borderId="0"/>
    <xf numFmtId="0" fontId="5" fillId="0" borderId="0"/>
    <xf numFmtId="0" fontId="5" fillId="0" borderId="0"/>
    <xf numFmtId="0" fontId="17" fillId="14" borderId="0" applyNumberFormat="0" applyBorder="0" applyAlignment="0" applyProtection="0"/>
    <xf numFmtId="0" fontId="5" fillId="0" borderId="0"/>
    <xf numFmtId="0" fontId="5" fillId="0" borderId="0"/>
    <xf numFmtId="0" fontId="5" fillId="0" borderId="0"/>
    <xf numFmtId="0" fontId="17" fillId="14" borderId="0" applyNumberFormat="0" applyBorder="0" applyAlignment="0" applyProtection="0"/>
    <xf numFmtId="0" fontId="5" fillId="0" borderId="0"/>
    <xf numFmtId="0" fontId="5" fillId="0" borderId="0"/>
    <xf numFmtId="0" fontId="5" fillId="0" borderId="0"/>
    <xf numFmtId="0" fontId="17" fillId="14" borderId="0" applyNumberFormat="0" applyBorder="0" applyAlignment="0" applyProtection="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16" fillId="26" borderId="0" applyNumberFormat="0" applyBorder="0" applyAlignment="0" applyProtection="0"/>
    <xf numFmtId="0" fontId="5" fillId="0" borderId="0"/>
    <xf numFmtId="0" fontId="5" fillId="0" borderId="0"/>
    <xf numFmtId="0" fontId="16" fillId="17" borderId="0" applyNumberFormat="0" applyBorder="0" applyAlignment="0" applyProtection="0"/>
    <xf numFmtId="0" fontId="5" fillId="0" borderId="0"/>
    <xf numFmtId="0" fontId="5" fillId="0" borderId="0"/>
    <xf numFmtId="0" fontId="18" fillId="18" borderId="0" applyNumberFormat="0" applyBorder="0" applyAlignment="0" applyProtection="0"/>
    <xf numFmtId="0" fontId="5" fillId="0" borderId="0"/>
    <xf numFmtId="0" fontId="5" fillId="0" borderId="0"/>
    <xf numFmtId="0" fontId="17" fillId="15" borderId="0" applyNumberFormat="0" applyBorder="0" applyAlignment="0" applyProtection="0"/>
    <xf numFmtId="0" fontId="5" fillId="0" borderId="0"/>
    <xf numFmtId="0" fontId="5" fillId="0" borderId="0"/>
    <xf numFmtId="0" fontId="5" fillId="0" borderId="0"/>
    <xf numFmtId="0" fontId="17" fillId="15" borderId="0" applyNumberFormat="0" applyBorder="0" applyAlignment="0" applyProtection="0"/>
    <xf numFmtId="0" fontId="5" fillId="0" borderId="0"/>
    <xf numFmtId="0" fontId="5" fillId="0" borderId="0"/>
    <xf numFmtId="0" fontId="5" fillId="0" borderId="0"/>
    <xf numFmtId="0" fontId="17" fillId="15" borderId="0" applyNumberFormat="0" applyBorder="0" applyAlignment="0" applyProtection="0"/>
    <xf numFmtId="0" fontId="5" fillId="0" borderId="0"/>
    <xf numFmtId="0" fontId="5" fillId="0" borderId="0"/>
    <xf numFmtId="0" fontId="5" fillId="0" borderId="0"/>
    <xf numFmtId="0" fontId="17" fillId="15" borderId="0" applyNumberFormat="0" applyBorder="0" applyAlignment="0" applyProtection="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18" fillId="15" borderId="0" applyNumberFormat="0" applyBorder="0" applyAlignment="0" applyProtection="0"/>
    <xf numFmtId="0" fontId="5" fillId="0" borderId="0"/>
    <xf numFmtId="0" fontId="18" fillId="15" borderId="0" applyNumberFormat="0" applyBorder="0" applyAlignment="0" applyProtection="0"/>
    <xf numFmtId="0" fontId="5" fillId="0" borderId="0"/>
    <xf numFmtId="0" fontId="5" fillId="0" borderId="0"/>
    <xf numFmtId="0" fontId="17" fillId="15" borderId="0" applyNumberFormat="0" applyBorder="0" applyAlignment="0" applyProtection="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17" fillId="15" borderId="0" applyNumberFormat="0" applyBorder="0" applyAlignment="0" applyProtection="0"/>
    <xf numFmtId="0" fontId="17" fillId="15" borderId="0" applyNumberFormat="0" applyBorder="0" applyAlignment="0" applyProtection="0"/>
    <xf numFmtId="0" fontId="18" fillId="15" borderId="0" applyNumberFormat="0" applyBorder="0" applyAlignment="0" applyProtection="0"/>
    <xf numFmtId="0" fontId="5" fillId="0" borderId="0"/>
    <xf numFmtId="0" fontId="17" fillId="15" borderId="0" applyNumberFormat="0" applyBorder="0" applyAlignment="0" applyProtection="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17"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17"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17" fillId="15" borderId="0" applyNumberFormat="0" applyBorder="0" applyAlignment="0" applyProtection="0"/>
    <xf numFmtId="0" fontId="5" fillId="0" borderId="0"/>
    <xf numFmtId="0" fontId="5" fillId="0" borderId="0"/>
    <xf numFmtId="0" fontId="5" fillId="0" borderId="0"/>
    <xf numFmtId="0" fontId="18" fillId="15" borderId="0" applyNumberFormat="0" applyBorder="0" applyAlignment="0" applyProtection="0"/>
    <xf numFmtId="0" fontId="17" fillId="15" borderId="0" applyNumberFormat="0" applyBorder="0" applyAlignment="0" applyProtection="0"/>
    <xf numFmtId="0" fontId="5" fillId="0" borderId="0"/>
    <xf numFmtId="0" fontId="5" fillId="0" borderId="0"/>
    <xf numFmtId="0" fontId="5" fillId="0" borderId="0"/>
    <xf numFmtId="0" fontId="17" fillId="15" borderId="0" applyNumberFormat="0" applyBorder="0" applyAlignment="0" applyProtection="0"/>
    <xf numFmtId="0" fontId="5" fillId="0" borderId="0"/>
    <xf numFmtId="0" fontId="5" fillId="0" borderId="0"/>
    <xf numFmtId="0" fontId="5" fillId="0" borderId="0"/>
    <xf numFmtId="0" fontId="17" fillId="15" borderId="0" applyNumberFormat="0" applyBorder="0" applyAlignment="0" applyProtection="0"/>
    <xf numFmtId="0" fontId="5" fillId="0" borderId="0"/>
    <xf numFmtId="0" fontId="5" fillId="0" borderId="0"/>
    <xf numFmtId="0" fontId="5" fillId="0" borderId="0"/>
    <xf numFmtId="0" fontId="17" fillId="15" borderId="0" applyNumberFormat="0" applyBorder="0" applyAlignment="0" applyProtection="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16" fillId="20" borderId="0" applyNumberFormat="0" applyBorder="0" applyAlignment="0" applyProtection="0"/>
    <xf numFmtId="0" fontId="5" fillId="0" borderId="0"/>
    <xf numFmtId="0" fontId="5" fillId="0" borderId="0"/>
    <xf numFmtId="0" fontId="16" fillId="27" borderId="0" applyNumberFormat="0" applyBorder="0" applyAlignment="0" applyProtection="0"/>
    <xf numFmtId="0" fontId="5" fillId="0" borderId="0"/>
    <xf numFmtId="0" fontId="5" fillId="0" borderId="0"/>
    <xf numFmtId="0" fontId="18" fillId="27" borderId="0" applyNumberFormat="0" applyBorder="0" applyAlignment="0" applyProtection="0"/>
    <xf numFmtId="0" fontId="5" fillId="0" borderId="0"/>
    <xf numFmtId="0" fontId="5" fillId="0" borderId="0"/>
    <xf numFmtId="0" fontId="17" fillId="28" borderId="0" applyNumberFormat="0" applyBorder="0" applyAlignment="0" applyProtection="0"/>
    <xf numFmtId="0" fontId="5" fillId="0" borderId="0"/>
    <xf numFmtId="0" fontId="5" fillId="0" borderId="0"/>
    <xf numFmtId="0" fontId="5" fillId="0" borderId="0"/>
    <xf numFmtId="0" fontId="17" fillId="28" borderId="0" applyNumberFormat="0" applyBorder="0" applyAlignment="0" applyProtection="0"/>
    <xf numFmtId="0" fontId="5" fillId="0" borderId="0"/>
    <xf numFmtId="0" fontId="5" fillId="0" borderId="0"/>
    <xf numFmtId="0" fontId="5" fillId="0" borderId="0"/>
    <xf numFmtId="0" fontId="17" fillId="28" borderId="0" applyNumberFormat="0" applyBorder="0" applyAlignment="0" applyProtection="0"/>
    <xf numFmtId="0" fontId="5" fillId="0" borderId="0"/>
    <xf numFmtId="0" fontId="5" fillId="0" borderId="0"/>
    <xf numFmtId="0" fontId="5" fillId="0" borderId="0"/>
    <xf numFmtId="0" fontId="17" fillId="28" borderId="0" applyNumberFormat="0" applyBorder="0" applyAlignment="0" applyProtection="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18" fillId="28" borderId="0" applyNumberFormat="0" applyBorder="0" applyAlignment="0" applyProtection="0"/>
    <xf numFmtId="0" fontId="5" fillId="0" borderId="0"/>
    <xf numFmtId="0" fontId="18" fillId="28" borderId="0" applyNumberFormat="0" applyBorder="0" applyAlignment="0" applyProtection="0"/>
    <xf numFmtId="0" fontId="5" fillId="0" borderId="0"/>
    <xf numFmtId="0" fontId="5" fillId="0" borderId="0"/>
    <xf numFmtId="0" fontId="17" fillId="28" borderId="0" applyNumberFormat="0" applyBorder="0" applyAlignment="0" applyProtection="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17" fillId="28" borderId="0" applyNumberFormat="0" applyBorder="0" applyAlignment="0" applyProtection="0"/>
    <xf numFmtId="0" fontId="17" fillId="28" borderId="0" applyNumberFormat="0" applyBorder="0" applyAlignment="0" applyProtection="0"/>
    <xf numFmtId="0" fontId="18" fillId="28" borderId="0" applyNumberFormat="0" applyBorder="0" applyAlignment="0" applyProtection="0"/>
    <xf numFmtId="0" fontId="5" fillId="0" borderId="0"/>
    <xf numFmtId="0" fontId="17" fillId="28" borderId="0" applyNumberFormat="0" applyBorder="0" applyAlignment="0" applyProtection="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17"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17"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17" fillId="28" borderId="0" applyNumberFormat="0" applyBorder="0" applyAlignment="0" applyProtection="0"/>
    <xf numFmtId="0" fontId="5" fillId="0" borderId="0"/>
    <xf numFmtId="0" fontId="5" fillId="0" borderId="0"/>
    <xf numFmtId="0" fontId="5" fillId="0" borderId="0"/>
    <xf numFmtId="0" fontId="18" fillId="28" borderId="0" applyNumberFormat="0" applyBorder="0" applyAlignment="0" applyProtection="0"/>
    <xf numFmtId="0" fontId="17" fillId="28" borderId="0" applyNumberFormat="0" applyBorder="0" applyAlignment="0" applyProtection="0"/>
    <xf numFmtId="0" fontId="5" fillId="0" borderId="0"/>
    <xf numFmtId="0" fontId="5" fillId="0" borderId="0"/>
    <xf numFmtId="0" fontId="5" fillId="0" borderId="0"/>
    <xf numFmtId="0" fontId="17" fillId="28" borderId="0" applyNumberFormat="0" applyBorder="0" applyAlignment="0" applyProtection="0"/>
    <xf numFmtId="0" fontId="5" fillId="0" borderId="0"/>
    <xf numFmtId="0" fontId="5" fillId="0" borderId="0"/>
    <xf numFmtId="0" fontId="5" fillId="0" borderId="0"/>
    <xf numFmtId="0" fontId="17" fillId="28" borderId="0" applyNumberFormat="0" applyBorder="0" applyAlignment="0" applyProtection="0"/>
    <xf numFmtId="0" fontId="5" fillId="0" borderId="0"/>
    <xf numFmtId="0" fontId="5" fillId="0" borderId="0"/>
    <xf numFmtId="0" fontId="5" fillId="0" borderId="0"/>
    <xf numFmtId="0" fontId="17" fillId="28" borderId="0" applyNumberFormat="0" applyBorder="0" applyAlignment="0" applyProtection="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19" fillId="0" borderId="0" applyNumberFormat="0" applyFill="0" applyBorder="0" applyAlignment="0">
      <protection locked="0"/>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9"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10"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9"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10"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9"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9" fillId="0" borderId="0" applyNumberFormat="0" applyFill="0" applyBorder="0" applyAlignment="0" applyProtection="0"/>
    <xf numFmtId="0" fontId="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9" fillId="0" borderId="0" applyNumberFormat="0" applyFill="0" applyBorder="0" applyAlignment="0" applyProtection="0"/>
    <xf numFmtId="0" fontId="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4" borderId="0" applyNumberFormat="0" applyBorder="0" applyAlignment="0" applyProtection="0"/>
    <xf numFmtId="0" fontId="20" fillId="4" borderId="0" applyNumberFormat="0" applyBorder="0" applyAlignment="0" applyProtection="0"/>
    <xf numFmtId="0" fontId="21" fillId="4" borderId="0" applyNumberFormat="0" applyBorder="0" applyAlignment="0" applyProtection="0"/>
    <xf numFmtId="0" fontId="5" fillId="0" borderId="0"/>
    <xf numFmtId="0" fontId="20" fillId="4" borderId="0" applyNumberFormat="0" applyBorder="0" applyAlignment="0" applyProtection="0"/>
    <xf numFmtId="0" fontId="5" fillId="0" borderId="0"/>
    <xf numFmtId="0" fontId="21" fillId="4" borderId="0" applyNumberFormat="0" applyBorder="0" applyAlignment="0" applyProtection="0"/>
    <xf numFmtId="0" fontId="5" fillId="0" borderId="0"/>
    <xf numFmtId="0" fontId="5" fillId="0" borderId="0"/>
    <xf numFmtId="0" fontId="5" fillId="0" borderId="0"/>
    <xf numFmtId="0" fontId="21" fillId="4" borderId="0" applyNumberFormat="0" applyBorder="0" applyAlignment="0" applyProtection="0"/>
    <xf numFmtId="0" fontId="5" fillId="0" borderId="0"/>
    <xf numFmtId="0" fontId="5" fillId="0" borderId="0"/>
    <xf numFmtId="0" fontId="20" fillId="4" borderId="0" applyNumberFormat="0" applyBorder="0" applyAlignment="0" applyProtection="0"/>
    <xf numFmtId="0" fontId="21" fillId="4" borderId="0" applyNumberFormat="0" applyBorder="0" applyAlignment="0" applyProtection="0"/>
    <xf numFmtId="0" fontId="20" fillId="4" borderId="0" applyNumberFormat="0" applyBorder="0" applyAlignment="0" applyProtection="0"/>
    <xf numFmtId="0" fontId="5" fillId="0" borderId="0"/>
    <xf numFmtId="0" fontId="5" fillId="0" borderId="0"/>
    <xf numFmtId="0" fontId="5" fillId="0" borderId="0"/>
    <xf numFmtId="0" fontId="20" fillId="4" borderId="0" applyNumberFormat="0" applyBorder="0" applyAlignment="0" applyProtection="0"/>
    <xf numFmtId="0" fontId="5" fillId="0" borderId="0"/>
    <xf numFmtId="0" fontId="5" fillId="0" borderId="0"/>
    <xf numFmtId="0" fontId="5" fillId="0" borderId="0"/>
    <xf numFmtId="0" fontId="21" fillId="4" borderId="0" applyNumberFormat="0" applyBorder="0" applyAlignment="0" applyProtection="0"/>
    <xf numFmtId="0" fontId="5" fillId="0" borderId="0"/>
    <xf numFmtId="0" fontId="21" fillId="4" borderId="0" applyNumberFormat="0" applyBorder="0" applyAlignment="0" applyProtection="0"/>
    <xf numFmtId="0" fontId="5" fillId="0" borderId="0"/>
    <xf numFmtId="0" fontId="5" fillId="0" borderId="0"/>
    <xf numFmtId="0" fontId="5" fillId="0" borderId="0"/>
    <xf numFmtId="171" fontId="5" fillId="0" borderId="0" applyBorder="0"/>
    <xf numFmtId="171" fontId="5" fillId="0" borderId="0" applyBorder="0"/>
    <xf numFmtId="0" fontId="22" fillId="0" borderId="0" applyNumberFormat="0" applyAlignment="0">
      <alignment horizontal="left"/>
    </xf>
    <xf numFmtId="0" fontId="23" fillId="0" borderId="0"/>
    <xf numFmtId="0" fontId="5" fillId="0" borderId="0"/>
    <xf numFmtId="0" fontId="5" fillId="0" borderId="0"/>
    <xf numFmtId="172" fontId="24" fillId="0" borderId="2" applyAlignment="0" applyProtection="0"/>
    <xf numFmtId="172" fontId="24" fillId="0" borderId="2" applyAlignment="0" applyProtection="0"/>
    <xf numFmtId="49" fontId="25" fillId="0" borderId="0" applyFont="0" applyFill="0" applyBorder="0" applyAlignment="0" applyProtection="0">
      <alignment horizontal="left"/>
    </xf>
    <xf numFmtId="3" fontId="26" fillId="0" borderId="0" applyAlignment="0" applyProtection="0"/>
    <xf numFmtId="173" fontId="9" fillId="0" borderId="0" applyFill="0" applyBorder="0" applyAlignment="0" applyProtection="0"/>
    <xf numFmtId="49" fontId="9" fillId="0" borderId="0" applyNumberFormat="0" applyAlignment="0" applyProtection="0">
      <alignment horizontal="left"/>
    </xf>
    <xf numFmtId="49" fontId="27" fillId="0" borderId="5" applyNumberFormat="0" applyAlignment="0" applyProtection="0">
      <alignment horizontal="left" wrapText="1"/>
    </xf>
    <xf numFmtId="49" fontId="27" fillId="0" borderId="5" applyNumberFormat="0" applyAlignment="0" applyProtection="0">
      <alignment horizontal="left" wrapText="1"/>
    </xf>
    <xf numFmtId="49" fontId="27" fillId="0" borderId="0" applyNumberFormat="0" applyAlignment="0" applyProtection="0">
      <alignment horizontal="left" wrapText="1"/>
    </xf>
    <xf numFmtId="49" fontId="28" fillId="0" borderId="0" applyAlignment="0" applyProtection="0">
      <alignment horizontal="left"/>
    </xf>
    <xf numFmtId="0" fontId="29" fillId="29" borderId="6" applyNumberFormat="0" applyAlignment="0" applyProtection="0"/>
    <xf numFmtId="0" fontId="29" fillId="29" borderId="6" applyNumberFormat="0" applyAlignment="0" applyProtection="0"/>
    <xf numFmtId="0" fontId="30" fillId="29" borderId="6" applyNumberFormat="0" applyAlignment="0" applyProtection="0"/>
    <xf numFmtId="0" fontId="5" fillId="0" borderId="0"/>
    <xf numFmtId="0" fontId="29" fillId="29" borderId="6" applyNumberFormat="0" applyAlignment="0" applyProtection="0"/>
    <xf numFmtId="0" fontId="5" fillId="0" borderId="0"/>
    <xf numFmtId="0" fontId="30" fillId="29" borderId="6" applyNumberFormat="0" applyAlignment="0" applyProtection="0"/>
    <xf numFmtId="0" fontId="5" fillId="0" borderId="0"/>
    <xf numFmtId="0" fontId="5" fillId="0" borderId="0"/>
    <xf numFmtId="0" fontId="5" fillId="0" borderId="0"/>
    <xf numFmtId="0" fontId="30" fillId="29" borderId="6" applyNumberFormat="0" applyAlignment="0" applyProtection="0"/>
    <xf numFmtId="0" fontId="5" fillId="0" borderId="0"/>
    <xf numFmtId="0" fontId="5" fillId="0" borderId="0"/>
    <xf numFmtId="0" fontId="30" fillId="29" borderId="6" applyNumberFormat="0" applyAlignment="0" applyProtection="0"/>
    <xf numFmtId="0" fontId="29" fillId="29" borderId="6" applyNumberFormat="0" applyAlignment="0" applyProtection="0"/>
    <xf numFmtId="0" fontId="30" fillId="29" borderId="6" applyNumberFormat="0" applyAlignment="0" applyProtection="0"/>
    <xf numFmtId="0" fontId="29" fillId="29" borderId="6" applyNumberFormat="0" applyAlignment="0" applyProtection="0"/>
    <xf numFmtId="0" fontId="5" fillId="0" borderId="0"/>
    <xf numFmtId="0" fontId="5" fillId="0" borderId="0"/>
    <xf numFmtId="0" fontId="5" fillId="0" borderId="0"/>
    <xf numFmtId="0" fontId="29" fillId="29" borderId="6" applyNumberFormat="0" applyAlignment="0" applyProtection="0"/>
    <xf numFmtId="0" fontId="5" fillId="0" borderId="0"/>
    <xf numFmtId="0" fontId="5" fillId="0" borderId="0"/>
    <xf numFmtId="0" fontId="5" fillId="0" borderId="0"/>
    <xf numFmtId="0" fontId="30" fillId="29" borderId="6" applyNumberFormat="0" applyAlignment="0" applyProtection="0"/>
    <xf numFmtId="0" fontId="5" fillId="0" borderId="0"/>
    <xf numFmtId="0" fontId="30" fillId="29" borderId="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1" fillId="30" borderId="7" applyNumberFormat="0" applyAlignment="0" applyProtection="0"/>
    <xf numFmtId="0" fontId="31" fillId="30" borderId="7" applyNumberFormat="0" applyAlignment="0" applyProtection="0"/>
    <xf numFmtId="0" fontId="32" fillId="30" borderId="7" applyNumberFormat="0" applyAlignment="0" applyProtection="0"/>
    <xf numFmtId="0" fontId="5" fillId="0" borderId="0"/>
    <xf numFmtId="0" fontId="31" fillId="30" borderId="7" applyNumberFormat="0" applyAlignment="0" applyProtection="0"/>
    <xf numFmtId="0" fontId="5" fillId="0" borderId="0"/>
    <xf numFmtId="0" fontId="32" fillId="30" borderId="7" applyNumberFormat="0" applyAlignment="0" applyProtection="0"/>
    <xf numFmtId="0" fontId="5" fillId="0" borderId="0"/>
    <xf numFmtId="0" fontId="5" fillId="0" borderId="0"/>
    <xf numFmtId="0" fontId="5" fillId="0" borderId="0"/>
    <xf numFmtId="0" fontId="32" fillId="30" borderId="7" applyNumberFormat="0" applyAlignment="0" applyProtection="0"/>
    <xf numFmtId="0" fontId="5" fillId="0" borderId="0"/>
    <xf numFmtId="0" fontId="31" fillId="30" borderId="7" applyNumberFormat="0" applyAlignment="0" applyProtection="0"/>
    <xf numFmtId="0" fontId="5" fillId="0" borderId="0"/>
    <xf numFmtId="0" fontId="31" fillId="30" borderId="7" applyNumberFormat="0" applyAlignment="0" applyProtection="0"/>
    <xf numFmtId="0" fontId="32" fillId="30" borderId="7" applyNumberFormat="0" applyAlignment="0" applyProtection="0"/>
    <xf numFmtId="0" fontId="31" fillId="30" borderId="7" applyNumberFormat="0" applyAlignment="0" applyProtection="0"/>
    <xf numFmtId="0" fontId="5" fillId="0" borderId="0"/>
    <xf numFmtId="0" fontId="5" fillId="0" borderId="0"/>
    <xf numFmtId="0" fontId="5" fillId="0" borderId="0"/>
    <xf numFmtId="0" fontId="31" fillId="30" borderId="7" applyNumberFormat="0" applyAlignment="0" applyProtection="0"/>
    <xf numFmtId="0" fontId="5" fillId="0" borderId="0"/>
    <xf numFmtId="0" fontId="5" fillId="0" borderId="0"/>
    <xf numFmtId="0" fontId="32" fillId="30" borderId="7" applyNumberFormat="0" applyAlignment="0" applyProtection="0"/>
    <xf numFmtId="0" fontId="5" fillId="0" borderId="0"/>
    <xf numFmtId="0" fontId="32" fillId="30" borderId="7" applyNumberFormat="0" applyAlignment="0" applyProtection="0"/>
    <xf numFmtId="0" fontId="5" fillId="0" borderId="0"/>
    <xf numFmtId="0" fontId="5" fillId="0" borderId="0"/>
    <xf numFmtId="0" fontId="5" fillId="0" borderId="0"/>
    <xf numFmtId="170" fontId="26" fillId="0" borderId="0" applyFont="0" applyFill="0" applyBorder="0" applyProtection="0">
      <alignment horizontal="right"/>
    </xf>
    <xf numFmtId="174" fontId="26" fillId="0" borderId="0" applyFont="0" applyFill="0" applyBorder="0" applyProtection="0">
      <alignment horizontal="left"/>
    </xf>
    <xf numFmtId="0" fontId="33" fillId="31" borderId="0">
      <alignment horizontal="left"/>
    </xf>
    <xf numFmtId="0" fontId="33" fillId="31" borderId="0">
      <alignment horizontal="left"/>
    </xf>
    <xf numFmtId="0" fontId="5" fillId="0" borderId="0"/>
    <xf numFmtId="0" fontId="5" fillId="0" borderId="0"/>
    <xf numFmtId="0" fontId="34" fillId="31" borderId="0">
      <alignment horizontal="right"/>
    </xf>
    <xf numFmtId="0" fontId="34" fillId="31" borderId="0">
      <alignment horizontal="right"/>
    </xf>
    <xf numFmtId="0" fontId="5" fillId="0" borderId="0"/>
    <xf numFmtId="0" fontId="5" fillId="0" borderId="0"/>
    <xf numFmtId="0" fontId="35" fillId="32" borderId="0">
      <alignment horizontal="center"/>
    </xf>
    <xf numFmtId="0" fontId="5" fillId="0" borderId="0"/>
    <xf numFmtId="0" fontId="5" fillId="0" borderId="0"/>
    <xf numFmtId="0" fontId="34" fillId="31" borderId="0">
      <alignment horizontal="right"/>
    </xf>
    <xf numFmtId="0" fontId="34" fillId="31" borderId="0">
      <alignment horizontal="right"/>
    </xf>
    <xf numFmtId="0" fontId="5" fillId="0" borderId="0"/>
    <xf numFmtId="0" fontId="5" fillId="0" borderId="0"/>
    <xf numFmtId="0" fontId="36" fillId="32" borderId="0">
      <alignment horizontal="left"/>
    </xf>
    <xf numFmtId="0" fontId="5" fillId="0" borderId="0"/>
    <xf numFmtId="0" fontId="5" fillId="0" borderId="0"/>
    <xf numFmtId="175" fontId="37" fillId="33" borderId="8"/>
    <xf numFmtId="3" fontId="38" fillId="0" borderId="0"/>
    <xf numFmtId="3" fontId="38" fillId="0" borderId="0"/>
    <xf numFmtId="3" fontId="38" fillId="0" borderId="0"/>
    <xf numFmtId="3" fontId="38" fillId="0" borderId="0"/>
    <xf numFmtId="3" fontId="38" fillId="0" borderId="0"/>
    <xf numFmtId="3" fontId="38" fillId="0" borderId="0"/>
    <xf numFmtId="3" fontId="38" fillId="0" borderId="0"/>
    <xf numFmtId="3" fontId="38" fillId="0" borderId="0"/>
    <xf numFmtId="41" fontId="39" fillId="0" borderId="0" applyFont="0" applyFill="0" applyBorder="0" applyAlignment="0" applyProtection="0"/>
    <xf numFmtId="41" fontId="39" fillId="0" borderId="0" applyFont="0" applyFill="0" applyBorder="0" applyAlignment="0" applyProtection="0"/>
    <xf numFmtId="0" fontId="40" fillId="0" borderId="0" applyFont="0" applyFill="0" applyBorder="0" applyAlignment="0" applyProtection="0">
      <alignment horizontal="right"/>
    </xf>
    <xf numFmtId="176" fontId="40" fillId="0" borderId="0" applyFont="0" applyFill="0" applyBorder="0" applyAlignment="0" applyProtection="0"/>
    <xf numFmtId="177" fontId="40" fillId="0" borderId="0" applyFont="0" applyFill="0" applyBorder="0" applyAlignment="0" applyProtection="0">
      <alignment horizontal="right"/>
    </xf>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10"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178" fontId="5" fillId="0" borderId="0" applyFont="0" applyFill="0" applyBorder="0" applyAlignment="0" applyProtection="0"/>
    <xf numFmtId="178"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9"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178" fontId="5" fillId="0" borderId="0" applyFont="0" applyFill="0" applyBorder="0" applyAlignment="0" applyProtection="0"/>
    <xf numFmtId="178"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10"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43" fontId="9" fillId="0" borderId="0" applyFont="0" applyFill="0" applyBorder="0" applyAlignment="0" applyProtection="0"/>
    <xf numFmtId="0" fontId="5" fillId="0" borderId="0"/>
    <xf numFmtId="0" fontId="5" fillId="0" borderId="0"/>
    <xf numFmtId="0" fontId="5" fillId="0" borderId="0"/>
    <xf numFmtId="0" fontId="5" fillId="0" borderId="0"/>
    <xf numFmtId="179" fontId="40" fillId="0" borderId="0" applyFont="0" applyFill="0" applyBorder="0" applyAlignment="0" applyProtection="0"/>
    <xf numFmtId="180" fontId="40" fillId="0" borderId="0" applyFont="0" applyFill="0" applyBorder="0" applyAlignment="0" applyProtection="0">
      <alignment horizontal="right"/>
    </xf>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10"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178"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9" fillId="0" borderId="0" applyFont="0" applyFill="0" applyBorder="0" applyAlignment="0" applyProtection="0"/>
    <xf numFmtId="0" fontId="5" fillId="0" borderId="0"/>
    <xf numFmtId="178" fontId="5" fillId="0" borderId="0" applyFont="0" applyFill="0" applyBorder="0" applyAlignment="0" applyProtection="0"/>
    <xf numFmtId="178" fontId="5" fillId="0" borderId="0" applyFont="0" applyFill="0" applyBorder="0" applyAlignment="0" applyProtection="0"/>
    <xf numFmtId="43" fontId="16" fillId="0" borderId="0" applyFont="0" applyFill="0" applyBorder="0" applyAlignment="0" applyProtection="0"/>
    <xf numFmtId="178" fontId="5" fillId="0" borderId="0" applyFont="0" applyFill="0" applyBorder="0" applyAlignment="0" applyProtection="0"/>
    <xf numFmtId="0" fontId="5" fillId="0" borderId="0"/>
    <xf numFmtId="43" fontId="5" fillId="0" borderId="0" applyFont="0" applyFill="0" applyBorder="0" applyAlignment="0" applyProtection="0"/>
    <xf numFmtId="43" fontId="10" fillId="0" borderId="0" applyFont="0" applyFill="0" applyBorder="0" applyAlignment="0" applyProtection="0"/>
    <xf numFmtId="0" fontId="5" fillId="0" borderId="0"/>
    <xf numFmtId="0" fontId="5" fillId="0" borderId="0"/>
    <xf numFmtId="178" fontId="5" fillId="0" borderId="0" applyFont="0" applyFill="0" applyBorder="0" applyAlignment="0" applyProtection="0"/>
    <xf numFmtId="178"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9"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9" fillId="0" borderId="0" applyFont="0" applyFill="0" applyBorder="0" applyAlignment="0" applyProtection="0"/>
    <xf numFmtId="0" fontId="5" fillId="0" borderId="0"/>
    <xf numFmtId="0" fontId="5" fillId="0" borderId="0"/>
    <xf numFmtId="43" fontId="9"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18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4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41"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41"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178" fontId="5" fillId="0" borderId="0" applyFont="0" applyFill="0" applyBorder="0" applyAlignment="0" applyProtection="0"/>
    <xf numFmtId="178"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178" fontId="5" fillId="0" borderId="0" applyFont="0" applyFill="0" applyBorder="0" applyAlignment="0" applyProtection="0"/>
    <xf numFmtId="17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82" fontId="40" fillId="0" borderId="0" applyFont="0" applyFill="0" applyBorder="0" applyAlignment="0" applyProtection="0"/>
    <xf numFmtId="3" fontId="43" fillId="0" borderId="0" applyFont="0" applyFill="0" applyBorder="0" applyAlignment="0" applyProtection="0"/>
    <xf numFmtId="0" fontId="44" fillId="0" borderId="0"/>
    <xf numFmtId="0" fontId="45" fillId="0" borderId="0"/>
    <xf numFmtId="0" fontId="44" fillId="0" borderId="0"/>
    <xf numFmtId="0" fontId="4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horizontal="left" indent="3"/>
    </xf>
    <xf numFmtId="0" fontId="23" fillId="0" borderId="0">
      <alignment horizontal="left" indent="5"/>
    </xf>
    <xf numFmtId="0" fontId="5" fillId="0" borderId="0">
      <alignment horizontal="left"/>
    </xf>
    <xf numFmtId="0" fontId="5" fillId="0" borderId="0">
      <alignment horizontal="left"/>
    </xf>
    <xf numFmtId="0" fontId="5" fillId="0" borderId="0"/>
    <xf numFmtId="0" fontId="5" fillId="0" borderId="0"/>
    <xf numFmtId="0" fontId="5" fillId="0" borderId="0">
      <alignment horizontal="left"/>
    </xf>
    <xf numFmtId="0" fontId="5" fillId="0" borderId="0">
      <alignment horizontal="left"/>
    </xf>
    <xf numFmtId="0" fontId="40" fillId="0" borderId="0" applyFont="0" applyFill="0" applyBorder="0" applyAlignment="0" applyProtection="0">
      <alignment horizontal="right"/>
    </xf>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44" fontId="10"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10" fillId="0" borderId="0" applyFont="0" applyFill="0" applyBorder="0" applyAlignment="0" applyProtection="0"/>
    <xf numFmtId="0" fontId="5" fillId="0" borderId="0"/>
    <xf numFmtId="0" fontId="5" fillId="0" borderId="0"/>
    <xf numFmtId="44" fontId="9" fillId="0" borderId="0" applyFont="0" applyFill="0" applyBorder="0" applyAlignment="0" applyProtection="0"/>
    <xf numFmtId="44" fontId="9" fillId="0" borderId="0" applyFont="0" applyFill="0" applyBorder="0" applyAlignment="0" applyProtection="0"/>
    <xf numFmtId="0" fontId="5" fillId="0" borderId="0"/>
    <xf numFmtId="44" fontId="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5" fontId="46" fillId="0" borderId="0" applyFont="0" applyFill="0" applyBorder="0" applyAlignment="0" applyProtection="0"/>
    <xf numFmtId="0" fontId="40" fillId="0" borderId="0" applyFill="0" applyBorder="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186" fontId="4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187" fontId="40" fillId="0" borderId="0" applyFont="0" applyFill="0" applyBorder="0" applyAlignment="0" applyProtection="0"/>
    <xf numFmtId="188" fontId="40" fillId="0" borderId="0" applyFont="0" applyFill="0" applyBorder="0" applyAlignment="0" applyProtection="0"/>
    <xf numFmtId="0" fontId="23" fillId="0" borderId="0"/>
    <xf numFmtId="0" fontId="43" fillId="0" borderId="0" applyFont="0" applyFill="0" applyBorder="0" applyAlignment="0" applyProtection="0"/>
    <xf numFmtId="0" fontId="40" fillId="0" borderId="0" applyFont="0" applyFill="0" applyBorder="0" applyAlignment="0" applyProtection="0"/>
    <xf numFmtId="189" fontId="40" fillId="0" borderId="0" applyFont="0" applyFill="0" applyBorder="0" applyAlignment="0" applyProtection="0"/>
    <xf numFmtId="190" fontId="40" fillId="0" borderId="0" applyFont="0" applyFill="0" applyBorder="0" applyAlignment="0" applyProtection="0"/>
    <xf numFmtId="0" fontId="47" fillId="0" borderId="0"/>
    <xf numFmtId="0" fontId="48" fillId="0" borderId="9" applyNumberFormat="0" applyBorder="0" applyAlignment="0" applyProtection="0">
      <alignment horizontal="right" vertical="center"/>
    </xf>
    <xf numFmtId="0" fontId="5" fillId="0" borderId="0"/>
    <xf numFmtId="0" fontId="5" fillId="0" borderId="0"/>
    <xf numFmtId="0" fontId="5" fillId="0" borderId="0">
      <protection locked="0"/>
    </xf>
    <xf numFmtId="0" fontId="5" fillId="0" borderId="0">
      <protection locked="0"/>
    </xf>
    <xf numFmtId="0" fontId="5" fillId="0" borderId="0"/>
    <xf numFmtId="0" fontId="5" fillId="0" borderId="0"/>
    <xf numFmtId="0" fontId="40" fillId="0" borderId="10" applyNumberFormat="0" applyFont="0" applyFill="0" applyAlignment="0" applyProtection="0"/>
    <xf numFmtId="0" fontId="49" fillId="34" borderId="0" applyNumberFormat="0" applyBorder="0" applyAlignment="0" applyProtection="0"/>
    <xf numFmtId="0" fontId="49" fillId="34" borderId="0" applyNumberFormat="0" applyBorder="0" applyAlignment="0" applyProtection="0"/>
    <xf numFmtId="0" fontId="5" fillId="0" borderId="0"/>
    <xf numFmtId="0" fontId="5" fillId="0" borderId="0"/>
    <xf numFmtId="0" fontId="5" fillId="0" borderId="0"/>
    <xf numFmtId="0" fontId="49" fillId="35" borderId="0" applyNumberFormat="0" applyBorder="0" applyAlignment="0" applyProtection="0"/>
    <xf numFmtId="0" fontId="49" fillId="35" borderId="0" applyNumberFormat="0" applyBorder="0" applyAlignment="0" applyProtection="0"/>
    <xf numFmtId="0" fontId="5" fillId="0" borderId="0"/>
    <xf numFmtId="0" fontId="5" fillId="0" borderId="0"/>
    <xf numFmtId="0" fontId="5" fillId="0" borderId="0"/>
    <xf numFmtId="0" fontId="49" fillId="36" borderId="0" applyNumberFormat="0" applyBorder="0" applyAlignment="0" applyProtection="0"/>
    <xf numFmtId="0" fontId="49" fillId="36" borderId="0" applyNumberFormat="0" applyBorder="0" applyAlignment="0" applyProtection="0"/>
    <xf numFmtId="0" fontId="5" fillId="0" borderId="0"/>
    <xf numFmtId="0" fontId="5" fillId="0" borderId="0"/>
    <xf numFmtId="0" fontId="5" fillId="0" borderId="0"/>
    <xf numFmtId="0" fontId="5" fillId="0" borderId="0">
      <protection locked="0"/>
    </xf>
    <xf numFmtId="0" fontId="5" fillId="0" borderId="0">
      <protection locked="0"/>
    </xf>
    <xf numFmtId="0" fontId="5" fillId="0" borderId="0">
      <protection locked="0"/>
    </xf>
    <xf numFmtId="0" fontId="5" fillId="0" borderId="0">
      <protection locked="0"/>
    </xf>
    <xf numFmtId="0" fontId="50" fillId="0" borderId="0"/>
    <xf numFmtId="0" fontId="5" fillId="0" borderId="0"/>
    <xf numFmtId="191"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0" fontId="5" fillId="0" borderId="0"/>
    <xf numFmtId="0" fontId="5" fillId="0" borderId="0"/>
    <xf numFmtId="19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 fillId="0" borderId="0"/>
    <xf numFmtId="0" fontId="51" fillId="0" borderId="0" applyNumberFormat="0" applyFill="0" applyBorder="0" applyAlignment="0" applyProtection="0"/>
    <xf numFmtId="0" fontId="5" fillId="0" borderId="0"/>
    <xf numFmtId="0" fontId="52" fillId="0" borderId="0" applyNumberFormat="0" applyFill="0" applyBorder="0" applyAlignment="0" applyProtection="0"/>
    <xf numFmtId="0" fontId="5" fillId="0" borderId="0"/>
    <xf numFmtId="0" fontId="5" fillId="0" borderId="0"/>
    <xf numFmtId="0" fontId="5" fillId="0" borderId="0"/>
    <xf numFmtId="0" fontId="52" fillId="0" borderId="0" applyNumberFormat="0" applyFill="0" applyBorder="0" applyAlignment="0" applyProtection="0"/>
    <xf numFmtId="0" fontId="5" fillId="0" borderId="0"/>
    <xf numFmtId="0" fontId="5" fillId="0" borderId="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 fillId="0" borderId="0"/>
    <xf numFmtId="0" fontId="5" fillId="0" borderId="0"/>
    <xf numFmtId="0" fontId="5" fillId="0" borderId="0"/>
    <xf numFmtId="0" fontId="51" fillId="0" borderId="0" applyNumberFormat="0" applyFill="0" applyBorder="0" applyAlignment="0" applyProtection="0"/>
    <xf numFmtId="0" fontId="5" fillId="0" borderId="0"/>
    <xf numFmtId="0" fontId="5" fillId="0" borderId="0"/>
    <xf numFmtId="0" fontId="52" fillId="0" borderId="0" applyNumberFormat="0" applyFill="0" applyBorder="0" applyAlignment="0" applyProtection="0"/>
    <xf numFmtId="0" fontId="5" fillId="0" borderId="0"/>
    <xf numFmtId="0" fontId="52" fillId="0" borderId="0" applyNumberFormat="0" applyFill="0" applyBorder="0" applyAlignment="0" applyProtection="0"/>
    <xf numFmtId="0" fontId="5" fillId="0" borderId="0"/>
    <xf numFmtId="0" fontId="5" fillId="0" borderId="0"/>
    <xf numFmtId="0" fontId="5" fillId="0" borderId="0"/>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2" fontId="43" fillId="0" borderId="0" applyFont="0" applyFill="0" applyBorder="0" applyAlignment="0" applyProtection="0"/>
    <xf numFmtId="0" fontId="53" fillId="0" borderId="0"/>
    <xf numFmtId="0" fontId="54" fillId="0" borderId="0">
      <alignment horizontal="right"/>
      <protection locked="0"/>
    </xf>
    <xf numFmtId="0" fontId="5" fillId="0" borderId="0"/>
    <xf numFmtId="0" fontId="5" fillId="0" borderId="11"/>
    <xf numFmtId="0" fontId="5" fillId="0" borderId="11"/>
    <xf numFmtId="0" fontId="5" fillId="0" borderId="0">
      <alignment horizontal="left"/>
    </xf>
    <xf numFmtId="0" fontId="5" fillId="0" borderId="0">
      <alignment horizontal="left"/>
    </xf>
    <xf numFmtId="0" fontId="55" fillId="0" borderId="0">
      <alignment horizontal="left"/>
    </xf>
    <xf numFmtId="0" fontId="56" fillId="0" borderId="0" applyFill="0" applyBorder="0" applyProtection="0">
      <alignment horizontal="left"/>
    </xf>
    <xf numFmtId="0" fontId="56" fillId="0" borderId="0">
      <alignment horizontal="left"/>
    </xf>
    <xf numFmtId="0" fontId="57" fillId="0" borderId="0" applyNumberFormat="0" applyFill="0" applyBorder="0" applyProtection="0">
      <alignment horizontal="left"/>
    </xf>
    <xf numFmtId="0" fontId="58" fillId="0" borderId="0">
      <alignment horizontal="left"/>
    </xf>
    <xf numFmtId="0" fontId="57" fillId="0" borderId="0">
      <alignment horizontal="left"/>
    </xf>
    <xf numFmtId="0" fontId="5" fillId="0" borderId="0" applyFont="0" applyFill="0" applyBorder="0" applyProtection="0">
      <alignment horizontal="right"/>
    </xf>
    <xf numFmtId="0" fontId="5" fillId="0" borderId="0" applyFont="0" applyFill="0" applyBorder="0" applyProtection="0">
      <alignment horizontal="right"/>
    </xf>
    <xf numFmtId="0" fontId="5" fillId="0" borderId="0" applyFont="0" applyFill="0" applyBorder="0" applyProtection="0">
      <alignment horizontal="right"/>
    </xf>
    <xf numFmtId="0" fontId="5" fillId="0" borderId="0" applyFont="0" applyFill="0" applyBorder="0" applyProtection="0">
      <alignment horizontal="right"/>
    </xf>
    <xf numFmtId="0" fontId="5" fillId="0" borderId="0" applyFont="0" applyFill="0" applyBorder="0" applyProtection="0">
      <alignment horizontal="right"/>
    </xf>
    <xf numFmtId="0" fontId="59" fillId="5" borderId="0" applyNumberFormat="0" applyBorder="0" applyAlignment="0" applyProtection="0"/>
    <xf numFmtId="0" fontId="59" fillId="5" borderId="0" applyNumberFormat="0" applyBorder="0" applyAlignment="0" applyProtection="0"/>
    <xf numFmtId="0" fontId="60" fillId="5" borderId="0" applyNumberFormat="0" applyBorder="0" applyAlignment="0" applyProtection="0"/>
    <xf numFmtId="0" fontId="5" fillId="0" borderId="0"/>
    <xf numFmtId="0" fontId="59" fillId="5" borderId="0" applyNumberFormat="0" applyBorder="0" applyAlignment="0" applyProtection="0"/>
    <xf numFmtId="0" fontId="5" fillId="0" borderId="0"/>
    <xf numFmtId="0" fontId="60" fillId="5" borderId="0" applyNumberFormat="0" applyBorder="0" applyAlignment="0" applyProtection="0"/>
    <xf numFmtId="0" fontId="5" fillId="0" borderId="0"/>
    <xf numFmtId="0" fontId="5" fillId="0" borderId="0"/>
    <xf numFmtId="0" fontId="5" fillId="0" borderId="0"/>
    <xf numFmtId="0" fontId="60" fillId="5" borderId="0" applyNumberFormat="0" applyBorder="0" applyAlignment="0" applyProtection="0"/>
    <xf numFmtId="0" fontId="5" fillId="0" borderId="0"/>
    <xf numFmtId="0" fontId="5" fillId="0" borderId="0"/>
    <xf numFmtId="0" fontId="59" fillId="5" borderId="0" applyNumberFormat="0" applyBorder="0" applyAlignment="0" applyProtection="0"/>
    <xf numFmtId="0" fontId="60" fillId="5" borderId="0" applyNumberFormat="0" applyBorder="0" applyAlignment="0" applyProtection="0"/>
    <xf numFmtId="0" fontId="59" fillId="5" borderId="0" applyNumberFormat="0" applyBorder="0" applyAlignment="0" applyProtection="0"/>
    <xf numFmtId="0" fontId="5" fillId="0" borderId="0"/>
    <xf numFmtId="0" fontId="5" fillId="0" borderId="0"/>
    <xf numFmtId="0" fontId="5" fillId="0" borderId="0"/>
    <xf numFmtId="0" fontId="59" fillId="5" borderId="0" applyNumberFormat="0" applyBorder="0" applyAlignment="0" applyProtection="0"/>
    <xf numFmtId="0" fontId="5" fillId="0" borderId="0"/>
    <xf numFmtId="0" fontId="5" fillId="0" borderId="0"/>
    <xf numFmtId="0" fontId="5" fillId="0" borderId="0"/>
    <xf numFmtId="0" fontId="60" fillId="5" borderId="0" applyNumberFormat="0" applyBorder="0" applyAlignment="0" applyProtection="0"/>
    <xf numFmtId="0" fontId="5" fillId="0" borderId="0"/>
    <xf numFmtId="0" fontId="60" fillId="5" borderId="0" applyNumberFormat="0" applyBorder="0" applyAlignment="0" applyProtection="0"/>
    <xf numFmtId="0" fontId="5" fillId="0" borderId="0"/>
    <xf numFmtId="0" fontId="5" fillId="0" borderId="0"/>
    <xf numFmtId="0" fontId="5" fillId="0" borderId="0"/>
    <xf numFmtId="38" fontId="9" fillId="37" borderId="0" applyNumberFormat="0" applyBorder="0" applyAlignment="0" applyProtection="0"/>
    <xf numFmtId="0" fontId="5" fillId="0" borderId="0"/>
    <xf numFmtId="0" fontId="5" fillId="0" borderId="0"/>
    <xf numFmtId="0" fontId="5" fillId="0" borderId="0"/>
    <xf numFmtId="0" fontId="5" fillId="0" borderId="0"/>
    <xf numFmtId="0" fontId="40" fillId="0" borderId="0" applyFont="0" applyFill="0" applyBorder="0" applyAlignment="0" applyProtection="0">
      <alignment horizontal="right"/>
    </xf>
    <xf numFmtId="0" fontId="61" fillId="0" borderId="0" applyProtection="0">
      <alignment horizontal="right"/>
    </xf>
    <xf numFmtId="0" fontId="62" fillId="0" borderId="0">
      <alignment horizontal="left"/>
    </xf>
    <xf numFmtId="0" fontId="62" fillId="0" borderId="0">
      <alignment horizontal="left"/>
    </xf>
    <xf numFmtId="0" fontId="7" fillId="0" borderId="12" applyNumberFormat="0" applyAlignment="0" applyProtection="0">
      <alignment horizontal="left" vertical="center"/>
    </xf>
    <xf numFmtId="0" fontId="7" fillId="0" borderId="13">
      <alignment horizontal="left" vertical="center"/>
    </xf>
    <xf numFmtId="0" fontId="63" fillId="38" borderId="14" applyProtection="0">
      <alignment horizontal="right"/>
    </xf>
    <xf numFmtId="0" fontId="63" fillId="38" borderId="14" applyProtection="0">
      <alignment horizontal="right"/>
    </xf>
    <xf numFmtId="0" fontId="63" fillId="38" borderId="14" applyProtection="0">
      <alignment horizontal="right"/>
    </xf>
    <xf numFmtId="0" fontId="64" fillId="38" borderId="0" applyProtection="0">
      <alignment horizontal="left"/>
    </xf>
    <xf numFmtId="0" fontId="65" fillId="0" borderId="0" applyNumberFormat="0" applyFill="0" applyBorder="0" applyAlignment="0" applyProtection="0"/>
    <xf numFmtId="0" fontId="5" fillId="0" borderId="0"/>
    <xf numFmtId="0" fontId="5" fillId="0" borderId="0"/>
    <xf numFmtId="0" fontId="5" fillId="0" borderId="0"/>
    <xf numFmtId="0" fontId="66" fillId="0" borderId="15" applyNumberFormat="0" applyFill="0" applyAlignment="0" applyProtection="0"/>
    <xf numFmtId="0" fontId="66" fillId="0" borderId="15" applyNumberFormat="0" applyFill="0" applyAlignment="0" applyProtection="0"/>
    <xf numFmtId="0" fontId="67" fillId="0" borderId="15" applyNumberFormat="0" applyFill="0" applyAlignment="0" applyProtection="0"/>
    <xf numFmtId="0" fontId="5" fillId="0" borderId="0"/>
    <xf numFmtId="0" fontId="66" fillId="0" borderId="15" applyNumberFormat="0" applyFill="0" applyAlignment="0" applyProtection="0"/>
    <xf numFmtId="0" fontId="68" fillId="0" borderId="0">
      <alignment vertical="top" wrapText="1"/>
    </xf>
    <xf numFmtId="0" fontId="5" fillId="0" borderId="0"/>
    <xf numFmtId="0" fontId="67" fillId="0" borderId="15" applyNumberFormat="0" applyFill="0" applyAlignment="0" applyProtection="0"/>
    <xf numFmtId="0" fontId="5" fillId="0" borderId="0"/>
    <xf numFmtId="0" fontId="67" fillId="0" borderId="15" applyNumberFormat="0" applyFill="0" applyAlignment="0" applyProtection="0"/>
    <xf numFmtId="0" fontId="5" fillId="0" borderId="0"/>
    <xf numFmtId="0" fontId="5" fillId="0" borderId="0"/>
    <xf numFmtId="0" fontId="68" fillId="0" borderId="0">
      <alignment vertical="top" wrapText="1"/>
    </xf>
    <xf numFmtId="0" fontId="67" fillId="0" borderId="15" applyNumberFormat="0" applyFill="0" applyAlignment="0" applyProtection="0"/>
    <xf numFmtId="0" fontId="66" fillId="0" borderId="15" applyNumberFormat="0" applyFill="0" applyAlignment="0" applyProtection="0"/>
    <xf numFmtId="0" fontId="5" fillId="0" borderId="0"/>
    <xf numFmtId="0" fontId="5" fillId="0" borderId="0"/>
    <xf numFmtId="0" fontId="68" fillId="0" borderId="0">
      <alignment vertical="top" wrapText="1"/>
    </xf>
    <xf numFmtId="0" fontId="5" fillId="0" borderId="0"/>
    <xf numFmtId="0" fontId="66" fillId="0" borderId="15" applyNumberFormat="0" applyFill="0" applyAlignment="0" applyProtection="0"/>
    <xf numFmtId="0" fontId="68" fillId="0" borderId="0">
      <alignment vertical="top" wrapText="1"/>
    </xf>
    <xf numFmtId="0" fontId="5" fillId="0" borderId="0"/>
    <xf numFmtId="0" fontId="5" fillId="0" borderId="0"/>
    <xf numFmtId="0" fontId="5" fillId="0" borderId="0"/>
    <xf numFmtId="0" fontId="67" fillId="0" borderId="15" applyNumberFormat="0" applyFill="0" applyAlignment="0" applyProtection="0"/>
    <xf numFmtId="0" fontId="5" fillId="0" borderId="0"/>
    <xf numFmtId="0" fontId="67" fillId="0" borderId="15" applyNumberFormat="0" applyFill="0" applyAlignment="0" applyProtection="0"/>
    <xf numFmtId="0" fontId="5" fillId="0" borderId="0"/>
    <xf numFmtId="0" fontId="5" fillId="0" borderId="0"/>
    <xf numFmtId="0" fontId="5" fillId="0" borderId="0"/>
    <xf numFmtId="0" fontId="5" fillId="0" borderId="0"/>
    <xf numFmtId="0" fontId="69" fillId="0" borderId="0">
      <alignment horizontal="left"/>
    </xf>
    <xf numFmtId="0" fontId="5" fillId="0" borderId="16">
      <alignment horizontal="left" vertical="top"/>
    </xf>
    <xf numFmtId="0" fontId="5" fillId="0" borderId="16">
      <alignment horizontal="left" vertical="top"/>
    </xf>
    <xf numFmtId="164" fontId="7" fillId="0" borderId="0" applyNumberFormat="0" applyFill="0" applyAlignment="0" applyProtection="0"/>
    <xf numFmtId="0" fontId="5" fillId="0" borderId="0"/>
    <xf numFmtId="0" fontId="5" fillId="0" borderId="0"/>
    <xf numFmtId="0" fontId="5" fillId="0" borderId="0"/>
    <xf numFmtId="0" fontId="70" fillId="0" borderId="17" applyNumberFormat="0" applyFill="0" applyAlignment="0" applyProtection="0"/>
    <xf numFmtId="0" fontId="70" fillId="0" borderId="17" applyNumberFormat="0" applyFill="0" applyAlignment="0" applyProtection="0"/>
    <xf numFmtId="0" fontId="71" fillId="0" borderId="17" applyNumberFormat="0" applyFill="0" applyAlignment="0" applyProtection="0"/>
    <xf numFmtId="0" fontId="5" fillId="0" borderId="0"/>
    <xf numFmtId="0" fontId="70" fillId="0" borderId="17" applyNumberFormat="0" applyFill="0" applyAlignment="0" applyProtection="0"/>
    <xf numFmtId="0" fontId="5" fillId="0" borderId="0"/>
    <xf numFmtId="0" fontId="71" fillId="0" borderId="17" applyNumberFormat="0" applyFill="0" applyAlignment="0" applyProtection="0"/>
    <xf numFmtId="0" fontId="5" fillId="0" borderId="0"/>
    <xf numFmtId="0" fontId="71" fillId="0" borderId="17" applyNumberFormat="0" applyFill="0" applyAlignment="0" applyProtection="0"/>
    <xf numFmtId="0" fontId="5" fillId="0" borderId="0"/>
    <xf numFmtId="0" fontId="5" fillId="0" borderId="0"/>
    <xf numFmtId="0" fontId="70" fillId="0" borderId="17" applyNumberFormat="0" applyFill="0" applyAlignment="0" applyProtection="0"/>
    <xf numFmtId="0" fontId="71" fillId="0" borderId="17" applyNumberFormat="0" applyFill="0" applyAlignment="0" applyProtection="0"/>
    <xf numFmtId="0" fontId="70" fillId="0" borderId="17" applyNumberFormat="0" applyFill="0" applyAlignment="0" applyProtection="0"/>
    <xf numFmtId="0" fontId="5" fillId="0" borderId="0"/>
    <xf numFmtId="0" fontId="5" fillId="0" borderId="0"/>
    <xf numFmtId="164" fontId="7" fillId="0" borderId="0" applyNumberFormat="0" applyFill="0" applyAlignment="0" applyProtection="0"/>
    <xf numFmtId="0" fontId="5" fillId="0" borderId="0"/>
    <xf numFmtId="0" fontId="70" fillId="0" borderId="17" applyNumberFormat="0" applyFill="0" applyAlignment="0" applyProtection="0"/>
    <xf numFmtId="0" fontId="5" fillId="0" borderId="0"/>
    <xf numFmtId="0" fontId="5" fillId="0" borderId="0"/>
    <xf numFmtId="0" fontId="5" fillId="0" borderId="0"/>
    <xf numFmtId="0" fontId="71" fillId="0" borderId="17" applyNumberFormat="0" applyFill="0" applyAlignment="0" applyProtection="0"/>
    <xf numFmtId="0" fontId="5" fillId="0" borderId="0"/>
    <xf numFmtId="164" fontId="7" fillId="0" borderId="0" applyNumberFormat="0" applyFill="0" applyAlignment="0" applyProtection="0"/>
    <xf numFmtId="0" fontId="71" fillId="0" borderId="17" applyNumberFormat="0" applyFill="0" applyAlignment="0" applyProtection="0"/>
    <xf numFmtId="0" fontId="5" fillId="0" borderId="0"/>
    <xf numFmtId="164" fontId="7" fillId="0" borderId="0" applyNumberFormat="0" applyFill="0" applyAlignment="0" applyProtection="0"/>
    <xf numFmtId="0" fontId="5" fillId="0" borderId="0"/>
    <xf numFmtId="164" fontId="7" fillId="0" borderId="0" applyNumberFormat="0" applyFill="0" applyAlignment="0" applyProtection="0"/>
    <xf numFmtId="0" fontId="5" fillId="0" borderId="0"/>
    <xf numFmtId="164" fontId="7" fillId="0" borderId="0" applyNumberFormat="0" applyFill="0" applyAlignment="0" applyProtection="0"/>
    <xf numFmtId="0" fontId="5" fillId="0" borderId="0"/>
    <xf numFmtId="0" fontId="72" fillId="0" borderId="0">
      <alignment horizontal="left"/>
    </xf>
    <xf numFmtId="0" fontId="72" fillId="0" borderId="0">
      <alignment horizontal="left"/>
    </xf>
    <xf numFmtId="0" fontId="72" fillId="0" borderId="0">
      <alignment horizontal="left"/>
    </xf>
    <xf numFmtId="0" fontId="72" fillId="0" borderId="0">
      <alignment horizontal="left"/>
    </xf>
    <xf numFmtId="0" fontId="5" fillId="0" borderId="16">
      <alignment horizontal="left" vertical="top"/>
    </xf>
    <xf numFmtId="0" fontId="5" fillId="0" borderId="16">
      <alignment horizontal="left" vertical="top"/>
    </xf>
    <xf numFmtId="164" fontId="73" fillId="0" borderId="0" applyNumberFormat="0" applyFill="0" applyAlignment="0" applyProtection="0"/>
    <xf numFmtId="0" fontId="5" fillId="0" borderId="0"/>
    <xf numFmtId="0" fontId="5" fillId="0" borderId="0"/>
    <xf numFmtId="0" fontId="5" fillId="0" borderId="0"/>
    <xf numFmtId="0" fontId="74" fillId="0" borderId="18" applyNumberFormat="0" applyFill="0" applyAlignment="0" applyProtection="0"/>
    <xf numFmtId="0" fontId="74" fillId="0" borderId="18" applyNumberFormat="0" applyFill="0" applyAlignment="0" applyProtection="0"/>
    <xf numFmtId="0" fontId="75" fillId="0" borderId="18" applyNumberFormat="0" applyFill="0" applyAlignment="0" applyProtection="0"/>
    <xf numFmtId="0" fontId="5" fillId="0" borderId="0"/>
    <xf numFmtId="0" fontId="74" fillId="0" borderId="18" applyNumberFormat="0" applyFill="0" applyAlignment="0" applyProtection="0"/>
    <xf numFmtId="0" fontId="5" fillId="0" borderId="0"/>
    <xf numFmtId="0" fontId="75" fillId="0" borderId="18" applyNumberFormat="0" applyFill="0" applyAlignment="0" applyProtection="0"/>
    <xf numFmtId="0" fontId="5" fillId="0" borderId="0"/>
    <xf numFmtId="0" fontId="75" fillId="0" borderId="18" applyNumberFormat="0" applyFill="0" applyAlignment="0" applyProtection="0"/>
    <xf numFmtId="0" fontId="5" fillId="0" borderId="0"/>
    <xf numFmtId="0" fontId="5" fillId="0" borderId="0"/>
    <xf numFmtId="0" fontId="75" fillId="0" borderId="18" applyNumberFormat="0" applyFill="0" applyAlignment="0" applyProtection="0"/>
    <xf numFmtId="0" fontId="74" fillId="0" borderId="18" applyNumberFormat="0" applyFill="0" applyAlignment="0" applyProtection="0"/>
    <xf numFmtId="0" fontId="75" fillId="0" borderId="18" applyNumberFormat="0" applyFill="0" applyAlignment="0" applyProtection="0"/>
    <xf numFmtId="0" fontId="74" fillId="0" borderId="18" applyNumberFormat="0" applyFill="0" applyAlignment="0" applyProtection="0"/>
    <xf numFmtId="0" fontId="5" fillId="0" borderId="0"/>
    <xf numFmtId="0" fontId="5" fillId="0" borderId="0"/>
    <xf numFmtId="164" fontId="73" fillId="0" borderId="0" applyNumberFormat="0" applyFill="0" applyAlignment="0" applyProtection="0"/>
    <xf numFmtId="0" fontId="5" fillId="0" borderId="0"/>
    <xf numFmtId="0" fontId="74" fillId="0" borderId="18" applyNumberFormat="0" applyFill="0" applyAlignment="0" applyProtection="0"/>
    <xf numFmtId="0" fontId="5" fillId="0" borderId="0"/>
    <xf numFmtId="0" fontId="5" fillId="0" borderId="0"/>
    <xf numFmtId="0" fontId="5" fillId="0" borderId="0"/>
    <xf numFmtId="0" fontId="75" fillId="0" borderId="18" applyNumberFormat="0" applyFill="0" applyAlignment="0" applyProtection="0"/>
    <xf numFmtId="0" fontId="5" fillId="0" borderId="0"/>
    <xf numFmtId="164" fontId="73" fillId="0" borderId="0" applyNumberFormat="0" applyFill="0" applyAlignment="0" applyProtection="0"/>
    <xf numFmtId="0" fontId="75" fillId="0" borderId="18" applyNumberFormat="0" applyFill="0" applyAlignment="0" applyProtection="0"/>
    <xf numFmtId="0" fontId="5" fillId="0" borderId="0"/>
    <xf numFmtId="164" fontId="73" fillId="0" borderId="0" applyNumberFormat="0" applyFill="0" applyAlignment="0" applyProtection="0"/>
    <xf numFmtId="0" fontId="5" fillId="0" borderId="0"/>
    <xf numFmtId="164" fontId="73" fillId="0" borderId="0" applyNumberFormat="0" applyFill="0" applyAlignment="0" applyProtection="0"/>
    <xf numFmtId="0" fontId="5" fillId="0" borderId="0"/>
    <xf numFmtId="164" fontId="73" fillId="0" borderId="0" applyNumberFormat="0" applyFill="0" applyAlignment="0" applyProtection="0"/>
    <xf numFmtId="0" fontId="5" fillId="0" borderId="0"/>
    <xf numFmtId="0" fontId="76" fillId="0" borderId="0">
      <alignment horizontal="left"/>
    </xf>
    <xf numFmtId="164" fontId="23" fillId="0" borderId="0" applyNumberFormat="0" applyFill="0" applyAlignment="0" applyProtection="0"/>
    <xf numFmtId="0" fontId="5" fillId="0" borderId="0"/>
    <xf numFmtId="0" fontId="5" fillId="0" borderId="0"/>
    <xf numFmtId="0" fontId="5" fillId="0" borderId="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5" fillId="0" borderId="0"/>
    <xf numFmtId="0" fontId="74" fillId="0" borderId="0" applyNumberFormat="0" applyFill="0" applyBorder="0" applyAlignment="0" applyProtection="0"/>
    <xf numFmtId="0" fontId="5" fillId="0" borderId="0"/>
    <xf numFmtId="0" fontId="75" fillId="0" borderId="0" applyNumberFormat="0" applyFill="0" applyBorder="0" applyAlignment="0" applyProtection="0"/>
    <xf numFmtId="0" fontId="5" fillId="0" borderId="0"/>
    <xf numFmtId="0" fontId="75" fillId="0" borderId="0" applyNumberFormat="0" applyFill="0" applyBorder="0" applyAlignment="0" applyProtection="0"/>
    <xf numFmtId="0" fontId="5" fillId="0" borderId="0"/>
    <xf numFmtId="0" fontId="5" fillId="0" borderId="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5" fillId="0" borderId="0"/>
    <xf numFmtId="0" fontId="5" fillId="0" borderId="0"/>
    <xf numFmtId="164" fontId="23" fillId="0" borderId="0" applyNumberFormat="0" applyFill="0" applyAlignment="0" applyProtection="0"/>
    <xf numFmtId="0" fontId="5" fillId="0" borderId="0"/>
    <xf numFmtId="0" fontId="74" fillId="0" borderId="0" applyNumberFormat="0" applyFill="0" applyBorder="0" applyAlignment="0" applyProtection="0"/>
    <xf numFmtId="0" fontId="5" fillId="0" borderId="0"/>
    <xf numFmtId="0" fontId="5" fillId="0" borderId="0"/>
    <xf numFmtId="0" fontId="5" fillId="0" borderId="0"/>
    <xf numFmtId="0" fontId="75" fillId="0" borderId="0" applyNumberFormat="0" applyFill="0" applyBorder="0" applyAlignment="0" applyProtection="0"/>
    <xf numFmtId="0" fontId="5" fillId="0" borderId="0"/>
    <xf numFmtId="164" fontId="23" fillId="0" borderId="0" applyNumberFormat="0" applyFill="0" applyAlignment="0" applyProtection="0"/>
    <xf numFmtId="0" fontId="75" fillId="0" borderId="0" applyNumberFormat="0" applyFill="0" applyBorder="0" applyAlignment="0" applyProtection="0"/>
    <xf numFmtId="0" fontId="5" fillId="0" borderId="0"/>
    <xf numFmtId="164" fontId="23" fillId="0" borderId="0" applyNumberFormat="0" applyFill="0" applyAlignment="0" applyProtection="0"/>
    <xf numFmtId="0" fontId="5" fillId="0" borderId="0"/>
    <xf numFmtId="164" fontId="23" fillId="0" borderId="0" applyNumberFormat="0" applyFill="0" applyAlignment="0" applyProtection="0"/>
    <xf numFmtId="0" fontId="5" fillId="0" borderId="0"/>
    <xf numFmtId="164" fontId="23" fillId="0" borderId="0" applyNumberFormat="0" applyFill="0" applyAlignment="0" applyProtection="0"/>
    <xf numFmtId="0" fontId="5" fillId="0" borderId="0"/>
    <xf numFmtId="164" fontId="77" fillId="0" borderId="0" applyNumberFormat="0" applyFill="0" applyAlignment="0" applyProtection="0"/>
    <xf numFmtId="164" fontId="78" fillId="0" borderId="0" applyNumberFormat="0" applyFill="0" applyAlignment="0" applyProtection="0"/>
    <xf numFmtId="164" fontId="78" fillId="0" borderId="0" applyNumberFormat="0" applyFont="0" applyFill="0" applyBorder="0" applyAlignment="0" applyProtection="0"/>
    <xf numFmtId="164" fontId="78" fillId="0" borderId="0" applyNumberFormat="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23" fillId="0" borderId="0"/>
    <xf numFmtId="0" fontId="23" fillId="0" borderId="0"/>
    <xf numFmtId="0" fontId="23"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23"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23" fillId="0" borderId="0"/>
    <xf numFmtId="0" fontId="5" fillId="0" borderId="0"/>
    <xf numFmtId="0" fontId="23" fillId="0" borderId="0"/>
    <xf numFmtId="0" fontId="5" fillId="0" borderId="0"/>
    <xf numFmtId="0" fontId="5" fillId="0" borderId="0"/>
    <xf numFmtId="0" fontId="23" fillId="0" borderId="0"/>
    <xf numFmtId="0" fontId="5" fillId="0" borderId="0"/>
    <xf numFmtId="0" fontId="5" fillId="0" borderId="0"/>
    <xf numFmtId="0" fontId="23" fillId="0" borderId="0"/>
    <xf numFmtId="0" fontId="23" fillId="0" borderId="0"/>
    <xf numFmtId="0" fontId="5" fillId="0" borderId="0"/>
    <xf numFmtId="0" fontId="5" fillId="0" borderId="0"/>
    <xf numFmtId="0" fontId="23"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23" fillId="0" borderId="0"/>
    <xf numFmtId="0" fontId="23" fillId="0" borderId="0"/>
    <xf numFmtId="0" fontId="5" fillId="0" borderId="0"/>
    <xf numFmtId="0" fontId="23" fillId="0" borderId="0"/>
    <xf numFmtId="0" fontId="5" fillId="0" borderId="0"/>
    <xf numFmtId="0" fontId="5" fillId="0" borderId="0"/>
    <xf numFmtId="0" fontId="5" fillId="0" borderId="0"/>
    <xf numFmtId="0" fontId="23" fillId="0" borderId="0"/>
    <xf numFmtId="0" fontId="23" fillId="0" borderId="0"/>
    <xf numFmtId="0" fontId="5" fillId="0" borderId="0"/>
    <xf numFmtId="0" fontId="23"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alignment horizontal="center"/>
    </xf>
    <xf numFmtId="0" fontId="5" fillId="0" borderId="0">
      <alignment horizontal="center"/>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5" fillId="0" borderId="0"/>
    <xf numFmtId="0" fontId="79"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5" fillId="0" borderId="0"/>
    <xf numFmtId="0" fontId="82"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8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84" fillId="0" borderId="0" applyNumberFormat="0" applyFill="0" applyBorder="0" applyAlignment="0" applyProtection="0">
      <alignment vertical="top"/>
      <protection locked="0"/>
    </xf>
    <xf numFmtId="0" fontId="5" fillId="0" borderId="0"/>
    <xf numFmtId="0" fontId="5" fillId="0" borderId="0"/>
    <xf numFmtId="0" fontId="85"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82"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5" fillId="0" borderId="0"/>
    <xf numFmtId="0" fontId="86" fillId="0" borderId="0" applyFill="0" applyBorder="0" applyProtection="0">
      <alignment horizontal="left"/>
    </xf>
    <xf numFmtId="10" fontId="9" fillId="39" borderId="19" applyNumberFormat="0" applyBorder="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8" fillId="8" borderId="6" applyNumberFormat="0" applyAlignment="0" applyProtection="0"/>
    <xf numFmtId="0" fontId="88" fillId="8" borderId="6" applyNumberFormat="0" applyAlignment="0" applyProtection="0"/>
    <xf numFmtId="0" fontId="87" fillId="8" borderId="6" applyNumberFormat="0" applyAlignment="0" applyProtection="0"/>
    <xf numFmtId="0" fontId="5" fillId="0" borderId="0"/>
    <xf numFmtId="0" fontId="88" fillId="8" borderId="6" applyNumberFormat="0" applyAlignment="0" applyProtection="0"/>
    <xf numFmtId="0" fontId="5" fillId="0" borderId="0"/>
    <xf numFmtId="0" fontId="87" fillId="8" borderId="6" applyNumberFormat="0" applyAlignment="0" applyProtection="0"/>
    <xf numFmtId="0" fontId="5" fillId="0" borderId="0"/>
    <xf numFmtId="0" fontId="5" fillId="0" borderId="0"/>
    <xf numFmtId="0" fontId="5" fillId="0" borderId="0"/>
    <xf numFmtId="0" fontId="87" fillId="8" borderId="6" applyNumberFormat="0" applyAlignment="0" applyProtection="0"/>
    <xf numFmtId="0" fontId="5" fillId="0" borderId="0"/>
    <xf numFmtId="0" fontId="88" fillId="8" borderId="6" applyNumberFormat="0" applyAlignment="0" applyProtection="0"/>
    <xf numFmtId="0" fontId="5" fillId="0" borderId="0"/>
    <xf numFmtId="0" fontId="87" fillId="8" borderId="6" applyNumberFormat="0" applyAlignment="0" applyProtection="0"/>
    <xf numFmtId="0" fontId="88" fillId="8" borderId="6" applyNumberFormat="0" applyAlignment="0" applyProtection="0"/>
    <xf numFmtId="0" fontId="87" fillId="8" borderId="6" applyNumberFormat="0" applyAlignment="0" applyProtection="0"/>
    <xf numFmtId="0" fontId="87" fillId="8" borderId="6" applyNumberFormat="0" applyAlignment="0" applyProtection="0"/>
    <xf numFmtId="0" fontId="88" fillId="8" borderId="6" applyNumberFormat="0" applyAlignment="0" applyProtection="0"/>
    <xf numFmtId="0" fontId="87" fillId="8" borderId="6" applyNumberFormat="0" applyAlignment="0" applyProtection="0"/>
    <xf numFmtId="0" fontId="5" fillId="0" borderId="0"/>
    <xf numFmtId="0" fontId="87" fillId="8" borderId="6" applyNumberFormat="0" applyAlignment="0" applyProtection="0"/>
    <xf numFmtId="0" fontId="87" fillId="8" borderId="6" applyNumberFormat="0" applyAlignment="0" applyProtection="0"/>
    <xf numFmtId="0" fontId="88" fillId="8" borderId="6" applyNumberFormat="0" applyAlignment="0" applyProtection="0"/>
    <xf numFmtId="0" fontId="5" fillId="0" borderId="0"/>
    <xf numFmtId="0" fontId="5" fillId="0" borderId="0"/>
    <xf numFmtId="0" fontId="5" fillId="0" borderId="0"/>
    <xf numFmtId="0" fontId="87" fillId="8" borderId="6" applyNumberFormat="0" applyAlignment="0" applyProtection="0"/>
    <xf numFmtId="0" fontId="88" fillId="8" borderId="6" applyNumberFormat="0" applyAlignment="0" applyProtection="0"/>
    <xf numFmtId="0" fontId="87" fillId="8" borderId="6" applyNumberFormat="0" applyAlignment="0" applyProtection="0"/>
    <xf numFmtId="0" fontId="5" fillId="0" borderId="0"/>
    <xf numFmtId="0" fontId="5" fillId="0" borderId="0"/>
    <xf numFmtId="0" fontId="87" fillId="8" borderId="6" applyNumberFormat="0" applyAlignment="0" applyProtection="0"/>
    <xf numFmtId="0" fontId="87" fillId="8" borderId="6" applyNumberFormat="0" applyAlignment="0" applyProtection="0"/>
    <xf numFmtId="0" fontId="5" fillId="0" borderId="0"/>
    <xf numFmtId="0" fontId="87" fillId="8" borderId="6" applyNumberFormat="0" applyAlignment="0" applyProtection="0"/>
    <xf numFmtId="0" fontId="87" fillId="8" borderId="6" applyNumberFormat="0" applyAlignment="0" applyProtection="0"/>
    <xf numFmtId="0" fontId="5" fillId="0" borderId="0"/>
    <xf numFmtId="0" fontId="87" fillId="8" borderId="6" applyNumberFormat="0" applyAlignment="0" applyProtection="0"/>
    <xf numFmtId="0" fontId="87" fillId="8" borderId="6" applyNumberFormat="0" applyAlignment="0" applyProtection="0"/>
    <xf numFmtId="0" fontId="5" fillId="0" borderId="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46" fillId="0" borderId="0" applyFill="0" applyBorder="0" applyProtection="0"/>
    <xf numFmtId="0" fontId="46" fillId="0" borderId="0" applyFill="0" applyBorder="0" applyProtection="0"/>
    <xf numFmtId="0" fontId="46" fillId="0" borderId="0" applyFill="0" applyBorder="0" applyProtection="0"/>
    <xf numFmtId="0" fontId="46" fillId="0" borderId="0" applyFill="0" applyBorder="0" applyProtection="0"/>
    <xf numFmtId="38" fontId="89" fillId="0" borderId="0"/>
    <xf numFmtId="0" fontId="5" fillId="0" borderId="0"/>
    <xf numFmtId="0" fontId="5" fillId="0" borderId="0"/>
    <xf numFmtId="38" fontId="90" fillId="0" borderId="0"/>
    <xf numFmtId="0" fontId="5" fillId="0" borderId="0"/>
    <xf numFmtId="0" fontId="5" fillId="0" borderId="0"/>
    <xf numFmtId="38" fontId="91" fillId="0" borderId="0"/>
    <xf numFmtId="0" fontId="5" fillId="0" borderId="0"/>
    <xf numFmtId="0" fontId="5" fillId="0" borderId="0"/>
    <xf numFmtId="38" fontId="92" fillId="0" borderId="0"/>
    <xf numFmtId="0" fontId="5" fillId="0" borderId="0"/>
    <xf numFmtId="0" fontId="5" fillId="0" borderId="0"/>
    <xf numFmtId="0" fontId="93" fillId="0" borderId="0"/>
    <xf numFmtId="0" fontId="5" fillId="0" borderId="0"/>
    <xf numFmtId="0" fontId="5" fillId="0" borderId="0"/>
    <xf numFmtId="0" fontId="93" fillId="0" borderId="0"/>
    <xf numFmtId="0" fontId="5" fillId="0" borderId="0"/>
    <xf numFmtId="0" fontId="5" fillId="0" borderId="0"/>
    <xf numFmtId="0" fontId="63" fillId="0" borderId="20" applyProtection="0">
      <alignment horizontal="right"/>
    </xf>
    <xf numFmtId="0" fontId="63" fillId="0" borderId="20" applyProtection="0">
      <alignment horizontal="right"/>
    </xf>
    <xf numFmtId="0" fontId="63" fillId="0" borderId="20" applyProtection="0">
      <alignment horizontal="right"/>
    </xf>
    <xf numFmtId="0" fontId="63" fillId="0" borderId="14" applyProtection="0">
      <alignment horizontal="right"/>
    </xf>
    <xf numFmtId="0" fontId="63" fillId="0" borderId="14" applyProtection="0">
      <alignment horizontal="right"/>
    </xf>
    <xf numFmtId="0" fontId="63" fillId="0" borderId="14" applyProtection="0">
      <alignment horizontal="right"/>
    </xf>
    <xf numFmtId="0" fontId="63" fillId="0" borderId="21" applyProtection="0">
      <alignment horizontal="center"/>
      <protection locked="0"/>
    </xf>
    <xf numFmtId="0" fontId="63" fillId="0" borderId="21" applyProtection="0">
      <alignment horizontal="center"/>
      <protection locked="0"/>
    </xf>
    <xf numFmtId="0" fontId="63" fillId="0" borderId="21" applyProtection="0">
      <alignment horizontal="center"/>
      <protection locked="0"/>
    </xf>
    <xf numFmtId="0" fontId="5" fillId="0" borderId="0"/>
    <xf numFmtId="0" fontId="5" fillId="0" borderId="0"/>
    <xf numFmtId="0" fontId="33" fillId="31" borderId="0">
      <alignment horizontal="left"/>
    </xf>
    <xf numFmtId="0" fontId="33" fillId="31" borderId="0">
      <alignment horizontal="left"/>
    </xf>
    <xf numFmtId="0" fontId="5" fillId="0" borderId="0"/>
    <xf numFmtId="0" fontId="5" fillId="0" borderId="0"/>
    <xf numFmtId="0" fontId="37" fillId="32" borderId="0">
      <alignment horizontal="left"/>
    </xf>
    <xf numFmtId="0" fontId="5" fillId="0" borderId="0"/>
    <xf numFmtId="0" fontId="5" fillId="0" borderId="0"/>
    <xf numFmtId="0" fontId="94" fillId="0" borderId="22" applyNumberFormat="0" applyFill="0" applyAlignment="0" applyProtection="0"/>
    <xf numFmtId="0" fontId="94" fillId="0" borderId="22" applyNumberFormat="0" applyFill="0" applyAlignment="0" applyProtection="0"/>
    <xf numFmtId="0" fontId="95" fillId="0" borderId="22" applyNumberFormat="0" applyFill="0" applyAlignment="0" applyProtection="0"/>
    <xf numFmtId="0" fontId="5" fillId="0" borderId="0"/>
    <xf numFmtId="0" fontId="94" fillId="0" borderId="22" applyNumberFormat="0" applyFill="0" applyAlignment="0" applyProtection="0"/>
    <xf numFmtId="0" fontId="5" fillId="0" borderId="0"/>
    <xf numFmtId="0" fontId="95" fillId="0" borderId="22" applyNumberFormat="0" applyFill="0" applyAlignment="0" applyProtection="0"/>
    <xf numFmtId="0" fontId="5" fillId="0" borderId="0"/>
    <xf numFmtId="0" fontId="5" fillId="0" borderId="0"/>
    <xf numFmtId="0" fontId="5" fillId="0" borderId="0"/>
    <xf numFmtId="0" fontId="95" fillId="0" borderId="22" applyNumberFormat="0" applyFill="0" applyAlignment="0" applyProtection="0"/>
    <xf numFmtId="0" fontId="5" fillId="0" borderId="0"/>
    <xf numFmtId="0" fontId="5" fillId="0" borderId="0"/>
    <xf numFmtId="0" fontId="94" fillId="0" borderId="22" applyNumberFormat="0" applyFill="0" applyAlignment="0" applyProtection="0"/>
    <xf numFmtId="0" fontId="95" fillId="0" borderId="22" applyNumberFormat="0" applyFill="0" applyAlignment="0" applyProtection="0"/>
    <xf numFmtId="0" fontId="94" fillId="0" borderId="22" applyNumberFormat="0" applyFill="0" applyAlignment="0" applyProtection="0"/>
    <xf numFmtId="0" fontId="5" fillId="0" borderId="0"/>
    <xf numFmtId="0" fontId="5" fillId="0" borderId="0"/>
    <xf numFmtId="0" fontId="5" fillId="0" borderId="0"/>
    <xf numFmtId="0" fontId="94" fillId="0" borderId="22" applyNumberFormat="0" applyFill="0" applyAlignment="0" applyProtection="0"/>
    <xf numFmtId="0" fontId="5" fillId="0" borderId="0"/>
    <xf numFmtId="0" fontId="5" fillId="0" borderId="0"/>
    <xf numFmtId="0" fontId="95" fillId="0" borderId="22" applyNumberFormat="0" applyFill="0" applyAlignment="0" applyProtection="0"/>
    <xf numFmtId="0" fontId="5" fillId="0" borderId="0"/>
    <xf numFmtId="0" fontId="95" fillId="0" borderId="22" applyNumberFormat="0" applyFill="0" applyAlignment="0" applyProtection="0"/>
    <xf numFmtId="0" fontId="5" fillId="0" borderId="0"/>
    <xf numFmtId="0" fontId="5" fillId="0" borderId="0"/>
    <xf numFmtId="0" fontId="5" fillId="0" borderId="0"/>
    <xf numFmtId="0" fontId="4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3" fontId="40" fillId="0" borderId="0" applyFont="0" applyFill="0" applyBorder="0" applyAlignment="0" applyProtection="0"/>
    <xf numFmtId="194" fontId="40" fillId="0" borderId="0" applyFont="0" applyFill="0" applyBorder="0" applyAlignment="0" applyProtection="0"/>
    <xf numFmtId="195" fontId="11" fillId="0" borderId="0" applyFont="0" applyFill="0" applyBorder="0" applyAlignment="0" applyProtection="0"/>
    <xf numFmtId="184" fontId="11" fillId="0" borderId="0" applyFont="0" applyFill="0" applyBorder="0" applyAlignment="0" applyProtection="0"/>
    <xf numFmtId="0" fontId="96" fillId="0" borderId="0" applyNumberFormat="0">
      <alignment horizontal="left"/>
    </xf>
    <xf numFmtId="0" fontId="40" fillId="0" borderId="0" applyFont="0" applyFill="0" applyBorder="0" applyAlignment="0" applyProtection="0">
      <alignment horizontal="right"/>
    </xf>
    <xf numFmtId="196" fontId="40" fillId="0" borderId="0" applyFont="0" applyFill="0" applyBorder="0" applyAlignment="0" applyProtection="0">
      <alignment horizontal="right"/>
    </xf>
    <xf numFmtId="1" fontId="5" fillId="0" borderId="0" applyFont="0" applyFill="0" applyBorder="0" applyProtection="0">
      <alignment horizontal="right"/>
    </xf>
    <xf numFmtId="1" fontId="5" fillId="0" borderId="0" applyFont="0" applyFill="0" applyBorder="0" applyProtection="0">
      <alignment horizontal="right"/>
    </xf>
    <xf numFmtId="1" fontId="5" fillId="0" borderId="0" applyFont="0" applyFill="0" applyBorder="0" applyProtection="0">
      <alignment horizontal="right"/>
    </xf>
    <xf numFmtId="1" fontId="5" fillId="0" borderId="0" applyFont="0" applyFill="0" applyBorder="0" applyProtection="0">
      <alignment horizontal="right"/>
    </xf>
    <xf numFmtId="1" fontId="5" fillId="0" borderId="0" applyFont="0" applyFill="0" applyBorder="0" applyProtection="0">
      <alignment horizontal="right"/>
    </xf>
    <xf numFmtId="0" fontId="97" fillId="40" borderId="0" applyNumberFormat="0" applyBorder="0" applyAlignment="0" applyProtection="0"/>
    <xf numFmtId="0" fontId="97" fillId="40" borderId="0" applyNumberFormat="0" applyBorder="0" applyAlignment="0" applyProtection="0"/>
    <xf numFmtId="0" fontId="98" fillId="40" borderId="0" applyNumberFormat="0" applyBorder="0" applyAlignment="0" applyProtection="0"/>
    <xf numFmtId="0" fontId="5" fillId="0" borderId="0"/>
    <xf numFmtId="0" fontId="97" fillId="40" borderId="0" applyNumberFormat="0" applyBorder="0" applyAlignment="0" applyProtection="0"/>
    <xf numFmtId="0" fontId="5" fillId="0" borderId="0"/>
    <xf numFmtId="0" fontId="98" fillId="40" borderId="0" applyNumberFormat="0" applyBorder="0" applyAlignment="0" applyProtection="0"/>
    <xf numFmtId="0" fontId="5" fillId="0" borderId="0"/>
    <xf numFmtId="0" fontId="5" fillId="0" borderId="0"/>
    <xf numFmtId="0" fontId="5" fillId="0" borderId="0"/>
    <xf numFmtId="0" fontId="98" fillId="40" borderId="0" applyNumberFormat="0" applyBorder="0" applyAlignment="0" applyProtection="0"/>
    <xf numFmtId="0" fontId="5" fillId="0" borderId="0"/>
    <xf numFmtId="0" fontId="5" fillId="0" borderId="0"/>
    <xf numFmtId="0" fontId="97" fillId="40" borderId="0" applyNumberFormat="0" applyBorder="0" applyAlignment="0" applyProtection="0"/>
    <xf numFmtId="0" fontId="98" fillId="40" borderId="0" applyNumberFormat="0" applyBorder="0" applyAlignment="0" applyProtection="0"/>
    <xf numFmtId="0" fontId="97" fillId="40" borderId="0" applyNumberFormat="0" applyBorder="0" applyAlignment="0" applyProtection="0"/>
    <xf numFmtId="0" fontId="5" fillId="0" borderId="0"/>
    <xf numFmtId="0" fontId="5" fillId="0" borderId="0"/>
    <xf numFmtId="0" fontId="5" fillId="0" borderId="0"/>
    <xf numFmtId="0" fontId="97" fillId="40" borderId="0" applyNumberFormat="0" applyBorder="0" applyAlignment="0" applyProtection="0"/>
    <xf numFmtId="0" fontId="5" fillId="0" borderId="0"/>
    <xf numFmtId="0" fontId="5" fillId="0" borderId="0"/>
    <xf numFmtId="0" fontId="5" fillId="0" borderId="0"/>
    <xf numFmtId="0" fontId="98" fillId="40" borderId="0" applyNumberFormat="0" applyBorder="0" applyAlignment="0" applyProtection="0"/>
    <xf numFmtId="0" fontId="5" fillId="0" borderId="0"/>
    <xf numFmtId="0" fontId="98" fillId="40" borderId="0" applyNumberFormat="0" applyBorder="0" applyAlignment="0" applyProtection="0"/>
    <xf numFmtId="0" fontId="5" fillId="0" borderId="0"/>
    <xf numFmtId="0" fontId="5" fillId="0" borderId="0"/>
    <xf numFmtId="0" fontId="5" fillId="0" borderId="0"/>
    <xf numFmtId="37" fontId="99"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197" fontId="5" fillId="0" borderId="0"/>
    <xf numFmtId="197"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197" fontId="5" fillId="0" borderId="0"/>
    <xf numFmtId="197" fontId="5" fillId="0" borderId="0"/>
    <xf numFmtId="0" fontId="5" fillId="0" borderId="0"/>
    <xf numFmtId="0" fontId="5" fillId="0" borderId="0"/>
    <xf numFmtId="197"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197" fontId="5" fillId="0" borderId="0"/>
    <xf numFmtId="0" fontId="5" fillId="0" borderId="0"/>
    <xf numFmtId="0" fontId="5" fillId="0" borderId="0"/>
    <xf numFmtId="0" fontId="5" fillId="0" borderId="0"/>
    <xf numFmtId="0" fontId="5" fillId="0" borderId="0"/>
    <xf numFmtId="0" fontId="5" fillId="0" borderId="0"/>
    <xf numFmtId="197" fontId="5" fillId="0" borderId="0"/>
    <xf numFmtId="197" fontId="5" fillId="0" borderId="0"/>
    <xf numFmtId="197" fontId="5" fillId="0" borderId="0"/>
    <xf numFmtId="197" fontId="5" fillId="0" borderId="0"/>
    <xf numFmtId="0" fontId="5" fillId="0" borderId="0"/>
    <xf numFmtId="197" fontId="5" fillId="0" borderId="0"/>
    <xf numFmtId="0" fontId="5" fillId="0" borderId="0"/>
    <xf numFmtId="197" fontId="5" fillId="0" borderId="0"/>
    <xf numFmtId="197" fontId="5" fillId="0" borderId="0"/>
    <xf numFmtId="0" fontId="5" fillId="0" borderId="0"/>
    <xf numFmtId="197" fontId="5" fillId="0" borderId="0"/>
    <xf numFmtId="0" fontId="5" fillId="0" borderId="0"/>
    <xf numFmtId="0" fontId="5" fillId="0" borderId="0"/>
    <xf numFmtId="197" fontId="5" fillId="0" borderId="0"/>
    <xf numFmtId="197" fontId="5" fillId="0" borderId="0"/>
    <xf numFmtId="0" fontId="5" fillId="0" borderId="0"/>
    <xf numFmtId="0" fontId="5" fillId="0" borderId="0"/>
    <xf numFmtId="197"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100" fillId="0" borderId="0"/>
    <xf numFmtId="3" fontId="101" fillId="0" borderId="0"/>
    <xf numFmtId="0" fontId="100" fillId="0" borderId="0"/>
    <xf numFmtId="0" fontId="100" fillId="0" borderId="0"/>
    <xf numFmtId="0" fontId="100" fillId="0" borderId="0"/>
    <xf numFmtId="0" fontId="100" fillId="0" borderId="0"/>
    <xf numFmtId="0" fontId="40" fillId="0" borderId="0" applyFill="0" applyBorder="0" applyProtection="0"/>
    <xf numFmtId="0" fontId="5" fillId="0" borderId="0">
      <alignment vertical="top"/>
    </xf>
    <xf numFmtId="0" fontId="5" fillId="0" borderId="0">
      <alignment vertical="top"/>
    </xf>
    <xf numFmtId="198" fontId="39" fillId="0" borderId="0"/>
    <xf numFmtId="0" fontId="5" fillId="0" borderId="0">
      <alignment vertical="top"/>
    </xf>
    <xf numFmtId="0" fontId="42" fillId="0" borderId="0"/>
    <xf numFmtId="0" fontId="5" fillId="0" borderId="0">
      <alignment vertical="top"/>
    </xf>
    <xf numFmtId="0" fontId="42" fillId="0" borderId="0"/>
    <xf numFmtId="0" fontId="5" fillId="0" borderId="0">
      <alignment vertical="top"/>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vertical="top"/>
    </xf>
    <xf numFmtId="0" fontId="5" fillId="0" borderId="0">
      <alignment vertical="top"/>
    </xf>
    <xf numFmtId="0" fontId="42" fillId="0" borderId="0"/>
    <xf numFmtId="0" fontId="5" fillId="0" borderId="0">
      <alignment vertical="top"/>
    </xf>
    <xf numFmtId="0" fontId="5" fillId="0" borderId="0">
      <alignment vertical="top"/>
    </xf>
    <xf numFmtId="0" fontId="42" fillId="0" borderId="0"/>
    <xf numFmtId="0" fontId="5" fillId="0" borderId="0">
      <alignment vertical="top"/>
    </xf>
    <xf numFmtId="0" fontId="5" fillId="0" borderId="0">
      <alignment vertical="top"/>
    </xf>
    <xf numFmtId="0" fontId="42" fillId="0" borderId="0"/>
    <xf numFmtId="0" fontId="5" fillId="0" borderId="0">
      <alignment vertical="top"/>
    </xf>
    <xf numFmtId="0" fontId="5" fillId="0" borderId="0">
      <alignment vertical="top"/>
    </xf>
    <xf numFmtId="0" fontId="5" fillId="0" borderId="0"/>
    <xf numFmtId="0" fontId="5" fillId="0" borderId="0"/>
    <xf numFmtId="0" fontId="42" fillId="0" borderId="0"/>
    <xf numFmtId="0" fontId="5" fillId="0" borderId="0">
      <alignment vertical="top"/>
    </xf>
    <xf numFmtId="0" fontId="5" fillId="0" borderId="0">
      <alignment vertical="top"/>
    </xf>
    <xf numFmtId="198" fontId="39" fillId="0" borderId="0"/>
    <xf numFmtId="0" fontId="5" fillId="0" borderId="0">
      <alignment vertical="top"/>
    </xf>
    <xf numFmtId="0" fontId="42" fillId="0" borderId="0"/>
    <xf numFmtId="0" fontId="5" fillId="0" borderId="0">
      <alignment vertical="top"/>
    </xf>
    <xf numFmtId="0" fontId="5" fillId="0" borderId="0">
      <alignment vertical="top"/>
    </xf>
    <xf numFmtId="0" fontId="42" fillId="0" borderId="0"/>
    <xf numFmtId="0" fontId="5" fillId="0" borderId="0">
      <alignment vertical="top"/>
    </xf>
    <xf numFmtId="0" fontId="5" fillId="0" borderId="0">
      <alignment vertical="top"/>
    </xf>
    <xf numFmtId="0" fontId="42" fillId="0" borderId="0"/>
    <xf numFmtId="0" fontId="5" fillId="0" borderId="0">
      <alignment vertical="top"/>
    </xf>
    <xf numFmtId="198" fontId="39" fillId="0" borderId="0"/>
    <xf numFmtId="0" fontId="5" fillId="0" borderId="0">
      <alignment vertical="top"/>
    </xf>
    <xf numFmtId="0" fontId="5" fillId="0" borderId="0">
      <alignment vertical="top"/>
    </xf>
    <xf numFmtId="0" fontId="42" fillId="0" borderId="0"/>
    <xf numFmtId="0" fontId="5" fillId="0" borderId="0">
      <alignment vertical="top"/>
    </xf>
    <xf numFmtId="0" fontId="42" fillId="0" borderId="0"/>
    <xf numFmtId="0" fontId="5" fillId="0" borderId="0"/>
    <xf numFmtId="0" fontId="5" fillId="0" borderId="0"/>
    <xf numFmtId="0" fontId="42" fillId="0" borderId="0"/>
    <xf numFmtId="0" fontId="102" fillId="0" borderId="0"/>
    <xf numFmtId="0" fontId="5" fillId="0" borderId="0"/>
    <xf numFmtId="0" fontId="5" fillId="0" borderId="0"/>
    <xf numFmtId="0" fontId="5" fillId="0" borderId="0"/>
    <xf numFmtId="0" fontId="5" fillId="0" borderId="0"/>
    <xf numFmtId="0" fontId="102" fillId="0" borderId="0"/>
    <xf numFmtId="0" fontId="5" fillId="0" borderId="0"/>
    <xf numFmtId="0" fontId="5"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6" fillId="0" borderId="0"/>
    <xf numFmtId="0" fontId="5" fillId="0" borderId="0"/>
    <xf numFmtId="198" fontId="39"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102"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5" fillId="0" borderId="0"/>
    <xf numFmtId="0" fontId="102" fillId="0" borderId="0"/>
    <xf numFmtId="0" fontId="5" fillId="0" borderId="0"/>
    <xf numFmtId="0" fontId="5"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2" fillId="0" borderId="0"/>
    <xf numFmtId="0" fontId="5" fillId="0" borderId="0">
      <alignment vertical="top"/>
    </xf>
    <xf numFmtId="0" fontId="5" fillId="0" borderId="0">
      <alignment vertical="top"/>
    </xf>
    <xf numFmtId="0" fontId="42" fillId="0" borderId="0"/>
    <xf numFmtId="0" fontId="5" fillId="0" borderId="0"/>
    <xf numFmtId="0" fontId="5" fillId="0" borderId="0"/>
    <xf numFmtId="0" fontId="5" fillId="0" borderId="0"/>
    <xf numFmtId="0" fontId="2" fillId="0" borderId="0"/>
    <xf numFmtId="0" fontId="2" fillId="0" borderId="0"/>
    <xf numFmtId="0" fontId="2"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2" fillId="0" borderId="0"/>
    <xf numFmtId="0" fontId="5" fillId="0" borderId="0"/>
    <xf numFmtId="0" fontId="5" fillId="0" borderId="0"/>
    <xf numFmtId="0" fontId="2" fillId="0" borderId="0"/>
    <xf numFmtId="166" fontId="5" fillId="0" borderId="0" applyFill="0" applyBorder="0" applyAlignment="0" applyProtection="0"/>
    <xf numFmtId="166" fontId="5" fillId="0" borderId="0" applyFill="0" applyBorder="0" applyAlignment="0" applyProtection="0"/>
    <xf numFmtId="0" fontId="2" fillId="0" borderId="0"/>
    <xf numFmtId="166" fontId="5" fillId="0" borderId="0" applyFill="0" applyBorder="0" applyAlignment="0" applyProtection="0"/>
    <xf numFmtId="166" fontId="5" fillId="0" borderId="0" applyFill="0" applyBorder="0" applyAlignment="0" applyProtection="0"/>
    <xf numFmtId="0" fontId="2" fillId="0" borderId="0"/>
    <xf numFmtId="166" fontId="5" fillId="0" borderId="0" applyFill="0" applyBorder="0" applyAlignment="0" applyProtection="0"/>
    <xf numFmtId="166" fontId="5" fillId="0" borderId="0" applyFill="0" applyBorder="0" applyAlignment="0" applyProtection="0"/>
    <xf numFmtId="0" fontId="2" fillId="0" borderId="0"/>
    <xf numFmtId="0" fontId="2" fillId="0" borderId="0"/>
    <xf numFmtId="0" fontId="5" fillId="0" borderId="0"/>
    <xf numFmtId="0" fontId="5" fillId="0" borderId="0"/>
    <xf numFmtId="198" fontId="39" fillId="0" borderId="0"/>
    <xf numFmtId="0" fontId="5" fillId="0" borderId="0"/>
    <xf numFmtId="0" fontId="11" fillId="0" borderId="0"/>
    <xf numFmtId="0" fontId="5" fillId="0" borderId="0"/>
    <xf numFmtId="0" fontId="2" fillId="0" borderId="0"/>
    <xf numFmtId="0" fontId="16" fillId="0" borderId="0"/>
    <xf numFmtId="0" fontId="5" fillId="0" borderId="0"/>
    <xf numFmtId="0" fontId="4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198"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8" fontId="39"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5" fillId="0" borderId="0"/>
    <xf numFmtId="0" fontId="2" fillId="0" borderId="0"/>
    <xf numFmtId="0" fontId="5" fillId="0" borderId="0"/>
    <xf numFmtId="198" fontId="39" fillId="0" borderId="0"/>
    <xf numFmtId="0" fontId="11" fillId="0" borderId="0"/>
    <xf numFmtId="0" fontId="5" fillId="0" borderId="0"/>
    <xf numFmtId="0" fontId="5" fillId="0" borderId="0"/>
    <xf numFmtId="198" fontId="39" fillId="0" borderId="0"/>
    <xf numFmtId="0" fontId="2" fillId="0" borderId="0"/>
    <xf numFmtId="0" fontId="2" fillId="0" borderId="0"/>
    <xf numFmtId="0" fontId="5" fillId="0" borderId="0"/>
    <xf numFmtId="0" fontId="5" fillId="0" borderId="0"/>
    <xf numFmtId="198" fontId="39" fillId="0" borderId="0"/>
    <xf numFmtId="0" fontId="2" fillId="0" borderId="0"/>
    <xf numFmtId="0" fontId="2" fillId="0" borderId="0"/>
    <xf numFmtId="0" fontId="5" fillId="0" borderId="0"/>
    <xf numFmtId="0" fontId="5" fillId="0" borderId="0"/>
    <xf numFmtId="198" fontId="39" fillId="0" borderId="0"/>
    <xf numFmtId="0" fontId="2" fillId="0" borderId="0"/>
    <xf numFmtId="0" fontId="5" fillId="0" borderId="0"/>
    <xf numFmtId="0" fontId="5" fillId="0" borderId="0"/>
    <xf numFmtId="198" fontId="39" fillId="0" borderId="0"/>
    <xf numFmtId="0" fontId="5" fillId="0" borderId="0"/>
    <xf numFmtId="198" fontId="39" fillId="0" borderId="0"/>
    <xf numFmtId="0" fontId="16" fillId="0" borderId="0"/>
    <xf numFmtId="0" fontId="16" fillId="0" borderId="0"/>
    <xf numFmtId="0" fontId="2" fillId="0" borderId="0"/>
    <xf numFmtId="0" fontId="16" fillId="0" borderId="0"/>
    <xf numFmtId="0" fontId="2" fillId="0" borderId="0"/>
    <xf numFmtId="0" fontId="5" fillId="0" borderId="0"/>
    <xf numFmtId="0" fontId="5"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5" fillId="0" borderId="0"/>
    <xf numFmtId="0" fontId="4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5" fillId="0" borderId="0"/>
    <xf numFmtId="0" fontId="5" fillId="0" borderId="0"/>
    <xf numFmtId="0" fontId="2" fillId="0" borderId="0"/>
    <xf numFmtId="0" fontId="5" fillId="0" borderId="0"/>
    <xf numFmtId="0" fontId="5" fillId="0" borderId="0"/>
    <xf numFmtId="0" fontId="5" fillId="0" borderId="0"/>
    <xf numFmtId="198" fontId="39" fillId="0" borderId="0"/>
    <xf numFmtId="198" fontId="39" fillId="0" borderId="0"/>
    <xf numFmtId="0" fontId="5"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5" fillId="0" borderId="0"/>
    <xf numFmtId="0" fontId="5" fillId="0" borderId="0"/>
    <xf numFmtId="0" fontId="2" fillId="0" borderId="0"/>
    <xf numFmtId="0" fontId="2"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16" fillId="0" borderId="0"/>
    <xf numFmtId="0" fontId="103" fillId="2"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5" fillId="0" borderId="0"/>
    <xf numFmtId="0" fontId="15" fillId="0" borderId="0"/>
    <xf numFmtId="0" fontId="5" fillId="0" borderId="0"/>
    <xf numFmtId="0" fontId="5" fillId="0" borderId="0"/>
    <xf numFmtId="0" fontId="5" fillId="0" borderId="0"/>
    <xf numFmtId="198" fontId="39" fillId="0" borderId="0"/>
    <xf numFmtId="0" fontId="5" fillId="0" borderId="0"/>
    <xf numFmtId="0" fontId="5" fillId="0" borderId="0"/>
    <xf numFmtId="0" fontId="5" fillId="0" borderId="0"/>
    <xf numFmtId="0" fontId="42" fillId="0" borderId="0"/>
    <xf numFmtId="0" fontId="5" fillId="0" borderId="0"/>
    <xf numFmtId="0" fontId="16" fillId="0" borderId="0"/>
    <xf numFmtId="0" fontId="5" fillId="0" borderId="0">
      <alignment vertical="top"/>
    </xf>
    <xf numFmtId="0" fontId="5" fillId="0" borderId="0">
      <alignment vertical="top"/>
    </xf>
    <xf numFmtId="0" fontId="5" fillId="0" borderId="0"/>
    <xf numFmtId="0" fontId="5" fillId="0" borderId="0"/>
    <xf numFmtId="198" fontId="39" fillId="0" borderId="0"/>
    <xf numFmtId="0" fontId="5" fillId="0" borderId="0">
      <alignment vertical="top"/>
    </xf>
    <xf numFmtId="0" fontId="5" fillId="0" borderId="0">
      <alignment vertical="top"/>
    </xf>
    <xf numFmtId="0" fontId="5" fillId="0" borderId="0"/>
    <xf numFmtId="198" fontId="39" fillId="0" borderId="0"/>
    <xf numFmtId="0" fontId="5" fillId="0" borderId="0">
      <alignment vertical="top"/>
    </xf>
    <xf numFmtId="0" fontId="5" fillId="0" borderId="0">
      <alignment vertical="top"/>
    </xf>
    <xf numFmtId="0" fontId="5" fillId="0" borderId="0"/>
    <xf numFmtId="198" fontId="39" fillId="0" borderId="0"/>
    <xf numFmtId="0" fontId="5" fillId="0" borderId="0">
      <alignment vertical="top"/>
    </xf>
    <xf numFmtId="0" fontId="5" fillId="0" borderId="0">
      <alignment vertical="top"/>
    </xf>
    <xf numFmtId="0" fontId="5" fillId="0" borderId="0"/>
    <xf numFmtId="198" fontId="39" fillId="0" borderId="0"/>
    <xf numFmtId="0" fontId="9" fillId="0" borderId="0"/>
    <xf numFmtId="0" fontId="5" fillId="0" borderId="0"/>
    <xf numFmtId="0" fontId="5" fillId="0" borderId="0"/>
    <xf numFmtId="0" fontId="5" fillId="0" borderId="0"/>
    <xf numFmtId="0" fontId="5" fillId="0" borderId="0"/>
    <xf numFmtId="0" fontId="16" fillId="41" borderId="23" applyNumberFormat="0" applyFont="0" applyAlignment="0" applyProtection="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41" borderId="23" applyNumberFormat="0" applyFont="0" applyAlignment="0" applyProtection="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41" borderId="23" applyNumberFormat="0" applyFont="0" applyAlignment="0" applyProtection="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41" borderId="23" applyNumberFormat="0" applyFont="0" applyAlignment="0" applyProtection="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41" borderId="23" applyNumberFormat="0" applyFont="0" applyAlignment="0" applyProtection="0"/>
    <xf numFmtId="0" fontId="5" fillId="41" borderId="23" applyNumberFormat="0" applyFont="0" applyAlignment="0" applyProtection="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0" borderId="0"/>
    <xf numFmtId="0" fontId="16"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41" borderId="23" applyNumberFormat="0" applyFont="0" applyAlignment="0" applyProtection="0"/>
    <xf numFmtId="0" fontId="5" fillId="0" borderId="0"/>
    <xf numFmtId="0" fontId="5" fillId="0" borderId="0"/>
    <xf numFmtId="0" fontId="104" fillId="0" borderId="0"/>
    <xf numFmtId="0" fontId="53" fillId="0" borderId="0"/>
    <xf numFmtId="0" fontId="53" fillId="0" borderId="0"/>
    <xf numFmtId="0" fontId="105" fillId="29" borderId="24" applyNumberFormat="0" applyAlignment="0" applyProtection="0"/>
    <xf numFmtId="0" fontId="105" fillId="29" borderId="24" applyNumberFormat="0" applyAlignment="0" applyProtection="0"/>
    <xf numFmtId="0" fontId="106" fillId="29" borderId="24" applyNumberFormat="0" applyAlignment="0" applyProtection="0"/>
    <xf numFmtId="0" fontId="5" fillId="0" borderId="0"/>
    <xf numFmtId="0" fontId="105" fillId="29" borderId="24" applyNumberFormat="0" applyAlignment="0" applyProtection="0"/>
    <xf numFmtId="0" fontId="5" fillId="0" borderId="0"/>
    <xf numFmtId="0" fontId="106" fillId="29" borderId="24" applyNumberFormat="0" applyAlignment="0" applyProtection="0"/>
    <xf numFmtId="0" fontId="5" fillId="0" borderId="0"/>
    <xf numFmtId="0" fontId="5" fillId="0" borderId="0"/>
    <xf numFmtId="0" fontId="5" fillId="0" borderId="0"/>
    <xf numFmtId="0" fontId="106" fillId="29" borderId="24" applyNumberFormat="0" applyAlignment="0" applyProtection="0"/>
    <xf numFmtId="0" fontId="5" fillId="0" borderId="0"/>
    <xf numFmtId="0" fontId="5" fillId="0" borderId="0"/>
    <xf numFmtId="0" fontId="106" fillId="29" borderId="24" applyNumberFormat="0" applyAlignment="0" applyProtection="0"/>
    <xf numFmtId="0" fontId="105" fillId="29" borderId="24" applyNumberFormat="0" applyAlignment="0" applyProtection="0"/>
    <xf numFmtId="0" fontId="106" fillId="29" borderId="24" applyNumberFormat="0" applyAlignment="0" applyProtection="0"/>
    <xf numFmtId="0" fontId="105" fillId="29" borderId="24" applyNumberFormat="0" applyAlignment="0" applyProtection="0"/>
    <xf numFmtId="0" fontId="5" fillId="0" borderId="0"/>
    <xf numFmtId="0" fontId="5" fillId="0" borderId="0"/>
    <xf numFmtId="0" fontId="5" fillId="0" borderId="0"/>
    <xf numFmtId="0" fontId="105" fillId="29" borderId="24" applyNumberFormat="0" applyAlignment="0" applyProtection="0"/>
    <xf numFmtId="0" fontId="5" fillId="0" borderId="0"/>
    <xf numFmtId="0" fontId="5" fillId="0" borderId="0"/>
    <xf numFmtId="0" fontId="5" fillId="0" borderId="0"/>
    <xf numFmtId="0" fontId="106" fillId="29" borderId="24" applyNumberFormat="0" applyAlignment="0" applyProtection="0"/>
    <xf numFmtId="0" fontId="5" fillId="0" borderId="0"/>
    <xf numFmtId="0" fontId="106" fillId="29" borderId="24" applyNumberFormat="0" applyAlignment="0" applyProtection="0"/>
    <xf numFmtId="0" fontId="5" fillId="0" borderId="0"/>
    <xf numFmtId="0" fontId="5" fillId="0" borderId="0"/>
    <xf numFmtId="0" fontId="5" fillId="0" borderId="0"/>
    <xf numFmtId="0" fontId="106" fillId="29" borderId="24" applyNumberFormat="0" applyAlignment="0" applyProtection="0"/>
    <xf numFmtId="40" fontId="107" fillId="42" borderId="0">
      <alignment horizontal="right"/>
    </xf>
    <xf numFmtId="0" fontId="5" fillId="0" borderId="0"/>
    <xf numFmtId="0" fontId="5" fillId="0" borderId="0"/>
    <xf numFmtId="0" fontId="108" fillId="42" borderId="0">
      <alignment horizontal="right"/>
    </xf>
    <xf numFmtId="0" fontId="5" fillId="0" borderId="0"/>
    <xf numFmtId="0" fontId="5" fillId="0" borderId="0"/>
    <xf numFmtId="0" fontId="109" fillId="42" borderId="3"/>
    <xf numFmtId="0" fontId="5" fillId="0" borderId="0"/>
    <xf numFmtId="0" fontId="5" fillId="0" borderId="0"/>
    <xf numFmtId="0" fontId="109" fillId="0" borderId="0" applyBorder="0">
      <alignment horizontal="centerContinuous"/>
    </xf>
    <xf numFmtId="0" fontId="5" fillId="0" borderId="0"/>
    <xf numFmtId="0" fontId="5" fillId="0" borderId="0"/>
    <xf numFmtId="0" fontId="110" fillId="0" borderId="0" applyBorder="0">
      <alignment horizontal="centerContinuous"/>
    </xf>
    <xf numFmtId="0" fontId="5" fillId="0" borderId="0"/>
    <xf numFmtId="0" fontId="5" fillId="0" borderId="0"/>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 fontId="111" fillId="0" borderId="0" applyProtection="0">
      <alignment horizontal="right" vertical="center"/>
    </xf>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1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113" fillId="0" borderId="0" applyFont="0" applyFill="0" applyBorder="0" applyAlignment="0" applyProtection="0"/>
    <xf numFmtId="9" fontId="5" fillId="0" borderId="0" applyFont="0" applyFill="0" applyBorder="0" applyAlignment="0" applyProtection="0"/>
    <xf numFmtId="0" fontId="5" fillId="0" borderId="0"/>
    <xf numFmtId="9" fontId="1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9" fillId="0" borderId="0" applyFont="0" applyFill="0" applyBorder="0" applyAlignment="0" applyProtection="0"/>
    <xf numFmtId="0" fontId="5" fillId="0" borderId="0"/>
    <xf numFmtId="9" fontId="1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9" fontId="9" fillId="0" borderId="0" applyFont="0" applyFill="0" applyBorder="0" applyAlignment="0" applyProtection="0"/>
    <xf numFmtId="9" fontId="9" fillId="0" borderId="0" applyFont="0" applyFill="0" applyBorder="0" applyAlignment="0" applyProtection="0"/>
    <xf numFmtId="0" fontId="5" fillId="0" borderId="0"/>
    <xf numFmtId="0" fontId="5" fillId="0" borderId="0"/>
    <xf numFmtId="0" fontId="5" fillId="0" borderId="0"/>
    <xf numFmtId="9" fontId="15" fillId="0" borderId="0" applyFont="0" applyFill="0" applyBorder="0" applyAlignment="0" applyProtection="0"/>
    <xf numFmtId="9" fontId="15" fillId="0" borderId="0" applyFont="0" applyFill="0" applyBorder="0" applyAlignment="0" applyProtection="0"/>
    <xf numFmtId="0" fontId="5" fillId="0" borderId="0"/>
    <xf numFmtId="0" fontId="5" fillId="0" borderId="0"/>
    <xf numFmtId="0" fontId="5" fillId="0" borderId="0"/>
    <xf numFmtId="9" fontId="9" fillId="0" borderId="0" applyFont="0" applyFill="0" applyBorder="0" applyAlignment="0" applyProtection="0"/>
    <xf numFmtId="0" fontId="5" fillId="0" borderId="0"/>
    <xf numFmtId="0" fontId="5" fillId="0" borderId="0"/>
    <xf numFmtId="9" fontId="16"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113"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4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41" fillId="0" borderId="0" applyFont="0" applyFill="0" applyBorder="0" applyAlignment="0" applyProtection="0"/>
    <xf numFmtId="9" fontId="11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41"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200" fontId="46" fillId="0" borderId="0" applyFont="0" applyFill="0" applyBorder="0" applyAlignment="0" applyProtection="0"/>
    <xf numFmtId="3" fontId="9" fillId="21" borderId="25"/>
    <xf numFmtId="3" fontId="9" fillId="21" borderId="25"/>
    <xf numFmtId="3" fontId="9" fillId="0" borderId="25" applyFont="0" applyFill="0" applyBorder="0" applyAlignment="0" applyProtection="0">
      <protection locked="0"/>
    </xf>
    <xf numFmtId="3" fontId="9" fillId="0" borderId="25" applyFont="0" applyFill="0" applyBorder="0" applyAlignment="0" applyProtection="0">
      <protection locked="0"/>
    </xf>
    <xf numFmtId="0" fontId="104" fillId="0" borderId="0"/>
    <xf numFmtId="0" fontId="5" fillId="0" borderId="0"/>
    <xf numFmtId="0" fontId="5" fillId="0" borderId="0"/>
    <xf numFmtId="0" fontId="9" fillId="0" borderId="0"/>
    <xf numFmtId="201" fontId="114" fillId="0" borderId="0"/>
    <xf numFmtId="0" fontId="5" fillId="0" borderId="0"/>
    <xf numFmtId="0" fontId="5" fillId="0" borderId="0"/>
    <xf numFmtId="0" fontId="5" fillId="0" borderId="0"/>
    <xf numFmtId="0" fontId="5" fillId="0" borderId="0"/>
    <xf numFmtId="2" fontId="115" fillId="43" borderId="26" applyAlignment="0" applyProtection="0">
      <protection locked="0"/>
    </xf>
    <xf numFmtId="0" fontId="116" fillId="39" borderId="26" applyNumberFormat="0" applyAlignment="0" applyProtection="0"/>
    <xf numFmtId="0" fontId="117" fillId="44" borderId="19" applyNumberFormat="0" applyAlignment="0" applyProtection="0">
      <alignment horizontal="center" vertical="center"/>
    </xf>
    <xf numFmtId="0" fontId="37" fillId="40" borderId="0">
      <alignment horizontal="center"/>
    </xf>
    <xf numFmtId="0" fontId="5" fillId="0" borderId="0"/>
    <xf numFmtId="0" fontId="5" fillId="0" borderId="0"/>
    <xf numFmtId="49" fontId="118" fillId="32" borderId="0">
      <alignment horizontal="center"/>
    </xf>
    <xf numFmtId="0" fontId="5" fillId="0" borderId="0"/>
    <xf numFmtId="0" fontId="5" fillId="0" borderId="0"/>
    <xf numFmtId="0" fontId="9" fillId="0" borderId="0"/>
    <xf numFmtId="0" fontId="5" fillId="0" borderId="0">
      <alignment textRotation="90"/>
    </xf>
    <xf numFmtId="0" fontId="34" fillId="31" borderId="0">
      <alignment horizontal="center"/>
    </xf>
    <xf numFmtId="0" fontId="34" fillId="31" borderId="0">
      <alignment horizontal="center"/>
    </xf>
    <xf numFmtId="0" fontId="5" fillId="0" borderId="0"/>
    <xf numFmtId="0" fontId="5" fillId="0" borderId="0"/>
    <xf numFmtId="0" fontId="34" fillId="31" borderId="0">
      <alignment horizontal="centerContinuous"/>
    </xf>
    <xf numFmtId="0" fontId="34" fillId="31" borderId="0">
      <alignment horizontal="centerContinuous"/>
    </xf>
    <xf numFmtId="0" fontId="5" fillId="0" borderId="0"/>
    <xf numFmtId="0" fontId="5" fillId="0" borderId="0"/>
    <xf numFmtId="0" fontId="119" fillId="32" borderId="0">
      <alignment horizontal="left"/>
    </xf>
    <xf numFmtId="0" fontId="5" fillId="0" borderId="0"/>
    <xf numFmtId="0" fontId="5" fillId="0" borderId="0"/>
    <xf numFmtId="49" fontId="119" fillId="32" borderId="0">
      <alignment horizontal="center"/>
    </xf>
    <xf numFmtId="0" fontId="5" fillId="0" borderId="0"/>
    <xf numFmtId="0" fontId="5" fillId="0" borderId="0"/>
    <xf numFmtId="0" fontId="33" fillId="31" borderId="0">
      <alignment horizontal="left"/>
    </xf>
    <xf numFmtId="0" fontId="33" fillId="31" borderId="0">
      <alignment horizontal="left"/>
    </xf>
    <xf numFmtId="0" fontId="5" fillId="0" borderId="0"/>
    <xf numFmtId="0" fontId="5" fillId="0" borderId="0"/>
    <xf numFmtId="49" fontId="119" fillId="32" borderId="0">
      <alignment horizontal="left"/>
    </xf>
    <xf numFmtId="0" fontId="5" fillId="0" borderId="0"/>
    <xf numFmtId="0" fontId="5" fillId="0" borderId="0"/>
    <xf numFmtId="0" fontId="33" fillId="31" borderId="0">
      <alignment horizontal="centerContinuous"/>
    </xf>
    <xf numFmtId="0" fontId="33" fillId="31" borderId="0">
      <alignment horizontal="centerContinuous"/>
    </xf>
    <xf numFmtId="0" fontId="5" fillId="0" borderId="0"/>
    <xf numFmtId="0" fontId="5" fillId="0" borderId="0"/>
    <xf numFmtId="0" fontId="33" fillId="31" borderId="0">
      <alignment horizontal="right"/>
    </xf>
    <xf numFmtId="0" fontId="33" fillId="31" borderId="0">
      <alignment horizontal="right"/>
    </xf>
    <xf numFmtId="0" fontId="5" fillId="0" borderId="0"/>
    <xf numFmtId="0" fontId="5" fillId="0" borderId="0"/>
    <xf numFmtId="49" fontId="37" fillId="32" borderId="0">
      <alignment horizontal="left"/>
    </xf>
    <xf numFmtId="0" fontId="5" fillId="0" borderId="0"/>
    <xf numFmtId="0" fontId="5" fillId="0" borderId="0"/>
    <xf numFmtId="0" fontId="34" fillId="31" borderId="0">
      <alignment horizontal="right"/>
    </xf>
    <xf numFmtId="0" fontId="34" fillId="31" borderId="0">
      <alignment horizontal="right"/>
    </xf>
    <xf numFmtId="0" fontId="5" fillId="0" borderId="0"/>
    <xf numFmtId="0" fontId="5" fillId="0" borderId="0"/>
    <xf numFmtId="0" fontId="5" fillId="0" borderId="0"/>
    <xf numFmtId="0" fontId="5" fillId="0" borderId="0"/>
    <xf numFmtId="0" fontId="119" fillId="8" borderId="0">
      <alignment horizontal="center"/>
    </xf>
    <xf numFmtId="0" fontId="5" fillId="0" borderId="0"/>
    <xf numFmtId="0" fontId="5" fillId="0" borderId="0"/>
    <xf numFmtId="0" fontId="120" fillId="8" borderId="0">
      <alignment horizontal="center"/>
    </xf>
    <xf numFmtId="0" fontId="5" fillId="0" borderId="0"/>
    <xf numFmtId="0" fontId="5" fillId="0" borderId="0"/>
    <xf numFmtId="4" fontId="11" fillId="45" borderId="24" applyNumberFormat="0" applyProtection="0">
      <alignment vertical="center"/>
    </xf>
    <xf numFmtId="4" fontId="11" fillId="45" borderId="24" applyNumberFormat="0" applyProtection="0">
      <alignment vertical="center"/>
    </xf>
    <xf numFmtId="4" fontId="121" fillId="45" borderId="24" applyNumberFormat="0" applyProtection="0">
      <alignment vertical="center"/>
    </xf>
    <xf numFmtId="4" fontId="121" fillId="45" borderId="24" applyNumberFormat="0" applyProtection="0">
      <alignment vertical="center"/>
    </xf>
    <xf numFmtId="4" fontId="11" fillId="45" borderId="24" applyNumberFormat="0" applyProtection="0">
      <alignment horizontal="left" vertical="center" indent="1"/>
    </xf>
    <xf numFmtId="4" fontId="11" fillId="45" borderId="24" applyNumberFormat="0" applyProtection="0">
      <alignment horizontal="left" vertical="center" indent="1"/>
    </xf>
    <xf numFmtId="4" fontId="11" fillId="45" borderId="24" applyNumberFormat="0" applyProtection="0">
      <alignment horizontal="left" vertical="center" indent="1"/>
    </xf>
    <xf numFmtId="4" fontId="11" fillId="45" borderId="24" applyNumberFormat="0" applyProtection="0">
      <alignment horizontal="left" vertical="center" indent="1"/>
    </xf>
    <xf numFmtId="0" fontId="5" fillId="46" borderId="24" applyNumberFormat="0" applyProtection="0">
      <alignment horizontal="left" vertical="center" indent="1"/>
    </xf>
    <xf numFmtId="0" fontId="5" fillId="46" borderId="24" applyNumberFormat="0" applyProtection="0">
      <alignment horizontal="left" vertical="center" indent="1"/>
    </xf>
    <xf numFmtId="0" fontId="5" fillId="46" borderId="24" applyNumberFormat="0" applyProtection="0">
      <alignment horizontal="left" vertical="center" indent="1"/>
    </xf>
    <xf numFmtId="4" fontId="11" fillId="47" borderId="24" applyNumberFormat="0" applyProtection="0">
      <alignment horizontal="right" vertical="center"/>
    </xf>
    <xf numFmtId="4" fontId="11" fillId="47" borderId="24" applyNumberFormat="0" applyProtection="0">
      <alignment horizontal="right" vertical="center"/>
    </xf>
    <xf numFmtId="4" fontId="11" fillId="48" borderId="24" applyNumberFormat="0" applyProtection="0">
      <alignment horizontal="right" vertical="center"/>
    </xf>
    <xf numFmtId="4" fontId="11" fillId="48" borderId="24" applyNumberFormat="0" applyProtection="0">
      <alignment horizontal="right" vertical="center"/>
    </xf>
    <xf numFmtId="4" fontId="11" fillId="49" borderId="24" applyNumberFormat="0" applyProtection="0">
      <alignment horizontal="right" vertical="center"/>
    </xf>
    <xf numFmtId="4" fontId="11" fillId="49" borderId="24" applyNumberFormat="0" applyProtection="0">
      <alignment horizontal="right" vertical="center"/>
    </xf>
    <xf numFmtId="4" fontId="11" fillId="50" borderId="24" applyNumberFormat="0" applyProtection="0">
      <alignment horizontal="right" vertical="center"/>
    </xf>
    <xf numFmtId="4" fontId="11" fillId="50" borderId="24" applyNumberFormat="0" applyProtection="0">
      <alignment horizontal="right" vertical="center"/>
    </xf>
    <xf numFmtId="4" fontId="11" fillId="51" borderId="24" applyNumberFormat="0" applyProtection="0">
      <alignment horizontal="right" vertical="center"/>
    </xf>
    <xf numFmtId="4" fontId="11" fillId="51" borderId="24" applyNumberFormat="0" applyProtection="0">
      <alignment horizontal="right" vertical="center"/>
    </xf>
    <xf numFmtId="4" fontId="11" fillId="52" borderId="24" applyNumberFormat="0" applyProtection="0">
      <alignment horizontal="right" vertical="center"/>
    </xf>
    <xf numFmtId="4" fontId="11" fillId="52" borderId="24" applyNumberFormat="0" applyProtection="0">
      <alignment horizontal="right" vertical="center"/>
    </xf>
    <xf numFmtId="4" fontId="11" fillId="53" borderId="24" applyNumberFormat="0" applyProtection="0">
      <alignment horizontal="right" vertical="center"/>
    </xf>
    <xf numFmtId="4" fontId="11" fillId="53" borderId="24" applyNumberFormat="0" applyProtection="0">
      <alignment horizontal="right" vertical="center"/>
    </xf>
    <xf numFmtId="4" fontId="11" fillId="54" borderId="24" applyNumberFormat="0" applyProtection="0">
      <alignment horizontal="right" vertical="center"/>
    </xf>
    <xf numFmtId="4" fontId="11" fillId="54" borderId="24" applyNumberFormat="0" applyProtection="0">
      <alignment horizontal="right" vertical="center"/>
    </xf>
    <xf numFmtId="4" fontId="11" fillId="55" borderId="24" applyNumberFormat="0" applyProtection="0">
      <alignment horizontal="right" vertical="center"/>
    </xf>
    <xf numFmtId="4" fontId="11" fillId="55" borderId="24" applyNumberFormat="0" applyProtection="0">
      <alignment horizontal="right" vertical="center"/>
    </xf>
    <xf numFmtId="4" fontId="37" fillId="56" borderId="24" applyNumberFormat="0" applyProtection="0">
      <alignment horizontal="left" vertical="center" indent="1"/>
    </xf>
    <xf numFmtId="4" fontId="37" fillId="56" borderId="24" applyNumberFormat="0" applyProtection="0">
      <alignment horizontal="left" vertical="center" indent="1"/>
    </xf>
    <xf numFmtId="4" fontId="11" fillId="57" borderId="27" applyNumberFormat="0" applyProtection="0">
      <alignment horizontal="left" vertical="center" indent="1"/>
    </xf>
    <xf numFmtId="4" fontId="118" fillId="58" borderId="0" applyNumberFormat="0" applyProtection="0">
      <alignment horizontal="left" vertical="center" indent="1"/>
    </xf>
    <xf numFmtId="0" fontId="5" fillId="46" borderId="24" applyNumberFormat="0" applyProtection="0">
      <alignment horizontal="left" vertical="center" indent="1"/>
    </xf>
    <xf numFmtId="0" fontId="5" fillId="46" borderId="24" applyNumberFormat="0" applyProtection="0">
      <alignment horizontal="left" vertical="center" indent="1"/>
    </xf>
    <xf numFmtId="0" fontId="5" fillId="46" borderId="24" applyNumberFormat="0" applyProtection="0">
      <alignment horizontal="left" vertical="center" indent="1"/>
    </xf>
    <xf numFmtId="4" fontId="11" fillId="57" borderId="24" applyNumberFormat="0" applyProtection="0">
      <alignment horizontal="left" vertical="center" indent="1"/>
    </xf>
    <xf numFmtId="4" fontId="11" fillId="57" borderId="24" applyNumberFormat="0" applyProtection="0">
      <alignment horizontal="left" vertical="center" indent="1"/>
    </xf>
    <xf numFmtId="4" fontId="11" fillId="59" borderId="24" applyNumberFormat="0" applyProtection="0">
      <alignment horizontal="left" vertical="center" indent="1"/>
    </xf>
    <xf numFmtId="4" fontId="11" fillId="59" borderId="24" applyNumberFormat="0" applyProtection="0">
      <alignment horizontal="left" vertical="center" indent="1"/>
    </xf>
    <xf numFmtId="0" fontId="5" fillId="59" borderId="24" applyNumberFormat="0" applyProtection="0">
      <alignment horizontal="left" vertical="center" indent="1"/>
    </xf>
    <xf numFmtId="0" fontId="5" fillId="59" borderId="24" applyNumberFormat="0" applyProtection="0">
      <alignment horizontal="left" vertical="center" indent="1"/>
    </xf>
    <xf numFmtId="0" fontId="5" fillId="59" borderId="24" applyNumberFormat="0" applyProtection="0">
      <alignment horizontal="left" vertical="center" indent="1"/>
    </xf>
    <xf numFmtId="0" fontId="5" fillId="59" borderId="24" applyNumberFormat="0" applyProtection="0">
      <alignment horizontal="left" vertical="center" indent="1"/>
    </xf>
    <xf numFmtId="0" fontId="5" fillId="59" borderId="24" applyNumberFormat="0" applyProtection="0">
      <alignment horizontal="left" vertical="center" indent="1"/>
    </xf>
    <xf numFmtId="0" fontId="5" fillId="59" borderId="24" applyNumberFormat="0" applyProtection="0">
      <alignment horizontal="left" vertical="center" indent="1"/>
    </xf>
    <xf numFmtId="0" fontId="5" fillId="44" borderId="24" applyNumberFormat="0" applyProtection="0">
      <alignment horizontal="left" vertical="center" indent="1"/>
    </xf>
    <xf numFmtId="0" fontId="5" fillId="44" borderId="24" applyNumberFormat="0" applyProtection="0">
      <alignment horizontal="left" vertical="center" indent="1"/>
    </xf>
    <xf numFmtId="0" fontId="5" fillId="44" borderId="24" applyNumberFormat="0" applyProtection="0">
      <alignment horizontal="left" vertical="center" indent="1"/>
    </xf>
    <xf numFmtId="0" fontId="5" fillId="44" borderId="24" applyNumberFormat="0" applyProtection="0">
      <alignment horizontal="left" vertical="center" indent="1"/>
    </xf>
    <xf numFmtId="0" fontId="5" fillId="44" borderId="24" applyNumberFormat="0" applyProtection="0">
      <alignment horizontal="left" vertical="center" indent="1"/>
    </xf>
    <xf numFmtId="0" fontId="5" fillId="44" borderId="24" applyNumberFormat="0" applyProtection="0">
      <alignment horizontal="left" vertical="center" indent="1"/>
    </xf>
    <xf numFmtId="0" fontId="5" fillId="37" borderId="24" applyNumberFormat="0" applyProtection="0">
      <alignment horizontal="left" vertical="center" indent="1"/>
    </xf>
    <xf numFmtId="0" fontId="5" fillId="37" borderId="24" applyNumberFormat="0" applyProtection="0">
      <alignment horizontal="left" vertical="center" indent="1"/>
    </xf>
    <xf numFmtId="0" fontId="5" fillId="37" borderId="24" applyNumberFormat="0" applyProtection="0">
      <alignment horizontal="left" vertical="center" indent="1"/>
    </xf>
    <xf numFmtId="0" fontId="5" fillId="37" borderId="24" applyNumberFormat="0" applyProtection="0">
      <alignment horizontal="left" vertical="center" indent="1"/>
    </xf>
    <xf numFmtId="0" fontId="5" fillId="37" borderId="24" applyNumberFormat="0" applyProtection="0">
      <alignment horizontal="left" vertical="center" indent="1"/>
    </xf>
    <xf numFmtId="0" fontId="5" fillId="37" borderId="24" applyNumberFormat="0" applyProtection="0">
      <alignment horizontal="left" vertical="center" indent="1"/>
    </xf>
    <xf numFmtId="0" fontId="5" fillId="46" borderId="24" applyNumberFormat="0" applyProtection="0">
      <alignment horizontal="left" vertical="center" indent="1"/>
    </xf>
    <xf numFmtId="0" fontId="5" fillId="46" borderId="24" applyNumberFormat="0" applyProtection="0">
      <alignment horizontal="left" vertical="center" indent="1"/>
    </xf>
    <xf numFmtId="0" fontId="5" fillId="46" borderId="24" applyNumberFormat="0" applyProtection="0">
      <alignment horizontal="left" vertical="center" indent="1"/>
    </xf>
    <xf numFmtId="0" fontId="5" fillId="46" borderId="24" applyNumberFormat="0" applyProtection="0">
      <alignment horizontal="left" vertical="center" indent="1"/>
    </xf>
    <xf numFmtId="0" fontId="5" fillId="46" borderId="24" applyNumberFormat="0" applyProtection="0">
      <alignment horizontal="left" vertical="center" indent="1"/>
    </xf>
    <xf numFmtId="0" fontId="5" fillId="46" borderId="24" applyNumberFormat="0" applyProtection="0">
      <alignment horizontal="left" vertical="center" indent="1"/>
    </xf>
    <xf numFmtId="4" fontId="11" fillId="39" borderId="24" applyNumberFormat="0" applyProtection="0">
      <alignment vertical="center"/>
    </xf>
    <xf numFmtId="4" fontId="11" fillId="39" borderId="24" applyNumberFormat="0" applyProtection="0">
      <alignment vertical="center"/>
    </xf>
    <xf numFmtId="4" fontId="121" fillId="39" borderId="24" applyNumberFormat="0" applyProtection="0">
      <alignment vertical="center"/>
    </xf>
    <xf numFmtId="4" fontId="121" fillId="39" borderId="24" applyNumberFormat="0" applyProtection="0">
      <alignment vertical="center"/>
    </xf>
    <xf numFmtId="4" fontId="11" fillId="39" borderId="24" applyNumberFormat="0" applyProtection="0">
      <alignment horizontal="left" vertical="center" indent="1"/>
    </xf>
    <xf numFmtId="4" fontId="11" fillId="39" borderId="24" applyNumberFormat="0" applyProtection="0">
      <alignment horizontal="left" vertical="center" indent="1"/>
    </xf>
    <xf numFmtId="4" fontId="11" fillId="39" borderId="24" applyNumberFormat="0" applyProtection="0">
      <alignment horizontal="left" vertical="center" indent="1"/>
    </xf>
    <xf numFmtId="4" fontId="11" fillId="39" borderId="24" applyNumberFormat="0" applyProtection="0">
      <alignment horizontal="left" vertical="center" indent="1"/>
    </xf>
    <xf numFmtId="4" fontId="11" fillId="57" borderId="24" applyNumberFormat="0" applyProtection="0">
      <alignment horizontal="right" vertical="center"/>
    </xf>
    <xf numFmtId="4" fontId="11" fillId="57" borderId="24" applyNumberFormat="0" applyProtection="0">
      <alignment horizontal="right" vertical="center"/>
    </xf>
    <xf numFmtId="4" fontId="121" fillId="57" borderId="24" applyNumberFormat="0" applyProtection="0">
      <alignment horizontal="right" vertical="center"/>
    </xf>
    <xf numFmtId="4" fontId="121" fillId="57" borderId="24" applyNumberFormat="0" applyProtection="0">
      <alignment horizontal="right" vertical="center"/>
    </xf>
    <xf numFmtId="0" fontId="5" fillId="46" borderId="24" applyNumberFormat="0" applyProtection="0">
      <alignment horizontal="left" vertical="center" indent="1"/>
    </xf>
    <xf numFmtId="0" fontId="5" fillId="46" borderId="24" applyNumberFormat="0" applyProtection="0">
      <alignment horizontal="left" vertical="center" indent="1"/>
    </xf>
    <xf numFmtId="0" fontId="5" fillId="46" borderId="24" applyNumberFormat="0" applyProtection="0">
      <alignment horizontal="left" vertical="center" indent="1"/>
    </xf>
    <xf numFmtId="0" fontId="5" fillId="46" borderId="24" applyNumberFormat="0" applyProtection="0">
      <alignment horizontal="left" vertical="center" indent="1"/>
    </xf>
    <xf numFmtId="0" fontId="5" fillId="46" borderId="24" applyNumberFormat="0" applyProtection="0">
      <alignment horizontal="left" vertical="center" indent="1"/>
    </xf>
    <xf numFmtId="0" fontId="5" fillId="46" borderId="24" applyNumberFormat="0" applyProtection="0">
      <alignment horizontal="left" vertical="center" indent="1"/>
    </xf>
    <xf numFmtId="0" fontId="122" fillId="0" borderId="0"/>
    <xf numFmtId="4" fontId="123" fillId="57" borderId="24" applyNumberFormat="0" applyProtection="0">
      <alignment horizontal="right" vertical="center"/>
    </xf>
    <xf numFmtId="4" fontId="123" fillId="57" borderId="24" applyNumberFormat="0" applyProtection="0">
      <alignment horizontal="right" vertical="center"/>
    </xf>
    <xf numFmtId="0" fontId="124" fillId="0" borderId="0" applyNumberFormat="0" applyFill="0" applyBorder="0" applyAlignment="0" applyProtection="0"/>
    <xf numFmtId="0" fontId="5" fillId="0" borderId="0"/>
    <xf numFmtId="0" fontId="5" fillId="0" borderId="0"/>
    <xf numFmtId="0" fontId="5" fillId="0" borderId="11"/>
    <xf numFmtId="0" fontId="5" fillId="0" borderId="11"/>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12"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12" fillId="0" borderId="0"/>
    <xf numFmtId="0" fontId="12"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alignment vertical="top"/>
    </xf>
    <xf numFmtId="0" fontId="5" fillId="0" borderId="0">
      <alignment vertical="top"/>
    </xf>
    <xf numFmtId="0" fontId="125" fillId="42" borderId="28">
      <alignment horizontal="center"/>
    </xf>
    <xf numFmtId="0" fontId="125" fillId="42" borderId="28">
      <alignment horizontal="center"/>
    </xf>
    <xf numFmtId="0" fontId="125" fillId="42" borderId="28">
      <alignment horizontal="center"/>
    </xf>
    <xf numFmtId="0" fontId="125" fillId="42" borderId="28">
      <alignment horizontal="center"/>
    </xf>
    <xf numFmtId="3" fontId="126" fillId="42" borderId="0"/>
    <xf numFmtId="3" fontId="125" fillId="42" borderId="0"/>
    <xf numFmtId="0" fontId="126" fillId="42" borderId="0"/>
    <xf numFmtId="0" fontId="125" fillId="42" borderId="0"/>
    <xf numFmtId="0" fontId="126" fillId="42" borderId="0">
      <alignment horizontal="center"/>
    </xf>
    <xf numFmtId="0" fontId="5" fillId="0" borderId="29"/>
    <xf numFmtId="0" fontId="5" fillId="0" borderId="29"/>
    <xf numFmtId="0" fontId="127" fillId="0" borderId="0">
      <alignment wrapText="1"/>
    </xf>
    <xf numFmtId="0" fontId="127" fillId="0" borderId="0">
      <alignment wrapText="1"/>
    </xf>
    <xf numFmtId="0" fontId="127" fillId="0" borderId="0">
      <alignment wrapText="1"/>
    </xf>
    <xf numFmtId="0" fontId="127" fillId="0" borderId="0">
      <alignment wrapText="1"/>
    </xf>
    <xf numFmtId="0" fontId="128" fillId="0" borderId="0" applyBorder="0" applyProtection="0">
      <alignment vertical="center"/>
    </xf>
    <xf numFmtId="0" fontId="128" fillId="0" borderId="1" applyBorder="0" applyProtection="0">
      <alignment horizontal="right" vertical="center"/>
    </xf>
    <xf numFmtId="0" fontId="128" fillId="0" borderId="1" applyBorder="0" applyProtection="0">
      <alignment horizontal="right" vertical="center"/>
    </xf>
    <xf numFmtId="0" fontId="129" fillId="60" borderId="0" applyBorder="0" applyProtection="0">
      <alignment horizontal="centerContinuous" vertical="center"/>
    </xf>
    <xf numFmtId="0" fontId="129" fillId="61" borderId="1" applyBorder="0" applyProtection="0">
      <alignment horizontal="centerContinuous" vertical="center"/>
    </xf>
    <xf numFmtId="0" fontId="129" fillId="61" borderId="1" applyBorder="0" applyProtection="0">
      <alignment horizontal="centerContinuous" vertical="center"/>
    </xf>
    <xf numFmtId="0" fontId="130" fillId="0" borderId="0" applyNumberFormat="0" applyFill="0" applyBorder="0" applyProtection="0">
      <alignment horizontal="left"/>
    </xf>
    <xf numFmtId="0" fontId="131" fillId="62" borderId="0">
      <alignment horizontal="right" vertical="top" wrapText="1"/>
    </xf>
    <xf numFmtId="0" fontId="131" fillId="62" borderId="0">
      <alignment horizontal="right" vertical="top" wrapText="1"/>
    </xf>
    <xf numFmtId="0" fontId="131" fillId="62" borderId="0">
      <alignment horizontal="right" vertical="top" wrapText="1"/>
    </xf>
    <xf numFmtId="0" fontId="131" fillId="62" borderId="0">
      <alignment horizontal="right" vertical="top" wrapText="1"/>
    </xf>
    <xf numFmtId="0" fontId="131" fillId="0" borderId="0" applyBorder="0" applyProtection="0">
      <alignment horizontal="left"/>
    </xf>
    <xf numFmtId="0" fontId="132" fillId="0" borderId="0"/>
    <xf numFmtId="0" fontId="132" fillId="0" borderId="0"/>
    <xf numFmtId="0" fontId="132" fillId="0" borderId="0"/>
    <xf numFmtId="0" fontId="132" fillId="0" borderId="0"/>
    <xf numFmtId="0" fontId="133" fillId="0" borderId="0"/>
    <xf numFmtId="0" fontId="133" fillId="0" borderId="0"/>
    <xf numFmtId="0" fontId="133" fillId="0" borderId="0"/>
    <xf numFmtId="0" fontId="134" fillId="0" borderId="0"/>
    <xf numFmtId="0" fontId="134" fillId="0" borderId="0"/>
    <xf numFmtId="0" fontId="134" fillId="0" borderId="0"/>
    <xf numFmtId="202" fontId="9" fillId="0" borderId="0">
      <alignment wrapText="1"/>
      <protection locked="0"/>
    </xf>
    <xf numFmtId="202" fontId="9" fillId="0" borderId="0">
      <alignment wrapText="1"/>
      <protection locked="0"/>
    </xf>
    <xf numFmtId="202" fontId="131" fillId="63" borderId="0">
      <alignment wrapText="1"/>
      <protection locked="0"/>
    </xf>
    <xf numFmtId="202" fontId="131" fillId="63" borderId="0">
      <alignment wrapText="1"/>
      <protection locked="0"/>
    </xf>
    <xf numFmtId="202" fontId="131" fillId="63" borderId="0">
      <alignment wrapText="1"/>
      <protection locked="0"/>
    </xf>
    <xf numFmtId="202" fontId="131" fillId="63" borderId="0">
      <alignment wrapText="1"/>
      <protection locked="0"/>
    </xf>
    <xf numFmtId="202" fontId="9" fillId="0" borderId="0">
      <alignment wrapText="1"/>
      <protection locked="0"/>
    </xf>
    <xf numFmtId="203" fontId="9" fillId="0" borderId="0">
      <alignment wrapText="1"/>
      <protection locked="0"/>
    </xf>
    <xf numFmtId="203" fontId="9" fillId="0" borderId="0">
      <alignment wrapText="1"/>
      <protection locked="0"/>
    </xf>
    <xf numFmtId="203" fontId="9" fillId="0" borderId="0">
      <alignment wrapText="1"/>
      <protection locked="0"/>
    </xf>
    <xf numFmtId="203" fontId="131" fillId="63" borderId="0">
      <alignment wrapText="1"/>
      <protection locked="0"/>
    </xf>
    <xf numFmtId="203" fontId="131" fillId="63" borderId="0">
      <alignment wrapText="1"/>
      <protection locked="0"/>
    </xf>
    <xf numFmtId="203" fontId="131" fillId="63" borderId="0">
      <alignment wrapText="1"/>
      <protection locked="0"/>
    </xf>
    <xf numFmtId="203" fontId="131" fillId="63" borderId="0">
      <alignment wrapText="1"/>
      <protection locked="0"/>
    </xf>
    <xf numFmtId="203" fontId="131" fillId="63" borderId="0">
      <alignment wrapText="1"/>
      <protection locked="0"/>
    </xf>
    <xf numFmtId="203" fontId="9" fillId="0" borderId="0">
      <alignment wrapText="1"/>
      <protection locked="0"/>
    </xf>
    <xf numFmtId="204" fontId="9" fillId="0" borderId="0">
      <alignment wrapText="1"/>
      <protection locked="0"/>
    </xf>
    <xf numFmtId="204" fontId="9" fillId="0" borderId="0">
      <alignment wrapText="1"/>
      <protection locked="0"/>
    </xf>
    <xf numFmtId="204" fontId="131" fillId="63" borderId="0">
      <alignment wrapText="1"/>
      <protection locked="0"/>
    </xf>
    <xf numFmtId="204" fontId="131" fillId="63" borderId="0">
      <alignment wrapText="1"/>
      <protection locked="0"/>
    </xf>
    <xf numFmtId="204" fontId="131" fillId="63" borderId="0">
      <alignment wrapText="1"/>
      <protection locked="0"/>
    </xf>
    <xf numFmtId="204" fontId="131" fillId="63" borderId="0">
      <alignment wrapText="1"/>
      <protection locked="0"/>
    </xf>
    <xf numFmtId="204" fontId="9" fillId="0" borderId="0">
      <alignment wrapText="1"/>
      <protection locked="0"/>
    </xf>
    <xf numFmtId="0" fontId="57" fillId="0" borderId="0" applyNumberFormat="0" applyFill="0" applyBorder="0" applyProtection="0">
      <alignment horizontal="left"/>
    </xf>
    <xf numFmtId="0" fontId="72" fillId="0" borderId="0" applyNumberFormat="0" applyFill="0" applyBorder="0" applyProtection="0"/>
    <xf numFmtId="0" fontId="72" fillId="0" borderId="0" applyNumberFormat="0" applyFill="0" applyBorder="0" applyProtection="0"/>
    <xf numFmtId="0" fontId="72" fillId="0" borderId="0" applyNumberFormat="0" applyFill="0" applyBorder="0" applyProtection="0"/>
    <xf numFmtId="0" fontId="72" fillId="0" borderId="0" applyNumberFormat="0" applyFill="0" applyBorder="0" applyProtection="0"/>
    <xf numFmtId="0" fontId="135" fillId="0" borderId="0" applyFill="0" applyBorder="0" applyProtection="0">
      <alignment horizontal="left"/>
    </xf>
    <xf numFmtId="205" fontId="131" fillId="62" borderId="30">
      <alignment wrapText="1"/>
    </xf>
    <xf numFmtId="205" fontId="131" fillId="62" borderId="30">
      <alignment wrapText="1"/>
    </xf>
    <xf numFmtId="205" fontId="131" fillId="62" borderId="30">
      <alignment wrapText="1"/>
    </xf>
    <xf numFmtId="205" fontId="131" fillId="62" borderId="30">
      <alignment wrapText="1"/>
    </xf>
    <xf numFmtId="205" fontId="131" fillId="62" borderId="30">
      <alignment wrapText="1"/>
    </xf>
    <xf numFmtId="206" fontId="131" fillId="62" borderId="30">
      <alignment wrapText="1"/>
    </xf>
    <xf numFmtId="206" fontId="131" fillId="62" borderId="30">
      <alignment wrapText="1"/>
    </xf>
    <xf numFmtId="206" fontId="131" fillId="62" borderId="30">
      <alignment wrapText="1"/>
    </xf>
    <xf numFmtId="206" fontId="131" fillId="62" borderId="30">
      <alignment wrapText="1"/>
    </xf>
    <xf numFmtId="206" fontId="131" fillId="62" borderId="30">
      <alignment wrapText="1"/>
    </xf>
    <xf numFmtId="206" fontId="131" fillId="62" borderId="30">
      <alignment wrapText="1"/>
    </xf>
    <xf numFmtId="206" fontId="131" fillId="62" borderId="30">
      <alignment wrapText="1"/>
    </xf>
    <xf numFmtId="207" fontId="131" fillId="62" borderId="30">
      <alignment wrapText="1"/>
    </xf>
    <xf numFmtId="207" fontId="131" fillId="62" borderId="30">
      <alignment wrapText="1"/>
    </xf>
    <xf numFmtId="207" fontId="131" fillId="62" borderId="30">
      <alignment wrapText="1"/>
    </xf>
    <xf numFmtId="207" fontId="131" fillId="62" borderId="30">
      <alignment wrapText="1"/>
    </xf>
    <xf numFmtId="207" fontId="131" fillId="62" borderId="30">
      <alignment wrapText="1"/>
    </xf>
    <xf numFmtId="0" fontId="132" fillId="0" borderId="31">
      <alignment horizontal="right"/>
    </xf>
    <xf numFmtId="0" fontId="132" fillId="0" borderId="31">
      <alignment horizontal="right"/>
    </xf>
    <xf numFmtId="0" fontId="132" fillId="0" borderId="31">
      <alignment horizontal="right"/>
    </xf>
    <xf numFmtId="0" fontId="9" fillId="0" borderId="16" applyFill="0" applyBorder="0" applyProtection="0">
      <alignment horizontal="left" vertical="top"/>
    </xf>
    <xf numFmtId="0" fontId="132" fillId="0" borderId="31">
      <alignment horizontal="right"/>
    </xf>
    <xf numFmtId="0" fontId="7" fillId="0" borderId="0"/>
    <xf numFmtId="208" fontId="5" fillId="0" borderId="0" applyNumberFormat="0" applyFill="0" applyBorder="0">
      <alignment horizontal="left"/>
    </xf>
    <xf numFmtId="208" fontId="5" fillId="0" borderId="0" applyNumberFormat="0" applyFill="0" applyBorder="0">
      <alignment horizontal="left"/>
    </xf>
    <xf numFmtId="208" fontId="5" fillId="0" borderId="0" applyNumberFormat="0" applyFill="0" applyBorder="0">
      <alignment horizontal="right"/>
    </xf>
    <xf numFmtId="208" fontId="5" fillId="0" borderId="0" applyNumberFormat="0" applyFill="0" applyBorder="0">
      <alignment horizontal="right"/>
    </xf>
    <xf numFmtId="0" fontId="5" fillId="0" borderId="0"/>
    <xf numFmtId="0" fontId="5" fillId="0" borderId="0"/>
    <xf numFmtId="0" fontId="136" fillId="0" borderId="0" applyNumberFormat="0" applyFill="0" applyBorder="0" applyProtection="0"/>
    <xf numFmtId="0" fontId="136" fillId="0" borderId="0" applyNumberFormat="0" applyFill="0" applyBorder="0" applyProtection="0"/>
    <xf numFmtId="0" fontId="5" fillId="0" borderId="0" applyNumberFormat="0" applyFill="0" applyBorder="0" applyProtection="0"/>
    <xf numFmtId="0" fontId="5" fillId="0" borderId="0" applyNumberFormat="0" applyFill="0" applyBorder="0" applyProtection="0"/>
    <xf numFmtId="0" fontId="5" fillId="0" borderId="0" applyNumberFormat="0" applyFill="0" applyBorder="0" applyProtection="0"/>
    <xf numFmtId="0" fontId="5" fillId="0" borderId="0" applyNumberFormat="0" applyFill="0" applyBorder="0" applyProtection="0"/>
    <xf numFmtId="0" fontId="136" fillId="0" borderId="0" applyNumberFormat="0" applyFill="0" applyBorder="0" applyProtection="0"/>
    <xf numFmtId="0" fontId="136" fillId="0" borderId="0"/>
    <xf numFmtId="40" fontId="137" fillId="0" borderId="0"/>
    <xf numFmtId="0" fontId="138" fillId="0" borderId="0" applyNumberFormat="0" applyFill="0" applyBorder="0" applyAlignment="0" applyProtection="0"/>
    <xf numFmtId="0" fontId="5" fillId="0" borderId="0"/>
    <xf numFmtId="0" fontId="5" fillId="0" borderId="0"/>
    <xf numFmtId="0" fontId="5" fillId="0" borderId="0"/>
    <xf numFmtId="0" fontId="138" fillId="0" borderId="0" applyNumberFormat="0" applyFill="0" applyBorder="0" applyAlignment="0" applyProtection="0"/>
    <xf numFmtId="0" fontId="139" fillId="0" borderId="0" applyNumberFormat="0" applyFill="0" applyBorder="0" applyProtection="0">
      <alignment horizontal="left" vertical="center" indent="10"/>
    </xf>
    <xf numFmtId="0" fontId="5" fillId="0" borderId="0"/>
    <xf numFmtId="0" fontId="5" fillId="0" borderId="0"/>
    <xf numFmtId="0" fontId="139" fillId="0" borderId="0" applyNumberFormat="0" applyFill="0" applyBorder="0" applyProtection="0">
      <alignment horizontal="left" vertical="center" indent="10"/>
    </xf>
    <xf numFmtId="0" fontId="5" fillId="0" borderId="0"/>
    <xf numFmtId="0" fontId="5" fillId="0" borderId="0"/>
    <xf numFmtId="0" fontId="5" fillId="0" borderId="0"/>
    <xf numFmtId="0" fontId="138" fillId="0" borderId="0" applyNumberFormat="0" applyFill="0" applyBorder="0" applyAlignment="0" applyProtection="0"/>
    <xf numFmtId="0" fontId="5" fillId="0" borderId="0"/>
    <xf numFmtId="0" fontId="138" fillId="0" borderId="0" applyNumberFormat="0" applyFill="0" applyBorder="0" applyAlignment="0" applyProtection="0"/>
    <xf numFmtId="0" fontId="5" fillId="0" borderId="0"/>
    <xf numFmtId="0" fontId="5" fillId="0" borderId="0"/>
    <xf numFmtId="0" fontId="5" fillId="0" borderId="0"/>
    <xf numFmtId="0" fontId="136" fillId="0" borderId="0"/>
    <xf numFmtId="0" fontId="118" fillId="0" borderId="32" applyNumberFormat="0" applyFill="0" applyAlignment="0" applyProtection="0"/>
    <xf numFmtId="0" fontId="118" fillId="0" borderId="32" applyNumberFormat="0" applyFill="0" applyAlignment="0" applyProtection="0"/>
    <xf numFmtId="0" fontId="49" fillId="0" borderId="32" applyNumberFormat="0" applyFill="0" applyAlignment="0" applyProtection="0"/>
    <xf numFmtId="0" fontId="5" fillId="0" borderId="0"/>
    <xf numFmtId="0" fontId="118" fillId="0" borderId="32" applyNumberFormat="0" applyFill="0" applyAlignment="0" applyProtection="0"/>
    <xf numFmtId="0" fontId="5" fillId="0" borderId="0"/>
    <xf numFmtId="0" fontId="49" fillId="0" borderId="32" applyNumberFormat="0" applyFill="0" applyAlignment="0" applyProtection="0"/>
    <xf numFmtId="0" fontId="5" fillId="0" borderId="0"/>
    <xf numFmtId="0" fontId="5" fillId="0" borderId="0"/>
    <xf numFmtId="0" fontId="5" fillId="0" borderId="0"/>
    <xf numFmtId="0" fontId="49" fillId="0" borderId="32" applyNumberFormat="0" applyFill="0" applyAlignment="0" applyProtection="0"/>
    <xf numFmtId="0" fontId="5" fillId="0" borderId="0"/>
    <xf numFmtId="0" fontId="5" fillId="0" borderId="0"/>
    <xf numFmtId="0" fontId="49" fillId="0" borderId="32" applyNumberFormat="0" applyFill="0" applyAlignment="0" applyProtection="0"/>
    <xf numFmtId="0" fontId="118" fillId="0" borderId="32" applyNumberFormat="0" applyFill="0" applyAlignment="0" applyProtection="0"/>
    <xf numFmtId="0" fontId="49" fillId="0" borderId="32" applyNumberFormat="0" applyFill="0" applyAlignment="0" applyProtection="0"/>
    <xf numFmtId="0" fontId="118" fillId="0" borderId="32" applyNumberFormat="0" applyFill="0" applyAlignment="0" applyProtection="0"/>
    <xf numFmtId="0" fontId="5" fillId="0" borderId="0"/>
    <xf numFmtId="0" fontId="5" fillId="0" borderId="0"/>
    <xf numFmtId="0" fontId="5" fillId="0" borderId="0"/>
    <xf numFmtId="0" fontId="118" fillId="0" borderId="32" applyNumberFormat="0" applyFill="0" applyAlignment="0" applyProtection="0"/>
    <xf numFmtId="0" fontId="5" fillId="0" borderId="0"/>
    <xf numFmtId="0" fontId="5" fillId="0" borderId="0"/>
    <xf numFmtId="0" fontId="5" fillId="0" borderId="0"/>
    <xf numFmtId="0" fontId="49" fillId="0" borderId="32" applyNumberFormat="0" applyFill="0" applyAlignment="0" applyProtection="0"/>
    <xf numFmtId="0" fontId="5" fillId="0" borderId="0"/>
    <xf numFmtId="0" fontId="49" fillId="0" borderId="32" applyNumberFormat="0" applyFill="0" applyAlignment="0" applyProtection="0"/>
    <xf numFmtId="0" fontId="5" fillId="0" borderId="0"/>
    <xf numFmtId="0" fontId="5" fillId="0" borderId="0"/>
    <xf numFmtId="0" fontId="5" fillId="0" borderId="0"/>
    <xf numFmtId="0" fontId="49" fillId="0" borderId="32" applyNumberFormat="0" applyFill="0" applyAlignment="0" applyProtection="0"/>
    <xf numFmtId="0" fontId="140" fillId="0" borderId="0" applyFill="0" applyBorder="0" applyProtection="0"/>
    <xf numFmtId="0" fontId="140" fillId="0" borderId="0" applyFill="0" applyBorder="0" applyProtection="0"/>
    <xf numFmtId="0" fontId="5" fillId="0" borderId="0"/>
    <xf numFmtId="0" fontId="5" fillId="0" borderId="0"/>
    <xf numFmtId="0" fontId="104" fillId="0" borderId="0"/>
    <xf numFmtId="0" fontId="5" fillId="0" borderId="0"/>
    <xf numFmtId="0" fontId="5" fillId="0" borderId="0"/>
    <xf numFmtId="0" fontId="141" fillId="32" borderId="0">
      <alignment horizontal="center"/>
    </xf>
    <xf numFmtId="0" fontId="5" fillId="0" borderId="0"/>
    <xf numFmtId="0" fontId="5" fillId="0" borderId="0"/>
    <xf numFmtId="0" fontId="5" fillId="0" borderId="0"/>
    <xf numFmtId="0" fontId="5" fillId="0" borderId="0"/>
    <xf numFmtId="0" fontId="5" fillId="0" borderId="0">
      <alignment horizontal="center" textRotation="180"/>
    </xf>
    <xf numFmtId="0" fontId="5" fillId="0" borderId="0">
      <alignment horizontal="center" textRotation="180"/>
    </xf>
    <xf numFmtId="0" fontId="8" fillId="0" borderId="0" applyNumberFormat="0" applyFill="0" applyBorder="0" applyAlignment="0" applyProtection="0"/>
    <xf numFmtId="0" fontId="8" fillId="0" borderId="0" applyNumberFormat="0" applyFill="0" applyBorder="0" applyAlignment="0" applyProtection="0"/>
    <xf numFmtId="0" fontId="142" fillId="0" borderId="0" applyNumberFormat="0" applyFill="0" applyBorder="0" applyAlignment="0" applyProtection="0"/>
    <xf numFmtId="0" fontId="5" fillId="0" borderId="0"/>
    <xf numFmtId="0" fontId="8" fillId="0" borderId="0" applyNumberFormat="0" applyFill="0" applyBorder="0" applyAlignment="0" applyProtection="0"/>
    <xf numFmtId="0" fontId="5" fillId="0" borderId="0"/>
    <xf numFmtId="0" fontId="142" fillId="0" borderId="0" applyNumberFormat="0" applyFill="0" applyBorder="0" applyAlignment="0" applyProtection="0"/>
    <xf numFmtId="0" fontId="5" fillId="0" borderId="0"/>
    <xf numFmtId="0" fontId="5" fillId="0" borderId="0"/>
    <xf numFmtId="0" fontId="5" fillId="0" borderId="0"/>
    <xf numFmtId="0" fontId="142" fillId="0" borderId="0" applyNumberFormat="0" applyFill="0" applyBorder="0" applyAlignment="0" applyProtection="0"/>
    <xf numFmtId="0" fontId="5" fillId="0" borderId="0"/>
    <xf numFmtId="0" fontId="5" fillId="0" borderId="0"/>
    <xf numFmtId="0" fontId="8" fillId="0" borderId="0" applyNumberFormat="0" applyFill="0" applyBorder="0" applyAlignment="0" applyProtection="0"/>
    <xf numFmtId="0" fontId="142" fillId="0" borderId="0" applyNumberFormat="0" applyFill="0" applyBorder="0" applyAlignment="0" applyProtection="0"/>
    <xf numFmtId="0" fontId="8" fillId="0" borderId="0" applyNumberFormat="0" applyFill="0" applyBorder="0" applyAlignment="0" applyProtection="0"/>
    <xf numFmtId="0" fontId="5" fillId="0" borderId="0"/>
    <xf numFmtId="0" fontId="5" fillId="0" borderId="0"/>
    <xf numFmtId="0" fontId="5" fillId="0" borderId="0"/>
    <xf numFmtId="0" fontId="8" fillId="0" borderId="0" applyNumberFormat="0" applyFill="0" applyBorder="0" applyAlignment="0" applyProtection="0"/>
    <xf numFmtId="0" fontId="5" fillId="0" borderId="0"/>
    <xf numFmtId="0" fontId="5" fillId="0" borderId="0"/>
    <xf numFmtId="0" fontId="142" fillId="0" borderId="0" applyNumberFormat="0" applyFill="0" applyBorder="0" applyAlignment="0" applyProtection="0"/>
    <xf numFmtId="0" fontId="5" fillId="0" borderId="0"/>
    <xf numFmtId="0" fontId="142" fillId="0" borderId="0" applyNumberFormat="0" applyFill="0" applyBorder="0" applyAlignment="0" applyProtection="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9" fontId="149" fillId="0" borderId="0" applyFont="0" applyFill="0" applyBorder="0" applyAlignment="0" applyProtection="0"/>
    <xf numFmtId="0" fontId="5" fillId="0" borderId="0"/>
    <xf numFmtId="0" fontId="9" fillId="0" borderId="0"/>
    <xf numFmtId="0" fontId="5" fillId="0" borderId="0"/>
    <xf numFmtId="0" fontId="9" fillId="0" borderId="0"/>
    <xf numFmtId="0" fontId="5" fillId="0" borderId="0"/>
    <xf numFmtId="0" fontId="9"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167" fontId="9" fillId="0" borderId="0">
      <alignment vertical="top"/>
    </xf>
    <xf numFmtId="167" fontId="9" fillId="0" borderId="0">
      <alignment vertical="top"/>
    </xf>
    <xf numFmtId="167" fontId="5" fillId="0" borderId="0">
      <alignment vertical="top"/>
    </xf>
    <xf numFmtId="167" fontId="9"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10" fillId="0" borderId="0">
      <alignment vertical="top"/>
    </xf>
    <xf numFmtId="167" fontId="10"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9" fillId="0" borderId="0">
      <alignment vertical="top"/>
    </xf>
    <xf numFmtId="167" fontId="9"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10" fillId="0" borderId="0">
      <alignment vertical="top"/>
    </xf>
    <xf numFmtId="167" fontId="5" fillId="0" borderId="0">
      <alignment vertical="top"/>
    </xf>
    <xf numFmtId="167" fontId="10" fillId="0" borderId="0">
      <alignment vertical="top"/>
    </xf>
    <xf numFmtId="167" fontId="5" fillId="0" borderId="0">
      <alignment vertical="top"/>
    </xf>
    <xf numFmtId="167" fontId="10" fillId="0" borderId="0">
      <alignment vertical="top"/>
    </xf>
    <xf numFmtId="167" fontId="5" fillId="0" borderId="0">
      <alignment vertical="top"/>
    </xf>
    <xf numFmtId="167" fontId="5" fillId="0" borderId="0">
      <alignment vertical="top"/>
    </xf>
    <xf numFmtId="167" fontId="9" fillId="0" borderId="0">
      <alignment vertical="top"/>
    </xf>
    <xf numFmtId="167" fontId="9" fillId="0" borderId="0">
      <alignment vertical="top"/>
    </xf>
    <xf numFmtId="167" fontId="9" fillId="0" borderId="0">
      <alignment vertical="top"/>
    </xf>
    <xf numFmtId="167" fontId="5" fillId="0" borderId="0">
      <alignment vertical="top"/>
    </xf>
    <xf numFmtId="167" fontId="9" fillId="0" borderId="0">
      <alignment vertical="top"/>
    </xf>
    <xf numFmtId="167" fontId="9" fillId="0" borderId="0">
      <alignment vertical="top"/>
    </xf>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10" fillId="0" borderId="0"/>
    <xf numFmtId="0" fontId="10"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12"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10" fillId="0" borderId="0"/>
    <xf numFmtId="0" fontId="10"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9" fillId="0" borderId="0"/>
    <xf numFmtId="0" fontId="9" fillId="0" borderId="0"/>
    <xf numFmtId="0" fontId="9" fillId="0" borderId="0"/>
    <xf numFmtId="0" fontId="5" fillId="0" borderId="0"/>
    <xf numFmtId="0" fontId="9"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9" fillId="0" borderId="0"/>
    <xf numFmtId="0" fontId="9" fillId="0" borderId="0"/>
    <xf numFmtId="0" fontId="5" fillId="0" borderId="0"/>
    <xf numFmtId="0" fontId="9" fillId="0" borderId="0"/>
    <xf numFmtId="0" fontId="5" fillId="0" borderId="0"/>
    <xf numFmtId="0" fontId="5" fillId="0" borderId="0"/>
    <xf numFmtId="0" fontId="9" fillId="0" borderId="0"/>
    <xf numFmtId="0" fontId="5" fillId="0" borderId="0"/>
    <xf numFmtId="0" fontId="10" fillId="0" borderId="0"/>
    <xf numFmtId="0" fontId="10"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9" fillId="0" borderId="0"/>
    <xf numFmtId="0" fontId="9" fillId="0" borderId="0"/>
    <xf numFmtId="0" fontId="9" fillId="0" borderId="0"/>
    <xf numFmtId="0" fontId="5" fillId="0" borderId="0"/>
    <xf numFmtId="0" fontId="9"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167" fontId="9" fillId="0" borderId="0">
      <alignment vertical="top"/>
    </xf>
    <xf numFmtId="167" fontId="9"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10" fillId="0" borderId="0">
      <alignment vertical="top"/>
    </xf>
    <xf numFmtId="167" fontId="10"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9" fillId="0" borderId="0">
      <alignment vertical="top"/>
    </xf>
    <xf numFmtId="167" fontId="9"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10" fillId="0" borderId="0">
      <alignment vertical="top"/>
    </xf>
    <xf numFmtId="167" fontId="10" fillId="0" borderId="0">
      <alignment vertical="top"/>
    </xf>
    <xf numFmtId="167" fontId="5" fillId="0" borderId="0">
      <alignment vertical="top"/>
    </xf>
    <xf numFmtId="167" fontId="10" fillId="0" borderId="0">
      <alignment vertical="top"/>
    </xf>
    <xf numFmtId="167" fontId="5" fillId="0" borderId="0">
      <alignment vertical="top"/>
    </xf>
    <xf numFmtId="167" fontId="9" fillId="0" borderId="0">
      <alignment vertical="top"/>
    </xf>
    <xf numFmtId="167" fontId="9" fillId="0" borderId="0">
      <alignment vertical="top"/>
    </xf>
    <xf numFmtId="167" fontId="9" fillId="0" borderId="0">
      <alignment vertical="top"/>
    </xf>
    <xf numFmtId="167" fontId="5" fillId="0" borderId="0">
      <alignment vertical="top"/>
    </xf>
    <xf numFmtId="167" fontId="9" fillId="0" borderId="0">
      <alignment vertical="top"/>
    </xf>
    <xf numFmtId="167" fontId="9" fillId="0" borderId="0">
      <alignment vertical="top"/>
    </xf>
    <xf numFmtId="167" fontId="9"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10" fillId="0" borderId="0">
      <alignment vertical="top"/>
    </xf>
    <xf numFmtId="167" fontId="10"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9" fillId="0" borderId="0">
      <alignment vertical="top"/>
    </xf>
    <xf numFmtId="167" fontId="9"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10" fillId="0" borderId="0">
      <alignment vertical="top"/>
    </xf>
    <xf numFmtId="167" fontId="10" fillId="0" borderId="0">
      <alignment vertical="top"/>
    </xf>
    <xf numFmtId="167" fontId="5" fillId="0" borderId="0">
      <alignment vertical="top"/>
    </xf>
    <xf numFmtId="167" fontId="10" fillId="0" borderId="0">
      <alignment vertical="top"/>
    </xf>
    <xf numFmtId="167" fontId="5" fillId="0" borderId="0">
      <alignment vertical="top"/>
    </xf>
    <xf numFmtId="167" fontId="9" fillId="0" borderId="0">
      <alignment vertical="top"/>
    </xf>
    <xf numFmtId="167" fontId="9" fillId="0" borderId="0">
      <alignment vertical="top"/>
    </xf>
    <xf numFmtId="167" fontId="9" fillId="0" borderId="0">
      <alignment vertical="top"/>
    </xf>
    <xf numFmtId="167" fontId="5" fillId="0" borderId="0">
      <alignment vertical="top"/>
    </xf>
    <xf numFmtId="167" fontId="9"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9" fillId="0" borderId="0"/>
    <xf numFmtId="0" fontId="9" fillId="0" borderId="0"/>
    <xf numFmtId="0" fontId="5" fillId="0" borderId="0"/>
    <xf numFmtId="0" fontId="9" fillId="0" borderId="0"/>
    <xf numFmtId="0" fontId="5" fillId="0" borderId="0"/>
    <xf numFmtId="0" fontId="5" fillId="0" borderId="0"/>
    <xf numFmtId="0" fontId="9" fillId="0" borderId="0"/>
    <xf numFmtId="0" fontId="5" fillId="0" borderId="0"/>
    <xf numFmtId="0" fontId="10" fillId="0" borderId="0"/>
    <xf numFmtId="0" fontId="10"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12" fillId="0" borderId="0"/>
    <xf numFmtId="0" fontId="12" fillId="0" borderId="0"/>
    <xf numFmtId="0" fontId="5" fillId="0" borderId="0"/>
    <xf numFmtId="0" fontId="12" fillId="0" borderId="0"/>
    <xf numFmtId="0" fontId="5" fillId="0" borderId="0"/>
    <xf numFmtId="0" fontId="12" fillId="0" borderId="0"/>
    <xf numFmtId="0" fontId="12" fillId="0" borderId="0"/>
    <xf numFmtId="0" fontId="5" fillId="0" borderId="0"/>
    <xf numFmtId="0" fontId="12" fillId="0" borderId="0"/>
    <xf numFmtId="0" fontId="5" fillId="0" borderId="0"/>
    <xf numFmtId="0" fontId="5" fillId="0" borderId="0"/>
    <xf numFmtId="0" fontId="12" fillId="0" borderId="0"/>
    <xf numFmtId="0" fontId="12" fillId="0" borderId="0"/>
    <xf numFmtId="0" fontId="5" fillId="0" borderId="0"/>
    <xf numFmtId="0" fontId="12" fillId="0" borderId="0"/>
    <xf numFmtId="0" fontId="5" fillId="0" borderId="0"/>
    <xf numFmtId="0" fontId="5" fillId="0" borderId="0"/>
    <xf numFmtId="0" fontId="12" fillId="0" borderId="0"/>
    <xf numFmtId="0" fontId="5" fillId="0" borderId="0"/>
    <xf numFmtId="0" fontId="12" fillId="0" borderId="0"/>
    <xf numFmtId="0" fontId="5" fillId="0" borderId="0"/>
    <xf numFmtId="0" fontId="12" fillId="0" borderId="0"/>
    <xf numFmtId="0" fontId="12" fillId="0" borderId="0"/>
    <xf numFmtId="0" fontId="5" fillId="0" borderId="0"/>
    <xf numFmtId="0" fontId="12" fillId="0" borderId="0"/>
    <xf numFmtId="0" fontId="12" fillId="0" borderId="0"/>
    <xf numFmtId="0" fontId="12" fillId="0" borderId="0"/>
    <xf numFmtId="0" fontId="5" fillId="0" borderId="0"/>
    <xf numFmtId="0" fontId="12" fillId="0" borderId="0"/>
    <xf numFmtId="0" fontId="12" fillId="0" borderId="0"/>
    <xf numFmtId="0" fontId="5" fillId="0" borderId="0"/>
    <xf numFmtId="0" fontId="12" fillId="0" borderId="0"/>
    <xf numFmtId="0" fontId="5" fillId="0" borderId="0"/>
    <xf numFmtId="0" fontId="12" fillId="0" borderId="0"/>
    <xf numFmtId="0" fontId="12" fillId="0" borderId="0"/>
    <xf numFmtId="0" fontId="5" fillId="0" borderId="0"/>
    <xf numFmtId="0" fontId="12" fillId="0" borderId="0"/>
    <xf numFmtId="0" fontId="5" fillId="0" borderId="0"/>
    <xf numFmtId="0" fontId="12" fillId="0" borderId="0"/>
    <xf numFmtId="0" fontId="12" fillId="0" borderId="0"/>
    <xf numFmtId="0" fontId="5" fillId="0" borderId="0"/>
    <xf numFmtId="0" fontId="12" fillId="0" borderId="0"/>
    <xf numFmtId="0" fontId="12" fillId="0" borderId="0"/>
    <xf numFmtId="0" fontId="12"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12" fillId="0" borderId="0"/>
    <xf numFmtId="0" fontId="12" fillId="0" borderId="0"/>
    <xf numFmtId="0" fontId="5" fillId="0" borderId="0"/>
    <xf numFmtId="0" fontId="12" fillId="0" borderId="0"/>
    <xf numFmtId="0" fontId="5" fillId="0" borderId="0"/>
    <xf numFmtId="0" fontId="12" fillId="0" borderId="0"/>
    <xf numFmtId="0" fontId="12" fillId="0" borderId="0"/>
    <xf numFmtId="0" fontId="5" fillId="0" borderId="0"/>
    <xf numFmtId="0" fontId="12" fillId="0" borderId="0"/>
    <xf numFmtId="0" fontId="5" fillId="0" borderId="0"/>
    <xf numFmtId="0" fontId="5" fillId="0" borderId="0"/>
    <xf numFmtId="0" fontId="12" fillId="0" borderId="0"/>
    <xf numFmtId="0" fontId="12" fillId="0" borderId="0"/>
    <xf numFmtId="0" fontId="5" fillId="0" borderId="0"/>
    <xf numFmtId="0" fontId="12" fillId="0" borderId="0"/>
    <xf numFmtId="0" fontId="5" fillId="0" borderId="0"/>
    <xf numFmtId="0" fontId="5" fillId="0" borderId="0"/>
    <xf numFmtId="0" fontId="12" fillId="0" borderId="0"/>
    <xf numFmtId="0" fontId="5" fillId="0" borderId="0"/>
    <xf numFmtId="0" fontId="12" fillId="0" borderId="0"/>
    <xf numFmtId="0" fontId="5" fillId="0" borderId="0"/>
    <xf numFmtId="0" fontId="12" fillId="0" borderId="0"/>
    <xf numFmtId="0" fontId="12" fillId="0" borderId="0"/>
    <xf numFmtId="0" fontId="5" fillId="0" borderId="0"/>
    <xf numFmtId="0" fontId="12" fillId="0" borderId="0"/>
    <xf numFmtId="0" fontId="12" fillId="0" borderId="0"/>
    <xf numFmtId="0" fontId="12" fillId="0" borderId="0"/>
    <xf numFmtId="0" fontId="5" fillId="0" borderId="0"/>
    <xf numFmtId="0" fontId="12" fillId="0" borderId="0"/>
    <xf numFmtId="0" fontId="12" fillId="0" borderId="0"/>
    <xf numFmtId="0" fontId="5" fillId="0" borderId="0"/>
    <xf numFmtId="0" fontId="12" fillId="0" borderId="0"/>
    <xf numFmtId="0" fontId="5" fillId="0" borderId="0"/>
    <xf numFmtId="0" fontId="12" fillId="0" borderId="0"/>
    <xf numFmtId="0" fontId="12" fillId="0" borderId="0"/>
    <xf numFmtId="0" fontId="5" fillId="0" borderId="0"/>
    <xf numFmtId="0" fontId="12" fillId="0" borderId="0"/>
    <xf numFmtId="0" fontId="5" fillId="0" borderId="0"/>
    <xf numFmtId="0" fontId="12" fillId="0" borderId="0"/>
    <xf numFmtId="0" fontId="12" fillId="0" borderId="0"/>
    <xf numFmtId="0" fontId="5" fillId="0" borderId="0"/>
    <xf numFmtId="0" fontId="12" fillId="0" borderId="0"/>
    <xf numFmtId="0" fontId="12" fillId="0" borderId="0"/>
    <xf numFmtId="0" fontId="12"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11" fillId="0" borderId="0">
      <alignment vertical="top"/>
    </xf>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11" fillId="0" borderId="0">
      <alignment vertical="top"/>
    </xf>
    <xf numFmtId="0" fontId="11" fillId="0" borderId="0">
      <alignment vertical="top"/>
    </xf>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11" fillId="0" borderId="0">
      <alignment vertical="top"/>
    </xf>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9" fillId="0" borderId="0">
      <alignment vertical="top"/>
    </xf>
    <xf numFmtId="167" fontId="5" fillId="0" borderId="0">
      <alignment vertical="top"/>
    </xf>
    <xf numFmtId="0" fontId="5" fillId="0" borderId="0"/>
    <xf numFmtId="167" fontId="5" fillId="0" borderId="0">
      <alignment vertical="top"/>
    </xf>
    <xf numFmtId="0" fontId="5" fillId="0" borderId="0"/>
    <xf numFmtId="167" fontId="9" fillId="0" borderId="0">
      <alignment vertical="top"/>
    </xf>
    <xf numFmtId="167" fontId="5" fillId="0" borderId="0">
      <alignment vertical="top"/>
    </xf>
    <xf numFmtId="0" fontId="5" fillId="0" borderId="0"/>
    <xf numFmtId="167" fontId="5" fillId="0" borderId="0">
      <alignment vertical="top"/>
    </xf>
    <xf numFmtId="167" fontId="9"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0" fontId="5" fillId="0" borderId="0"/>
    <xf numFmtId="0" fontId="5" fillId="0" borderId="0"/>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0" fontId="5" fillId="0" borderId="0"/>
    <xf numFmtId="167" fontId="10" fillId="0" borderId="0">
      <alignment vertical="top"/>
    </xf>
    <xf numFmtId="167" fontId="5" fillId="0" borderId="0">
      <alignment vertical="top"/>
    </xf>
    <xf numFmtId="0" fontId="5" fillId="0" borderId="0"/>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167"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0" fontId="5" fillId="0" borderId="0"/>
    <xf numFmtId="167" fontId="10" fillId="0" borderId="0">
      <alignment vertical="top"/>
    </xf>
    <xf numFmtId="167" fontId="5" fillId="0" borderId="0">
      <alignment vertical="top"/>
    </xf>
    <xf numFmtId="167" fontId="5" fillId="0" borderId="0">
      <alignment vertical="top"/>
    </xf>
    <xf numFmtId="0" fontId="5" fillId="0" borderId="0"/>
    <xf numFmtId="167" fontId="10" fillId="0" borderId="0">
      <alignment vertical="top"/>
    </xf>
    <xf numFmtId="167" fontId="5" fillId="0" borderId="0">
      <alignment vertical="top"/>
    </xf>
    <xf numFmtId="0" fontId="5" fillId="0" borderId="0"/>
    <xf numFmtId="167" fontId="10" fillId="0" borderId="0">
      <alignment vertical="top"/>
    </xf>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167" fontId="10" fillId="0" borderId="0">
      <alignment vertical="top"/>
    </xf>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0" fontId="5" fillId="0" borderId="0"/>
    <xf numFmtId="0" fontId="5" fillId="0" borderId="0"/>
    <xf numFmtId="167" fontId="9" fillId="0" borderId="0">
      <alignment vertical="top"/>
    </xf>
    <xf numFmtId="167" fontId="5" fillId="0" borderId="0">
      <alignment vertical="top"/>
    </xf>
    <xf numFmtId="0" fontId="5" fillId="0" borderId="0"/>
    <xf numFmtId="167" fontId="5" fillId="0" borderId="0">
      <alignment vertical="top"/>
    </xf>
    <xf numFmtId="0" fontId="5" fillId="0" borderId="0"/>
    <xf numFmtId="167" fontId="9" fillId="0" borderId="0">
      <alignment vertical="top"/>
    </xf>
    <xf numFmtId="167" fontId="5" fillId="0" borderId="0">
      <alignment vertical="top"/>
    </xf>
    <xf numFmtId="0" fontId="5" fillId="0" borderId="0"/>
    <xf numFmtId="167" fontId="5" fillId="0" borderId="0">
      <alignment vertical="top"/>
    </xf>
    <xf numFmtId="167" fontId="9"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167" fontId="5" fillId="0" borderId="0">
      <alignment vertical="top"/>
    </xf>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0" fontId="5" fillId="0" borderId="0"/>
    <xf numFmtId="0" fontId="5" fillId="0" borderId="0"/>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0" fontId="5" fillId="0" borderId="0"/>
    <xf numFmtId="0" fontId="5" fillId="0" borderId="0"/>
    <xf numFmtId="167" fontId="5" fillId="0" borderId="0">
      <alignment vertical="top"/>
    </xf>
    <xf numFmtId="0" fontId="5" fillId="0" borderId="0"/>
    <xf numFmtId="0" fontId="5" fillId="0" borderId="0"/>
    <xf numFmtId="0" fontId="5" fillId="0" borderId="0"/>
    <xf numFmtId="0" fontId="5" fillId="0" borderId="0"/>
    <xf numFmtId="167" fontId="5" fillId="0" borderId="0">
      <alignment vertical="top"/>
    </xf>
    <xf numFmtId="0" fontId="5" fillId="0" borderId="0"/>
    <xf numFmtId="0" fontId="5" fillId="0" borderId="0"/>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0" fontId="5" fillId="0" borderId="0"/>
    <xf numFmtId="0" fontId="5" fillId="0" borderId="0"/>
    <xf numFmtId="0" fontId="9" fillId="0" borderId="0">
      <alignment wrapText="1"/>
    </xf>
    <xf numFmtId="0" fontId="5" fillId="0" borderId="0"/>
    <xf numFmtId="0" fontId="9" fillId="0" borderId="0">
      <alignment wrapText="1"/>
    </xf>
    <xf numFmtId="0" fontId="5" fillId="0" borderId="0"/>
    <xf numFmtId="0" fontId="9" fillId="0" borderId="0">
      <alignment wrapText="1"/>
    </xf>
    <xf numFmtId="0" fontId="5" fillId="0" borderId="0"/>
    <xf numFmtId="0" fontId="5" fillId="0" borderId="0"/>
    <xf numFmtId="0" fontId="9" fillId="0" borderId="0">
      <alignment wrapText="1"/>
    </xf>
    <xf numFmtId="0" fontId="5" fillId="0" borderId="0"/>
    <xf numFmtId="0" fontId="5" fillId="0" borderId="0"/>
    <xf numFmtId="0" fontId="5" fillId="0" borderId="0"/>
    <xf numFmtId="0" fontId="5" fillId="0" borderId="0"/>
    <xf numFmtId="0" fontId="9" fillId="0" borderId="0">
      <alignment wrapText="1"/>
    </xf>
    <xf numFmtId="0" fontId="5" fillId="0" borderId="0"/>
    <xf numFmtId="0" fontId="5" fillId="0" borderId="0"/>
    <xf numFmtId="0" fontId="9" fillId="0" borderId="0">
      <alignment wrapText="1"/>
    </xf>
    <xf numFmtId="0" fontId="5" fillId="0" borderId="0"/>
    <xf numFmtId="0" fontId="9" fillId="0" borderId="0">
      <alignment wrapText="1"/>
    </xf>
    <xf numFmtId="0" fontId="5" fillId="0" borderId="0"/>
    <xf numFmtId="0" fontId="9" fillId="0" borderId="0">
      <alignment wrapText="1"/>
    </xf>
    <xf numFmtId="0" fontId="5" fillId="0" borderId="0"/>
    <xf numFmtId="0" fontId="5" fillId="0" borderId="0"/>
    <xf numFmtId="0" fontId="5" fillId="0" borderId="0"/>
    <xf numFmtId="0" fontId="5" fillId="0" borderId="0"/>
    <xf numFmtId="0" fontId="5" fillId="0" borderId="0"/>
    <xf numFmtId="0" fontId="16" fillId="3" borderId="0" applyNumberFormat="0" applyBorder="0" applyAlignment="0" applyProtection="0"/>
    <xf numFmtId="0" fontId="5" fillId="0" borderId="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5" fillId="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3" fillId="75" borderId="0" applyNumberFormat="0" applyBorder="0" applyAlignment="0" applyProtection="0"/>
    <xf numFmtId="0" fontId="5" fillId="0" borderId="0"/>
    <xf numFmtId="0" fontId="5" fillId="0" borderId="0"/>
    <xf numFmtId="0" fontId="5" fillId="0" borderId="0"/>
    <xf numFmtId="0" fontId="16" fillId="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3"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3" borderId="0" applyNumberFormat="0" applyBorder="0" applyAlignment="0" applyProtection="0"/>
    <xf numFmtId="0" fontId="5" fillId="0" borderId="0"/>
    <xf numFmtId="0" fontId="16" fillId="3" borderId="0" applyNumberFormat="0" applyBorder="0" applyAlignment="0" applyProtection="0"/>
    <xf numFmtId="0" fontId="5" fillId="0" borderId="0"/>
    <xf numFmtId="0" fontId="16" fillId="4" borderId="0" applyNumberFormat="0" applyBorder="0" applyAlignment="0" applyProtection="0"/>
    <xf numFmtId="0" fontId="5" fillId="0" borderId="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5"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3" fillId="79" borderId="0" applyNumberFormat="0" applyBorder="0" applyAlignment="0" applyProtection="0"/>
    <xf numFmtId="0" fontId="5" fillId="0" borderId="0"/>
    <xf numFmtId="0" fontId="5" fillId="0" borderId="0"/>
    <xf numFmtId="0" fontId="5" fillId="0" borderId="0"/>
    <xf numFmtId="0" fontId="16"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4"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4" borderId="0" applyNumberFormat="0" applyBorder="0" applyAlignment="0" applyProtection="0"/>
    <xf numFmtId="0" fontId="5" fillId="0" borderId="0"/>
    <xf numFmtId="0" fontId="16" fillId="4" borderId="0" applyNumberFormat="0" applyBorder="0" applyAlignment="0" applyProtection="0"/>
    <xf numFmtId="0" fontId="5" fillId="0" borderId="0"/>
    <xf numFmtId="0" fontId="16" fillId="5" borderId="0" applyNumberFormat="0" applyBorder="0" applyAlignment="0" applyProtection="0"/>
    <xf numFmtId="0" fontId="5" fillId="0" borderId="0"/>
    <xf numFmtId="0" fontId="5"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 fillId="0" borderId="0"/>
    <xf numFmtId="0" fontId="5"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 fillId="0" borderId="0"/>
    <xf numFmtId="0" fontId="1" fillId="41" borderId="0" applyNumberFormat="0" applyBorder="0" applyAlignment="0" applyProtection="0"/>
    <xf numFmtId="0" fontId="1" fillId="4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5" fillId="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3" fillId="83" borderId="0" applyNumberFormat="0" applyBorder="0" applyAlignment="0" applyProtection="0"/>
    <xf numFmtId="0" fontId="5" fillId="0" borderId="0"/>
    <xf numFmtId="0" fontId="5" fillId="0" borderId="0"/>
    <xf numFmtId="0" fontId="16" fillId="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5" borderId="0" applyNumberFormat="0" applyBorder="0" applyAlignment="0" applyProtection="0"/>
    <xf numFmtId="0" fontId="5"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5" borderId="0" applyNumberFormat="0" applyBorder="0" applyAlignment="0" applyProtection="0"/>
    <xf numFmtId="0" fontId="5" fillId="0" borderId="0"/>
    <xf numFmtId="0" fontId="16" fillId="5" borderId="0" applyNumberFormat="0" applyBorder="0" applyAlignment="0" applyProtection="0"/>
    <xf numFmtId="0" fontId="5" fillId="0" borderId="0"/>
    <xf numFmtId="0" fontId="16" fillId="6" borderId="0" applyNumberFormat="0" applyBorder="0" applyAlignment="0" applyProtection="0"/>
    <xf numFmtId="0" fontId="5" fillId="0" borderId="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5" fillId="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3" fillId="87" borderId="0" applyNumberFormat="0" applyBorder="0" applyAlignment="0" applyProtection="0"/>
    <xf numFmtId="0" fontId="5" fillId="0" borderId="0"/>
    <xf numFmtId="0" fontId="5" fillId="0" borderId="0"/>
    <xf numFmtId="0" fontId="5" fillId="0" borderId="0"/>
    <xf numFmtId="0" fontId="16" fillId="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6"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6" borderId="0" applyNumberFormat="0" applyBorder="0" applyAlignment="0" applyProtection="0"/>
    <xf numFmtId="0" fontId="5" fillId="0" borderId="0"/>
    <xf numFmtId="0" fontId="16" fillId="6" borderId="0" applyNumberFormat="0" applyBorder="0" applyAlignment="0" applyProtection="0"/>
    <xf numFmtId="0" fontId="5" fillId="0" borderId="0"/>
    <xf numFmtId="0" fontId="16" fillId="7" borderId="0" applyNumberFormat="0" applyBorder="0" applyAlignment="0" applyProtection="0"/>
    <xf numFmtId="0" fontId="5" fillId="0" borderId="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5" fillId="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3" fillId="91" borderId="0" applyNumberFormat="0" applyBorder="0" applyAlignment="0" applyProtection="0"/>
    <xf numFmtId="0" fontId="5" fillId="0" borderId="0"/>
    <xf numFmtId="0" fontId="5" fillId="0" borderId="0"/>
    <xf numFmtId="0" fontId="5" fillId="0" borderId="0"/>
    <xf numFmtId="0" fontId="16" fillId="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7"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7" borderId="0" applyNumberFormat="0" applyBorder="0" applyAlignment="0" applyProtection="0"/>
    <xf numFmtId="0" fontId="5" fillId="0" borderId="0"/>
    <xf numFmtId="0" fontId="16" fillId="7" borderId="0" applyNumberFormat="0" applyBorder="0" applyAlignment="0" applyProtection="0"/>
    <xf numFmtId="0" fontId="5" fillId="0" borderId="0"/>
    <xf numFmtId="0" fontId="16" fillId="8" borderId="0" applyNumberFormat="0" applyBorder="0" applyAlignment="0" applyProtection="0"/>
    <xf numFmtId="0" fontId="5" fillId="0" borderId="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5" fillId="8" borderId="0" applyNumberFormat="0" applyBorder="0" applyAlignment="0" applyProtection="0"/>
    <xf numFmtId="0" fontId="5" fillId="0" borderId="0"/>
    <xf numFmtId="0" fontId="5" fillId="0" borderId="0"/>
    <xf numFmtId="0" fontId="5" fillId="0" borderId="0"/>
    <xf numFmtId="0" fontId="5" fillId="0" borderId="0"/>
    <xf numFmtId="0" fontId="16" fillId="8" borderId="0" applyNumberFormat="0" applyBorder="0" applyAlignment="0" applyProtection="0"/>
    <xf numFmtId="0" fontId="5" fillId="0" borderId="0"/>
    <xf numFmtId="0" fontId="5" fillId="0" borderId="0"/>
    <xf numFmtId="0" fontId="5" fillId="0" borderId="0"/>
    <xf numFmtId="0" fontId="5" fillId="0" borderId="0"/>
    <xf numFmtId="0" fontId="173" fillId="95" borderId="0" applyNumberFormat="0" applyBorder="0" applyAlignment="0" applyProtection="0"/>
    <xf numFmtId="0" fontId="5" fillId="0" borderId="0"/>
    <xf numFmtId="0" fontId="5" fillId="0" borderId="0"/>
    <xf numFmtId="0" fontId="5" fillId="0" borderId="0"/>
    <xf numFmtId="0" fontId="16" fillId="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8"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8" borderId="0" applyNumberFormat="0" applyBorder="0" applyAlignment="0" applyProtection="0"/>
    <xf numFmtId="0" fontId="5" fillId="0" borderId="0"/>
    <xf numFmtId="0" fontId="5" fillId="0" borderId="0"/>
    <xf numFmtId="0" fontId="5" fillId="0" borderId="0"/>
    <xf numFmtId="0" fontId="5" fillId="0" borderId="0"/>
    <xf numFmtId="0" fontId="16" fillId="9" borderId="0" applyNumberFormat="0" applyBorder="0" applyAlignment="0" applyProtection="0"/>
    <xf numFmtId="0" fontId="5" fillId="0" borderId="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5" fillId="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3" fillId="76" borderId="0" applyNumberFormat="0" applyBorder="0" applyAlignment="0" applyProtection="0"/>
    <xf numFmtId="0" fontId="5" fillId="0" borderId="0"/>
    <xf numFmtId="0" fontId="5" fillId="0" borderId="0"/>
    <xf numFmtId="0" fontId="5" fillId="0" borderId="0"/>
    <xf numFmtId="0" fontId="16" fillId="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9"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9" borderId="0" applyNumberFormat="0" applyBorder="0" applyAlignment="0" applyProtection="0"/>
    <xf numFmtId="0" fontId="5" fillId="0" borderId="0"/>
    <xf numFmtId="0" fontId="16" fillId="9" borderId="0" applyNumberFormat="0" applyBorder="0" applyAlignment="0" applyProtection="0"/>
    <xf numFmtId="0" fontId="5" fillId="0" borderId="0"/>
    <xf numFmtId="0" fontId="16" fillId="10" borderId="0" applyNumberFormat="0" applyBorder="0" applyAlignment="0" applyProtection="0"/>
    <xf numFmtId="0" fontId="5" fillId="0" borderId="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5" fillId="10" borderId="0" applyNumberFormat="0" applyBorder="0" applyAlignment="0" applyProtection="0"/>
    <xf numFmtId="0" fontId="5" fillId="0" borderId="0"/>
    <xf numFmtId="0" fontId="5" fillId="0" borderId="0"/>
    <xf numFmtId="0" fontId="5" fillId="0" borderId="0"/>
    <xf numFmtId="0" fontId="5" fillId="0" borderId="0"/>
    <xf numFmtId="0" fontId="16" fillId="10" borderId="0" applyNumberFormat="0" applyBorder="0" applyAlignment="0" applyProtection="0"/>
    <xf numFmtId="0" fontId="5" fillId="0" borderId="0"/>
    <xf numFmtId="0" fontId="5" fillId="0" borderId="0"/>
    <xf numFmtId="0" fontId="5" fillId="0" borderId="0"/>
    <xf numFmtId="0" fontId="5" fillId="0" borderId="0"/>
    <xf numFmtId="0" fontId="173" fillId="80" borderId="0" applyNumberFormat="0" applyBorder="0" applyAlignment="0" applyProtection="0"/>
    <xf numFmtId="0" fontId="5" fillId="0" borderId="0"/>
    <xf numFmtId="0" fontId="5" fillId="0" borderId="0"/>
    <xf numFmtId="0" fontId="5" fillId="0" borderId="0"/>
    <xf numFmtId="0" fontId="16"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1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10" borderId="0" applyNumberFormat="0" applyBorder="0" applyAlignment="0" applyProtection="0"/>
    <xf numFmtId="0" fontId="5" fillId="0" borderId="0"/>
    <xf numFmtId="0" fontId="16" fillId="11" borderId="0" applyNumberFormat="0" applyBorder="0" applyAlignment="0" applyProtection="0"/>
    <xf numFmtId="0" fontId="5" fillId="0" borderId="0"/>
    <xf numFmtId="0" fontId="5"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 fillId="0" borderId="0"/>
    <xf numFmtId="0" fontId="5"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 fillId="0" borderId="0"/>
    <xf numFmtId="0" fontId="1" fillId="40" borderId="0" applyNumberFormat="0" applyBorder="0" applyAlignment="0" applyProtection="0"/>
    <xf numFmtId="0" fontId="1" fillId="4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5"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3" fillId="84" borderId="0" applyNumberFormat="0" applyBorder="0" applyAlignment="0" applyProtection="0"/>
    <xf numFmtId="0" fontId="5" fillId="0" borderId="0"/>
    <xf numFmtId="0" fontId="5" fillId="0" borderId="0"/>
    <xf numFmtId="0" fontId="16"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11" borderId="0" applyNumberFormat="0" applyBorder="0" applyAlignment="0" applyProtection="0"/>
    <xf numFmtId="0" fontId="5"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11" borderId="0" applyNumberFormat="0" applyBorder="0" applyAlignment="0" applyProtection="0"/>
    <xf numFmtId="0" fontId="5" fillId="0" borderId="0"/>
    <xf numFmtId="0" fontId="16" fillId="11" borderId="0" applyNumberFormat="0" applyBorder="0" applyAlignment="0" applyProtection="0"/>
    <xf numFmtId="0" fontId="5" fillId="0" borderId="0"/>
    <xf numFmtId="0" fontId="16" fillId="6" borderId="0" applyNumberFormat="0" applyBorder="0" applyAlignment="0" applyProtection="0"/>
    <xf numFmtId="0" fontId="5" fillId="0" borderId="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5" fillId="6" borderId="0" applyNumberFormat="0" applyBorder="0" applyAlignment="0" applyProtection="0"/>
    <xf numFmtId="0" fontId="5" fillId="0" borderId="0"/>
    <xf numFmtId="0" fontId="5" fillId="0" borderId="0"/>
    <xf numFmtId="0" fontId="5" fillId="0" borderId="0"/>
    <xf numFmtId="0" fontId="5" fillId="0" borderId="0"/>
    <xf numFmtId="0" fontId="16" fillId="6" borderId="0" applyNumberFormat="0" applyBorder="0" applyAlignment="0" applyProtection="0"/>
    <xf numFmtId="0" fontId="5" fillId="0" borderId="0"/>
    <xf numFmtId="0" fontId="5" fillId="0" borderId="0"/>
    <xf numFmtId="0" fontId="5" fillId="0" borderId="0"/>
    <xf numFmtId="0" fontId="5" fillId="0" borderId="0"/>
    <xf numFmtId="0" fontId="173" fillId="88" borderId="0" applyNumberFormat="0" applyBorder="0" applyAlignment="0" applyProtection="0"/>
    <xf numFmtId="0" fontId="5" fillId="0" borderId="0"/>
    <xf numFmtId="0" fontId="5" fillId="0" borderId="0"/>
    <xf numFmtId="0" fontId="5" fillId="0" borderId="0"/>
    <xf numFmtId="0" fontId="16" fillId="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6"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6" borderId="0" applyNumberFormat="0" applyBorder="0" applyAlignment="0" applyProtection="0"/>
    <xf numFmtId="0" fontId="5" fillId="0" borderId="0"/>
    <xf numFmtId="0" fontId="16" fillId="9" borderId="0" applyNumberFormat="0" applyBorder="0" applyAlignment="0" applyProtection="0"/>
    <xf numFmtId="0" fontId="5" fillId="0" borderId="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5" fillId="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3" fillId="92" borderId="0" applyNumberFormat="0" applyBorder="0" applyAlignment="0" applyProtection="0"/>
    <xf numFmtId="0" fontId="5" fillId="0" borderId="0"/>
    <xf numFmtId="0" fontId="5" fillId="0" borderId="0"/>
    <xf numFmtId="0" fontId="5" fillId="0" borderId="0"/>
    <xf numFmtId="0" fontId="16" fillId="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9"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9" borderId="0" applyNumberFormat="0" applyBorder="0" applyAlignment="0" applyProtection="0"/>
    <xf numFmtId="0" fontId="5" fillId="0" borderId="0"/>
    <xf numFmtId="0" fontId="16" fillId="9" borderId="0" applyNumberFormat="0" applyBorder="0" applyAlignment="0" applyProtection="0"/>
    <xf numFmtId="0" fontId="5" fillId="0" borderId="0"/>
    <xf numFmtId="0" fontId="16" fillId="12" borderId="0" applyNumberFormat="0" applyBorder="0" applyAlignment="0" applyProtection="0"/>
    <xf numFmtId="0" fontId="5" fillId="0" borderId="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5" fillId="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3" fillId="96" borderId="0" applyNumberFormat="0" applyBorder="0" applyAlignment="0" applyProtection="0"/>
    <xf numFmtId="0" fontId="5" fillId="0" borderId="0"/>
    <xf numFmtId="0" fontId="5" fillId="0" borderId="0"/>
    <xf numFmtId="0" fontId="5" fillId="0" borderId="0"/>
    <xf numFmtId="0" fontId="16" fillId="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12"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12" borderId="0" applyNumberFormat="0" applyBorder="0" applyAlignment="0" applyProtection="0"/>
    <xf numFmtId="0" fontId="5" fillId="0" borderId="0"/>
    <xf numFmtId="0" fontId="16" fillId="12" borderId="0" applyNumberFormat="0" applyBorder="0" applyAlignment="0" applyProtection="0"/>
    <xf numFmtId="0" fontId="5" fillId="0" borderId="0"/>
    <xf numFmtId="0" fontId="5" fillId="0" borderId="0"/>
    <xf numFmtId="0" fontId="5" fillId="0" borderId="0"/>
    <xf numFmtId="0" fontId="5" fillId="0" borderId="0"/>
    <xf numFmtId="0" fontId="18" fillId="1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6" borderId="0" applyNumberFormat="0" applyBorder="0" applyAlignment="0" applyProtection="0"/>
    <xf numFmtId="0" fontId="5" fillId="0" borderId="0"/>
    <xf numFmtId="0" fontId="5" fillId="0" borderId="0"/>
    <xf numFmtId="0" fontId="5" fillId="0" borderId="0"/>
    <xf numFmtId="0" fontId="5" fillId="0" borderId="0"/>
    <xf numFmtId="0" fontId="17" fillId="1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4" fillId="77" borderId="0" applyNumberFormat="0" applyBorder="0" applyAlignment="0" applyProtection="0"/>
    <xf numFmtId="0" fontId="5" fillId="0" borderId="0"/>
    <xf numFmtId="0" fontId="5" fillId="0" borderId="0"/>
    <xf numFmtId="0" fontId="5" fillId="0" borderId="0"/>
    <xf numFmtId="0" fontId="18" fillId="1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7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3" borderId="0" applyNumberFormat="0" applyBorder="0" applyAlignment="0" applyProtection="0"/>
    <xf numFmtId="0" fontId="5" fillId="0" borderId="0"/>
    <xf numFmtId="0" fontId="5" fillId="0" borderId="0"/>
    <xf numFmtId="0" fontId="5" fillId="0" borderId="0"/>
    <xf numFmtId="0" fontId="172" fillId="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3" borderId="0" applyNumberFormat="0" applyBorder="0" applyAlignment="0" applyProtection="0"/>
    <xf numFmtId="0" fontId="5" fillId="0" borderId="0"/>
    <xf numFmtId="0" fontId="18" fillId="13" borderId="0" applyNumberFormat="0" applyBorder="0" applyAlignment="0" applyProtection="0"/>
    <xf numFmtId="0" fontId="5" fillId="0" borderId="0"/>
    <xf numFmtId="0" fontId="18" fillId="10" borderId="0" applyNumberFormat="0" applyBorder="0" applyAlignment="0" applyProtection="0"/>
    <xf numFmtId="0" fontId="5" fillId="0" borderId="0"/>
    <xf numFmtId="0" fontId="5" fillId="0" borderId="0"/>
    <xf numFmtId="0" fontId="5" fillId="0" borderId="0"/>
    <xf numFmtId="0" fontId="5" fillId="0" borderId="0"/>
    <xf numFmtId="0" fontId="172" fillId="81" borderId="0" applyNumberFormat="0" applyBorder="0" applyAlignment="0" applyProtection="0"/>
    <xf numFmtId="0" fontId="5" fillId="0" borderId="0"/>
    <xf numFmtId="0" fontId="5" fillId="0" borderId="0"/>
    <xf numFmtId="0" fontId="5" fillId="0" borderId="0"/>
    <xf numFmtId="0" fontId="5" fillId="0" borderId="0"/>
    <xf numFmtId="0" fontId="17" fillId="10" borderId="0" applyNumberFormat="0" applyBorder="0" applyAlignment="0" applyProtection="0"/>
    <xf numFmtId="0" fontId="5" fillId="0" borderId="0"/>
    <xf numFmtId="0" fontId="5" fillId="0" borderId="0"/>
    <xf numFmtId="0" fontId="5" fillId="0" borderId="0"/>
    <xf numFmtId="0" fontId="5" fillId="0" borderId="0"/>
    <xf numFmtId="0" fontId="18" fillId="10" borderId="0" applyNumberFormat="0" applyBorder="0" applyAlignment="0" applyProtection="0"/>
    <xf numFmtId="0" fontId="5" fillId="0" borderId="0"/>
    <xf numFmtId="0" fontId="5" fillId="0" borderId="0"/>
    <xf numFmtId="0" fontId="5" fillId="0" borderId="0"/>
    <xf numFmtId="0" fontId="5" fillId="0" borderId="0"/>
    <xf numFmtId="0" fontId="174" fillId="81" borderId="0" applyNumberFormat="0" applyBorder="0" applyAlignment="0" applyProtection="0"/>
    <xf numFmtId="0" fontId="5" fillId="0" borderId="0"/>
    <xf numFmtId="0" fontId="5" fillId="0" borderId="0"/>
    <xf numFmtId="0" fontId="5" fillId="0" borderId="0"/>
    <xf numFmtId="0" fontId="18"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8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0" borderId="0" applyNumberFormat="0" applyBorder="0" applyAlignment="0" applyProtection="0"/>
    <xf numFmtId="0" fontId="5" fillId="0" borderId="0"/>
    <xf numFmtId="0" fontId="5" fillId="0" borderId="0"/>
    <xf numFmtId="0" fontId="5" fillId="0" borderId="0"/>
    <xf numFmtId="0" fontId="172" fillId="8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0" borderId="0" applyNumberFormat="0" applyBorder="0" applyAlignment="0" applyProtection="0"/>
    <xf numFmtId="0" fontId="5" fillId="0" borderId="0"/>
    <xf numFmtId="0" fontId="18"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5" borderId="0" applyNumberFormat="0" applyBorder="0" applyAlignment="0" applyProtection="0"/>
    <xf numFmtId="0" fontId="5" fillId="0" borderId="0"/>
    <xf numFmtId="0" fontId="5" fillId="0" borderId="0"/>
    <xf numFmtId="0" fontId="5" fillId="0" borderId="0"/>
    <xf numFmtId="0" fontId="5" fillId="0" borderId="0"/>
    <xf numFmtId="0" fontId="17"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4" fillId="85" borderId="0" applyNumberFormat="0" applyBorder="0" applyAlignment="0" applyProtection="0"/>
    <xf numFmtId="0" fontId="5" fillId="0" borderId="0"/>
    <xf numFmtId="0" fontId="5" fillId="0" borderId="0"/>
    <xf numFmtId="0" fontId="5" fillId="0" borderId="0"/>
    <xf numFmtId="0" fontId="18"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8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1" borderId="0" applyNumberFormat="0" applyBorder="0" applyAlignment="0" applyProtection="0"/>
    <xf numFmtId="0" fontId="5" fillId="0" borderId="0"/>
    <xf numFmtId="0" fontId="5" fillId="0" borderId="0"/>
    <xf numFmtId="0" fontId="5" fillId="0" borderId="0"/>
    <xf numFmtId="0" fontId="172" fillId="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1" borderId="0" applyNumberFormat="0" applyBorder="0" applyAlignment="0" applyProtection="0"/>
    <xf numFmtId="0" fontId="5" fillId="0" borderId="0"/>
    <xf numFmtId="0" fontId="18" fillId="11" borderId="0" applyNumberFormat="0" applyBorder="0" applyAlignment="0" applyProtection="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6" borderId="0" applyNumberFormat="0" applyBorder="0" applyAlignment="0" applyProtection="0"/>
    <xf numFmtId="0" fontId="5" fillId="0" borderId="0"/>
    <xf numFmtId="0" fontId="5" fillId="0" borderId="0"/>
    <xf numFmtId="0" fontId="5" fillId="0" borderId="0"/>
    <xf numFmtId="0" fontId="5" fillId="0" borderId="0"/>
    <xf numFmtId="0" fontId="17"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4" fillId="89" borderId="0" applyNumberFormat="0" applyBorder="0" applyAlignment="0" applyProtection="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8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172" fillId="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18" fillId="14" borderId="0" applyNumberFormat="0" applyBorder="0" applyAlignment="0" applyProtection="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172" fillId="93" borderId="0" applyNumberFormat="0" applyBorder="0" applyAlignment="0" applyProtection="0"/>
    <xf numFmtId="0" fontId="5" fillId="0" borderId="0"/>
    <xf numFmtId="0" fontId="5" fillId="0" borderId="0"/>
    <xf numFmtId="0" fontId="5" fillId="0" borderId="0"/>
    <xf numFmtId="0" fontId="5" fillId="0" borderId="0"/>
    <xf numFmtId="0" fontId="17" fillId="15" borderId="0" applyNumberFormat="0" applyBorder="0" applyAlignment="0" applyProtection="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174" fillId="93" borderId="0" applyNumberFormat="0" applyBorder="0" applyAlignment="0" applyProtection="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9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172" fillId="9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18"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8" borderId="0" applyNumberFormat="0" applyBorder="0" applyAlignment="0" applyProtection="0"/>
    <xf numFmtId="0" fontId="5" fillId="0" borderId="0"/>
    <xf numFmtId="0" fontId="5" fillId="0" borderId="0"/>
    <xf numFmtId="0" fontId="5" fillId="0" borderId="0"/>
    <xf numFmtId="0" fontId="5" fillId="0" borderId="0"/>
    <xf numFmtId="0" fontId="17"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4" fillId="97" borderId="0" applyNumberFormat="0" applyBorder="0" applyAlignment="0" applyProtection="0"/>
    <xf numFmtId="0" fontId="5" fillId="0" borderId="0"/>
    <xf numFmtId="0" fontId="5" fillId="0" borderId="0"/>
    <xf numFmtId="0" fontId="5" fillId="0" borderId="0"/>
    <xf numFmtId="0" fontId="18"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9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6" borderId="0" applyNumberFormat="0" applyBorder="0" applyAlignment="0" applyProtection="0"/>
    <xf numFmtId="0" fontId="5" fillId="0" borderId="0"/>
    <xf numFmtId="0" fontId="5" fillId="0" borderId="0"/>
    <xf numFmtId="0" fontId="5" fillId="0" borderId="0"/>
    <xf numFmtId="0" fontId="172" fillId="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6" borderId="0" applyNumberFormat="0" applyBorder="0" applyAlignment="0" applyProtection="0"/>
    <xf numFmtId="0" fontId="5" fillId="0" borderId="0"/>
    <xf numFmtId="0" fontId="18" fillId="16" borderId="0" applyNumberFormat="0" applyBorder="0" applyAlignment="0" applyProtection="0"/>
    <xf numFmtId="0" fontId="5" fillId="0" borderId="0"/>
    <xf numFmtId="0" fontId="16" fillId="17" borderId="0" applyNumberFormat="0" applyBorder="0" applyAlignment="0" applyProtection="0"/>
    <xf numFmtId="0" fontId="5" fillId="0" borderId="0"/>
    <xf numFmtId="0" fontId="5" fillId="0" borderId="0"/>
    <xf numFmtId="0" fontId="16" fillId="17" borderId="0" applyNumberFormat="0" applyBorder="0" applyAlignment="0" applyProtection="0"/>
    <xf numFmtId="0" fontId="5" fillId="0" borderId="0"/>
    <xf numFmtId="0" fontId="5" fillId="0" borderId="0"/>
    <xf numFmtId="0" fontId="18" fillId="1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7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172"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7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172"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7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7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7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7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72" fillId="15" borderId="0" applyNumberFormat="0" applyBorder="0" applyAlignment="0" applyProtection="0"/>
    <xf numFmtId="0" fontId="5" fillId="0" borderId="0"/>
    <xf numFmtId="0" fontId="5" fillId="0" borderId="0"/>
    <xf numFmtId="0" fontId="5" fillId="0" borderId="0"/>
    <xf numFmtId="0" fontId="5" fillId="0" borderId="0"/>
    <xf numFmtId="0" fontId="17"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4" fillId="74" borderId="0" applyNumberFormat="0" applyBorder="0" applyAlignment="0" applyProtection="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172" fillId="74" borderId="0" applyNumberFormat="0" applyBorder="0" applyAlignment="0" applyProtection="0"/>
    <xf numFmtId="0" fontId="5" fillId="0" borderId="0"/>
    <xf numFmtId="0" fontId="172" fillId="74" borderId="0" applyNumberFormat="0" applyBorder="0" applyAlignment="0" applyProtection="0"/>
    <xf numFmtId="0" fontId="17" fillId="19" borderId="0" applyNumberFormat="0" applyBorder="0" applyAlignment="0" applyProtection="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172" fillId="74" borderId="0" applyNumberFormat="0" applyBorder="0" applyAlignment="0" applyProtection="0"/>
    <xf numFmtId="0" fontId="17"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7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18" fillId="19" borderId="0" applyNumberFormat="0" applyBorder="0" applyAlignment="0" applyProtection="0"/>
    <xf numFmtId="0" fontId="5" fillId="0" borderId="0"/>
    <xf numFmtId="0" fontId="18" fillId="19" borderId="0" applyNumberFormat="0" applyBorder="0" applyAlignment="0" applyProtection="0"/>
    <xf numFmtId="0" fontId="5" fillId="0" borderId="0"/>
    <xf numFmtId="0" fontId="18" fillId="19" borderId="0" applyNumberFormat="0" applyBorder="0" applyAlignment="0" applyProtection="0"/>
    <xf numFmtId="0" fontId="5" fillId="0" borderId="0"/>
    <xf numFmtId="0" fontId="18" fillId="19" borderId="0" applyNumberFormat="0" applyBorder="0" applyAlignment="0" applyProtection="0"/>
    <xf numFmtId="0" fontId="5" fillId="0" borderId="0"/>
    <xf numFmtId="0" fontId="18" fillId="19" borderId="0" applyNumberFormat="0" applyBorder="0" applyAlignment="0" applyProtection="0"/>
    <xf numFmtId="0" fontId="5" fillId="0" borderId="0"/>
    <xf numFmtId="0" fontId="18" fillId="19" borderId="0" applyNumberFormat="0" applyBorder="0" applyAlignment="0" applyProtection="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7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18" fillId="19" borderId="0" applyNumberFormat="0" applyBorder="0" applyAlignment="0" applyProtection="0"/>
    <xf numFmtId="0" fontId="5" fillId="0" borderId="0"/>
    <xf numFmtId="0" fontId="5" fillId="0" borderId="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7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7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7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74" borderId="0" applyNumberFormat="0" applyBorder="0" applyAlignment="0" applyProtection="0"/>
    <xf numFmtId="0" fontId="5" fillId="0" borderId="0"/>
    <xf numFmtId="0" fontId="16" fillId="20" borderId="0" applyNumberFormat="0" applyBorder="0" applyAlignment="0" applyProtection="0"/>
    <xf numFmtId="0" fontId="5" fillId="0" borderId="0"/>
    <xf numFmtId="0" fontId="5" fillId="0" borderId="0"/>
    <xf numFmtId="0" fontId="16" fillId="21" borderId="0" applyNumberFormat="0" applyBorder="0" applyAlignment="0" applyProtection="0"/>
    <xf numFmtId="0" fontId="5" fillId="0" borderId="0"/>
    <xf numFmtId="0" fontId="5" fillId="0" borderId="0"/>
    <xf numFmtId="0" fontId="18" fillId="22" borderId="0" applyNumberFormat="0" applyBorder="0" applyAlignment="0" applyProtection="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78" borderId="0" applyNumberFormat="0" applyBorder="0" applyAlignment="0" applyProtection="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78" borderId="0" applyNumberFormat="0" applyBorder="0" applyAlignment="0" applyProtection="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78" borderId="0" applyNumberFormat="0" applyBorder="0" applyAlignment="0" applyProtection="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78" borderId="0" applyNumberFormat="0" applyBorder="0" applyAlignment="0" applyProtection="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72" fillId="7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7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172" fillId="78" borderId="0" applyNumberFormat="0" applyBorder="0" applyAlignment="0" applyProtection="0"/>
    <xf numFmtId="0" fontId="5" fillId="0" borderId="0"/>
    <xf numFmtId="0" fontId="5" fillId="0" borderId="0"/>
    <xf numFmtId="0" fontId="5" fillId="0" borderId="0"/>
    <xf numFmtId="0" fontId="5" fillId="0" borderId="0"/>
    <xf numFmtId="0" fontId="17" fillId="23" borderId="0" applyNumberFormat="0" applyBorder="0" applyAlignment="0" applyProtection="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174" fillId="78" borderId="0" applyNumberFormat="0" applyBorder="0" applyAlignment="0" applyProtection="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78" borderId="0" applyNumberFormat="0" applyBorder="0" applyAlignment="0" applyProtection="0"/>
    <xf numFmtId="0" fontId="5" fillId="0" borderId="0"/>
    <xf numFmtId="0" fontId="5" fillId="0" borderId="0"/>
    <xf numFmtId="0" fontId="5" fillId="0" borderId="0"/>
    <xf numFmtId="0" fontId="5" fillId="0" borderId="0"/>
    <xf numFmtId="0" fontId="172" fillId="78" borderId="0" applyNumberFormat="0" applyBorder="0" applyAlignment="0" applyProtection="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172" fillId="78" borderId="0" applyNumberFormat="0" applyBorder="0" applyAlignment="0" applyProtection="0"/>
    <xf numFmtId="0" fontId="17" fillId="23" borderId="0" applyNumberFormat="0" applyBorder="0" applyAlignment="0" applyProtection="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78" borderId="0" applyNumberFormat="0" applyBorder="0" applyAlignment="0" applyProtection="0"/>
    <xf numFmtId="0" fontId="5" fillId="0" borderId="0"/>
    <xf numFmtId="0" fontId="17"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172" fillId="78" borderId="0" applyNumberFormat="0" applyBorder="0" applyAlignment="0" applyProtection="0"/>
    <xf numFmtId="0" fontId="17"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7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18" fillId="23" borderId="0" applyNumberFormat="0" applyBorder="0" applyAlignment="0" applyProtection="0"/>
    <xf numFmtId="0" fontId="5" fillId="0" borderId="0"/>
    <xf numFmtId="0" fontId="18" fillId="23" borderId="0" applyNumberFormat="0" applyBorder="0" applyAlignment="0" applyProtection="0"/>
    <xf numFmtId="0" fontId="5" fillId="0" borderId="0"/>
    <xf numFmtId="0" fontId="18" fillId="23" borderId="0" applyNumberFormat="0" applyBorder="0" applyAlignment="0" applyProtection="0"/>
    <xf numFmtId="0" fontId="5" fillId="0" borderId="0"/>
    <xf numFmtId="0" fontId="18" fillId="23" borderId="0" applyNumberFormat="0" applyBorder="0" applyAlignment="0" applyProtection="0"/>
    <xf numFmtId="0" fontId="5" fillId="0" borderId="0"/>
    <xf numFmtId="0" fontId="18" fillId="23" borderId="0" applyNumberFormat="0" applyBorder="0" applyAlignment="0" applyProtection="0"/>
    <xf numFmtId="0" fontId="5" fillId="0" borderId="0"/>
    <xf numFmtId="0" fontId="18" fillId="23" borderId="0" applyNumberFormat="0" applyBorder="0" applyAlignment="0" applyProtection="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7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18" fillId="23" borderId="0" applyNumberFormat="0" applyBorder="0" applyAlignment="0" applyProtection="0"/>
    <xf numFmtId="0" fontId="5" fillId="0" borderId="0"/>
    <xf numFmtId="0" fontId="5" fillId="0" borderId="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72" fillId="7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7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7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78" borderId="0" applyNumberFormat="0" applyBorder="0" applyAlignment="0" applyProtection="0"/>
    <xf numFmtId="0" fontId="5" fillId="0" borderId="0"/>
    <xf numFmtId="0" fontId="5" fillId="0" borderId="0"/>
    <xf numFmtId="0" fontId="16" fillId="20" borderId="0" applyNumberFormat="0" applyBorder="0" applyAlignment="0" applyProtection="0"/>
    <xf numFmtId="0" fontId="5" fillId="0" borderId="0"/>
    <xf numFmtId="0" fontId="5" fillId="0" borderId="0"/>
    <xf numFmtId="0" fontId="16" fillId="24" borderId="0" applyNumberFormat="0" applyBorder="0" applyAlignment="0" applyProtection="0"/>
    <xf numFmtId="0" fontId="5" fillId="0" borderId="0"/>
    <xf numFmtId="0" fontId="5" fillId="0" borderId="0"/>
    <xf numFmtId="0" fontId="18" fillId="21" borderId="0" applyNumberFormat="0" applyBorder="0" applyAlignment="0" applyProtection="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82" borderId="0" applyNumberFormat="0" applyBorder="0" applyAlignment="0" applyProtection="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82" borderId="0" applyNumberFormat="0" applyBorder="0" applyAlignment="0" applyProtection="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82" borderId="0" applyNumberFormat="0" applyBorder="0" applyAlignment="0" applyProtection="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82" borderId="0" applyNumberFormat="0" applyBorder="0" applyAlignment="0" applyProtection="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72" fillId="8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8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172" fillId="82" borderId="0" applyNumberFormat="0" applyBorder="0" applyAlignment="0" applyProtection="0"/>
    <xf numFmtId="0" fontId="5" fillId="0" borderId="0"/>
    <xf numFmtId="0" fontId="5" fillId="0" borderId="0"/>
    <xf numFmtId="0" fontId="5" fillId="0" borderId="0"/>
    <xf numFmtId="0" fontId="5" fillId="0" borderId="0"/>
    <xf numFmtId="0" fontId="17" fillId="25" borderId="0" applyNumberFormat="0" applyBorder="0" applyAlignment="0" applyProtection="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174" fillId="82" borderId="0" applyNumberFormat="0" applyBorder="0" applyAlignment="0" applyProtection="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82" borderId="0" applyNumberFormat="0" applyBorder="0" applyAlignment="0" applyProtection="0"/>
    <xf numFmtId="0" fontId="5" fillId="0" borderId="0"/>
    <xf numFmtId="0" fontId="5" fillId="0" borderId="0"/>
    <xf numFmtId="0" fontId="5" fillId="0" borderId="0"/>
    <xf numFmtId="0" fontId="5" fillId="0" borderId="0"/>
    <xf numFmtId="0" fontId="172" fillId="82" borderId="0" applyNumberFormat="0" applyBorder="0" applyAlignment="0" applyProtection="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172" fillId="82" borderId="0" applyNumberFormat="0" applyBorder="0" applyAlignment="0" applyProtection="0"/>
    <xf numFmtId="0" fontId="17" fillId="25" borderId="0" applyNumberFormat="0" applyBorder="0" applyAlignment="0" applyProtection="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82" borderId="0" applyNumberFormat="0" applyBorder="0" applyAlignment="0" applyProtection="0"/>
    <xf numFmtId="0" fontId="5" fillId="0" borderId="0"/>
    <xf numFmtId="0" fontId="17"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172" fillId="82" borderId="0" applyNumberFormat="0" applyBorder="0" applyAlignment="0" applyProtection="0"/>
    <xf numFmtId="0" fontId="17"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8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18" fillId="25" borderId="0" applyNumberFormat="0" applyBorder="0" applyAlignment="0" applyProtection="0"/>
    <xf numFmtId="0" fontId="5" fillId="0" borderId="0"/>
    <xf numFmtId="0" fontId="18" fillId="25" borderId="0" applyNumberFormat="0" applyBorder="0" applyAlignment="0" applyProtection="0"/>
    <xf numFmtId="0" fontId="5" fillId="0" borderId="0"/>
    <xf numFmtId="0" fontId="18" fillId="25" borderId="0" applyNumberFormat="0" applyBorder="0" applyAlignment="0" applyProtection="0"/>
    <xf numFmtId="0" fontId="5" fillId="0" borderId="0"/>
    <xf numFmtId="0" fontId="18" fillId="25" borderId="0" applyNumberFormat="0" applyBorder="0" applyAlignment="0" applyProtection="0"/>
    <xf numFmtId="0" fontId="5" fillId="0" borderId="0"/>
    <xf numFmtId="0" fontId="18" fillId="25" borderId="0" applyNumberFormat="0" applyBorder="0" applyAlignment="0" applyProtection="0"/>
    <xf numFmtId="0" fontId="5" fillId="0" borderId="0"/>
    <xf numFmtId="0" fontId="18" fillId="25" borderId="0" applyNumberFormat="0" applyBorder="0" applyAlignment="0" applyProtection="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8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18" fillId="25" borderId="0" applyNumberFormat="0" applyBorder="0" applyAlignment="0" applyProtection="0"/>
    <xf numFmtId="0" fontId="5" fillId="0" borderId="0"/>
    <xf numFmtId="0" fontId="5" fillId="0" borderId="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72" fillId="8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8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8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82" borderId="0" applyNumberFormat="0" applyBorder="0" applyAlignment="0" applyProtection="0"/>
    <xf numFmtId="0" fontId="5" fillId="0" borderId="0"/>
    <xf numFmtId="0" fontId="5" fillId="0" borderId="0"/>
    <xf numFmtId="0" fontId="16" fillId="17" borderId="0" applyNumberFormat="0" applyBorder="0" applyAlignment="0" applyProtection="0"/>
    <xf numFmtId="0" fontId="5" fillId="0" borderId="0"/>
    <xf numFmtId="0" fontId="5" fillId="0" borderId="0"/>
    <xf numFmtId="0" fontId="16" fillId="21" borderId="0" applyNumberFormat="0" applyBorder="0" applyAlignment="0" applyProtection="0"/>
    <xf numFmtId="0" fontId="5" fillId="0" borderId="0"/>
    <xf numFmtId="0" fontId="5" fillId="0" borderId="0"/>
    <xf numFmtId="0" fontId="18"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8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172" fillId="9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8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172" fillId="9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8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9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8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8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8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72" fillId="99" borderId="0" applyNumberFormat="0" applyBorder="0" applyAlignment="0" applyProtection="0"/>
    <xf numFmtId="0" fontId="5" fillId="0" borderId="0"/>
    <xf numFmtId="0" fontId="5" fillId="0" borderId="0"/>
    <xf numFmtId="0" fontId="5" fillId="0" borderId="0"/>
    <xf numFmtId="0" fontId="5" fillId="0" borderId="0"/>
    <xf numFmtId="0" fontId="17"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4" fillId="86" borderId="0" applyNumberFormat="0" applyBorder="0" applyAlignment="0" applyProtection="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172" fillId="86" borderId="0" applyNumberFormat="0" applyBorder="0" applyAlignment="0" applyProtection="0"/>
    <xf numFmtId="0" fontId="5" fillId="0" borderId="0"/>
    <xf numFmtId="0" fontId="172" fillId="86" borderId="0" applyNumberFormat="0" applyBorder="0" applyAlignment="0" applyProtection="0"/>
    <xf numFmtId="0" fontId="17" fillId="14" borderId="0" applyNumberFormat="0" applyBorder="0" applyAlignment="0" applyProtection="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172" fillId="86" borderId="0" applyNumberFormat="0" applyBorder="0" applyAlignment="0" applyProtection="0"/>
    <xf numFmtId="0" fontId="17"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8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18" fillId="14" borderId="0" applyNumberFormat="0" applyBorder="0" applyAlignment="0" applyProtection="0"/>
    <xf numFmtId="0" fontId="5" fillId="0" borderId="0"/>
    <xf numFmtId="0" fontId="18" fillId="14" borderId="0" applyNumberFormat="0" applyBorder="0" applyAlignment="0" applyProtection="0"/>
    <xf numFmtId="0" fontId="5" fillId="0" borderId="0"/>
    <xf numFmtId="0" fontId="18" fillId="14" borderId="0" applyNumberFormat="0" applyBorder="0" applyAlignment="0" applyProtection="0"/>
    <xf numFmtId="0" fontId="5" fillId="0" borderId="0"/>
    <xf numFmtId="0" fontId="18" fillId="14" borderId="0" applyNumberFormat="0" applyBorder="0" applyAlignment="0" applyProtection="0"/>
    <xf numFmtId="0" fontId="5" fillId="0" borderId="0"/>
    <xf numFmtId="0" fontId="18" fillId="14" borderId="0" applyNumberFormat="0" applyBorder="0" applyAlignment="0" applyProtection="0"/>
    <xf numFmtId="0" fontId="5" fillId="0" borderId="0"/>
    <xf numFmtId="0" fontId="18" fillId="14" borderId="0" applyNumberFormat="0" applyBorder="0" applyAlignment="0" applyProtection="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8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18" fillId="14" borderId="0" applyNumberFormat="0" applyBorder="0" applyAlignment="0" applyProtection="0"/>
    <xf numFmtId="0" fontId="5" fillId="0" borderId="0"/>
    <xf numFmtId="0" fontId="5" fillId="0" borderId="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8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8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8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86" borderId="0" applyNumberFormat="0" applyBorder="0" applyAlignment="0" applyProtection="0"/>
    <xf numFmtId="0" fontId="5" fillId="0" borderId="0"/>
    <xf numFmtId="0" fontId="16" fillId="26" borderId="0" applyNumberFormat="0" applyBorder="0" applyAlignment="0" applyProtection="0"/>
    <xf numFmtId="0" fontId="5" fillId="0" borderId="0"/>
    <xf numFmtId="0" fontId="5" fillId="0" borderId="0"/>
    <xf numFmtId="0" fontId="16" fillId="17" borderId="0" applyNumberFormat="0" applyBorder="0" applyAlignment="0" applyProtection="0"/>
    <xf numFmtId="0" fontId="5" fillId="0" borderId="0"/>
    <xf numFmtId="0" fontId="5" fillId="0" borderId="0"/>
    <xf numFmtId="0" fontId="18" fillId="18" borderId="0" applyNumberFormat="0" applyBorder="0" applyAlignment="0" applyProtection="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90" borderId="0" applyNumberFormat="0" applyBorder="0" applyAlignment="0" applyProtection="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90" borderId="0" applyNumberFormat="0" applyBorder="0" applyAlignment="0" applyProtection="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90" borderId="0" applyNumberFormat="0" applyBorder="0" applyAlignment="0" applyProtection="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90" borderId="0" applyNumberFormat="0" applyBorder="0" applyAlignment="0" applyProtection="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72" fillId="9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9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172" fillId="90" borderId="0" applyNumberFormat="0" applyBorder="0" applyAlignment="0" applyProtection="0"/>
    <xf numFmtId="0" fontId="5" fillId="0" borderId="0"/>
    <xf numFmtId="0" fontId="5" fillId="0" borderId="0"/>
    <xf numFmtId="0" fontId="5" fillId="0" borderId="0"/>
    <xf numFmtId="0" fontId="5" fillId="0" borderId="0"/>
    <xf numFmtId="0" fontId="17" fillId="15" borderId="0" applyNumberFormat="0" applyBorder="0" applyAlignment="0" applyProtection="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174" fillId="90" borderId="0" applyNumberFormat="0" applyBorder="0" applyAlignment="0" applyProtection="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90" borderId="0" applyNumberFormat="0" applyBorder="0" applyAlignment="0" applyProtection="0"/>
    <xf numFmtId="0" fontId="5" fillId="0" borderId="0"/>
    <xf numFmtId="0" fontId="5" fillId="0" borderId="0"/>
    <xf numFmtId="0" fontId="5" fillId="0" borderId="0"/>
    <xf numFmtId="0" fontId="5" fillId="0" borderId="0"/>
    <xf numFmtId="0" fontId="172" fillId="90" borderId="0" applyNumberFormat="0" applyBorder="0" applyAlignment="0" applyProtection="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172" fillId="90" borderId="0" applyNumberFormat="0" applyBorder="0" applyAlignment="0" applyProtection="0"/>
    <xf numFmtId="0" fontId="17" fillId="15" borderId="0" applyNumberFormat="0" applyBorder="0" applyAlignment="0" applyProtection="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90" borderId="0" applyNumberFormat="0" applyBorder="0" applyAlignment="0" applyProtection="0"/>
    <xf numFmtId="0" fontId="5" fillId="0" borderId="0"/>
    <xf numFmtId="0" fontId="17"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172" fillId="90" borderId="0" applyNumberFormat="0" applyBorder="0" applyAlignment="0" applyProtection="0"/>
    <xf numFmtId="0" fontId="17"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9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18" fillId="15" borderId="0" applyNumberFormat="0" applyBorder="0" applyAlignment="0" applyProtection="0"/>
    <xf numFmtId="0" fontId="5" fillId="0" borderId="0"/>
    <xf numFmtId="0" fontId="18" fillId="15" borderId="0" applyNumberFormat="0" applyBorder="0" applyAlignment="0" applyProtection="0"/>
    <xf numFmtId="0" fontId="5" fillId="0" borderId="0"/>
    <xf numFmtId="0" fontId="18" fillId="15" borderId="0" applyNumberFormat="0" applyBorder="0" applyAlignment="0" applyProtection="0"/>
    <xf numFmtId="0" fontId="5" fillId="0" borderId="0"/>
    <xf numFmtId="0" fontId="18" fillId="15" borderId="0" applyNumberFormat="0" applyBorder="0" applyAlignment="0" applyProtection="0"/>
    <xf numFmtId="0" fontId="5" fillId="0" borderId="0"/>
    <xf numFmtId="0" fontId="18" fillId="15" borderId="0" applyNumberFormat="0" applyBorder="0" applyAlignment="0" applyProtection="0"/>
    <xf numFmtId="0" fontId="5" fillId="0" borderId="0"/>
    <xf numFmtId="0" fontId="18" fillId="15" borderId="0" applyNumberFormat="0" applyBorder="0" applyAlignment="0" applyProtection="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9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18" fillId="15" borderId="0" applyNumberFormat="0" applyBorder="0" applyAlignment="0" applyProtection="0"/>
    <xf numFmtId="0" fontId="5" fillId="0" borderId="0"/>
    <xf numFmtId="0" fontId="5" fillId="0" borderId="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72" fillId="9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9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9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90" borderId="0" applyNumberFormat="0" applyBorder="0" applyAlignment="0" applyProtection="0"/>
    <xf numFmtId="0" fontId="5" fillId="0" borderId="0"/>
    <xf numFmtId="0" fontId="5" fillId="0" borderId="0"/>
    <xf numFmtId="0" fontId="16" fillId="20" borderId="0" applyNumberFormat="0" applyBorder="0" applyAlignment="0" applyProtection="0"/>
    <xf numFmtId="0" fontId="5" fillId="0" borderId="0"/>
    <xf numFmtId="0" fontId="5" fillId="0" borderId="0"/>
    <xf numFmtId="0" fontId="16" fillId="27" borderId="0" applyNumberFormat="0" applyBorder="0" applyAlignment="0" applyProtection="0"/>
    <xf numFmtId="0" fontId="5" fillId="0" borderId="0"/>
    <xf numFmtId="0" fontId="5" fillId="0" borderId="0"/>
    <xf numFmtId="0" fontId="18" fillId="27" borderId="0" applyNumberFormat="0" applyBorder="0" applyAlignment="0" applyProtection="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94" borderId="0" applyNumberFormat="0" applyBorder="0" applyAlignment="0" applyProtection="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94" borderId="0" applyNumberFormat="0" applyBorder="0" applyAlignment="0" applyProtection="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94" borderId="0" applyNumberFormat="0" applyBorder="0" applyAlignment="0" applyProtection="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94" borderId="0" applyNumberFormat="0" applyBorder="0" applyAlignment="0" applyProtection="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72" fillId="9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9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172" fillId="94" borderId="0" applyNumberFormat="0" applyBorder="0" applyAlignment="0" applyProtection="0"/>
    <xf numFmtId="0" fontId="5" fillId="0" borderId="0"/>
    <xf numFmtId="0" fontId="5" fillId="0" borderId="0"/>
    <xf numFmtId="0" fontId="5" fillId="0" borderId="0"/>
    <xf numFmtId="0" fontId="5" fillId="0" borderId="0"/>
    <xf numFmtId="0" fontId="17" fillId="28" borderId="0" applyNumberFormat="0" applyBorder="0" applyAlignment="0" applyProtection="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174" fillId="94" borderId="0" applyNumberFormat="0" applyBorder="0" applyAlignment="0" applyProtection="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94" borderId="0" applyNumberFormat="0" applyBorder="0" applyAlignment="0" applyProtection="0"/>
    <xf numFmtId="0" fontId="5" fillId="0" borderId="0"/>
    <xf numFmtId="0" fontId="5" fillId="0" borderId="0"/>
    <xf numFmtId="0" fontId="5" fillId="0" borderId="0"/>
    <xf numFmtId="0" fontId="5" fillId="0" borderId="0"/>
    <xf numFmtId="0" fontId="172" fillId="94" borderId="0" applyNumberFormat="0" applyBorder="0" applyAlignment="0" applyProtection="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172" fillId="94" borderId="0" applyNumberFormat="0" applyBorder="0" applyAlignment="0" applyProtection="0"/>
    <xf numFmtId="0" fontId="17" fillId="28" borderId="0" applyNumberFormat="0" applyBorder="0" applyAlignment="0" applyProtection="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94" borderId="0" applyNumberFormat="0" applyBorder="0" applyAlignment="0" applyProtection="0"/>
    <xf numFmtId="0" fontId="5" fillId="0" borderId="0"/>
    <xf numFmtId="0" fontId="17"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172" fillId="94" borderId="0" applyNumberFormat="0" applyBorder="0" applyAlignment="0" applyProtection="0"/>
    <xf numFmtId="0" fontId="17"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9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18" fillId="28" borderId="0" applyNumberFormat="0" applyBorder="0" applyAlignment="0" applyProtection="0"/>
    <xf numFmtId="0" fontId="5" fillId="0" borderId="0"/>
    <xf numFmtId="0" fontId="18" fillId="28" borderId="0" applyNumberFormat="0" applyBorder="0" applyAlignment="0" applyProtection="0"/>
    <xf numFmtId="0" fontId="5" fillId="0" borderId="0"/>
    <xf numFmtId="0" fontId="18" fillId="28" borderId="0" applyNumberFormat="0" applyBorder="0" applyAlignment="0" applyProtection="0"/>
    <xf numFmtId="0" fontId="5" fillId="0" borderId="0"/>
    <xf numFmtId="0" fontId="18" fillId="28" borderId="0" applyNumberFormat="0" applyBorder="0" applyAlignment="0" applyProtection="0"/>
    <xf numFmtId="0" fontId="5" fillId="0" borderId="0"/>
    <xf numFmtId="0" fontId="18" fillId="28" borderId="0" applyNumberFormat="0" applyBorder="0" applyAlignment="0" applyProtection="0"/>
    <xf numFmtId="0" fontId="5" fillId="0" borderId="0"/>
    <xf numFmtId="0" fontId="18" fillId="28" borderId="0" applyNumberFormat="0" applyBorder="0" applyAlignment="0" applyProtection="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9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18" fillId="28" borderId="0" applyNumberFormat="0" applyBorder="0" applyAlignment="0" applyProtection="0"/>
    <xf numFmtId="0" fontId="5" fillId="0" borderId="0"/>
    <xf numFmtId="0" fontId="5" fillId="0" borderId="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72" fillId="9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9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9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94" borderId="0" applyNumberFormat="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21"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5" fillId="100" borderId="0" applyNumberFormat="0" applyBorder="0" applyAlignment="0" applyProtection="0"/>
    <xf numFmtId="0" fontId="5" fillId="0" borderId="0"/>
    <xf numFmtId="0" fontId="5" fillId="0" borderId="0"/>
    <xf numFmtId="0" fontId="5" fillId="0" borderId="0"/>
    <xf numFmtId="0" fontId="5" fillId="0" borderId="0"/>
    <xf numFmtId="0" fontId="20"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1"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6" fillId="68" borderId="0" applyNumberFormat="0" applyBorder="0" applyAlignment="0" applyProtection="0"/>
    <xf numFmtId="0" fontId="5" fillId="0" borderId="0"/>
    <xf numFmtId="0" fontId="5" fillId="0" borderId="0"/>
    <xf numFmtId="0" fontId="5" fillId="0" borderId="0"/>
    <xf numFmtId="0" fontId="21"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2" fillId="6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4" borderId="0" applyNumberFormat="0" applyBorder="0" applyAlignment="0" applyProtection="0"/>
    <xf numFmtId="0" fontId="5" fillId="0" borderId="0"/>
    <xf numFmtId="0" fontId="5" fillId="0" borderId="0"/>
    <xf numFmtId="0" fontId="5" fillId="0" borderId="0"/>
    <xf numFmtId="0" fontId="175" fillId="10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1"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4" borderId="0" applyNumberFormat="0" applyBorder="0" applyAlignment="0" applyProtection="0"/>
    <xf numFmtId="0" fontId="5" fillId="0" borderId="0"/>
    <xf numFmtId="0" fontId="21" fillId="4" borderId="0" applyNumberFormat="0" applyBorder="0" applyAlignment="0" applyProtection="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29" borderId="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6" fillId="101" borderId="43" applyNumberFormat="0" applyAlignment="0" applyProtection="0"/>
    <xf numFmtId="0" fontId="5" fillId="0" borderId="0"/>
    <xf numFmtId="0" fontId="5" fillId="0" borderId="0"/>
    <xf numFmtId="0" fontId="5" fillId="0" borderId="0"/>
    <xf numFmtId="0" fontId="5" fillId="0" borderId="0"/>
    <xf numFmtId="0" fontId="29" fillId="29" borderId="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0" fillId="29" borderId="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7" fillId="71" borderId="43" applyNumberFormat="0" applyAlignment="0" applyProtection="0"/>
    <xf numFmtId="0" fontId="5" fillId="0" borderId="0"/>
    <xf numFmtId="0" fontId="5" fillId="0" borderId="0"/>
    <xf numFmtId="0" fontId="5" fillId="0" borderId="0"/>
    <xf numFmtId="0" fontId="30" fillId="29" borderId="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6" fillId="71" borderId="43"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29" borderId="6" applyNumberFormat="0" applyAlignment="0" applyProtection="0"/>
    <xf numFmtId="0" fontId="5" fillId="0" borderId="0"/>
    <xf numFmtId="0" fontId="5" fillId="0" borderId="0"/>
    <xf numFmtId="0" fontId="5" fillId="0" borderId="0"/>
    <xf numFmtId="0" fontId="166" fillId="101" borderId="43"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0" fillId="29" borderId="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29" borderId="6" applyNumberFormat="0" applyAlignment="0" applyProtection="0"/>
    <xf numFmtId="0" fontId="5" fillId="0" borderId="0"/>
    <xf numFmtId="0" fontId="30" fillId="29" borderId="6" applyNumberFormat="0" applyAlignment="0" applyProtection="0"/>
    <xf numFmtId="0" fontId="5" fillId="0" borderId="0"/>
    <xf numFmtId="0" fontId="32" fillId="30" borderId="7" applyNumberFormat="0" applyAlignment="0" applyProtection="0"/>
    <xf numFmtId="0" fontId="5" fillId="0" borderId="0"/>
    <xf numFmtId="0" fontId="5" fillId="0" borderId="0"/>
    <xf numFmtId="0" fontId="5" fillId="0" borderId="0"/>
    <xf numFmtId="0" fontId="5" fillId="0" borderId="0"/>
    <xf numFmtId="0" fontId="168" fillId="72" borderId="46" applyNumberFormat="0" applyAlignment="0" applyProtection="0"/>
    <xf numFmtId="0" fontId="5" fillId="0" borderId="0"/>
    <xf numFmtId="0" fontId="5" fillId="0" borderId="0"/>
    <xf numFmtId="0" fontId="5" fillId="0" borderId="0"/>
    <xf numFmtId="0" fontId="5" fillId="0" borderId="0"/>
    <xf numFmtId="0" fontId="31" fillId="30" borderId="7" applyNumberFormat="0" applyAlignment="0" applyProtection="0"/>
    <xf numFmtId="0" fontId="5" fillId="0" borderId="0"/>
    <xf numFmtId="0" fontId="5" fillId="0" borderId="0"/>
    <xf numFmtId="0" fontId="5" fillId="0" borderId="0"/>
    <xf numFmtId="0" fontId="5" fillId="0" borderId="0"/>
    <xf numFmtId="0" fontId="32" fillId="30" borderId="7" applyNumberFormat="0" applyAlignment="0" applyProtection="0"/>
    <xf numFmtId="0" fontId="5" fillId="0" borderId="0"/>
    <xf numFmtId="0" fontId="5" fillId="0" borderId="0"/>
    <xf numFmtId="0" fontId="5" fillId="0" borderId="0"/>
    <xf numFmtId="0" fontId="5" fillId="0" borderId="0"/>
    <xf numFmtId="0" fontId="178" fillId="72" borderId="46" applyNumberFormat="0" applyAlignment="0" applyProtection="0"/>
    <xf numFmtId="0" fontId="5" fillId="0" borderId="0"/>
    <xf numFmtId="0" fontId="5" fillId="0" borderId="0"/>
    <xf numFmtId="0" fontId="5" fillId="0" borderId="0"/>
    <xf numFmtId="0" fontId="5" fillId="0" borderId="0"/>
    <xf numFmtId="0" fontId="5" fillId="0" borderId="0"/>
    <xf numFmtId="0" fontId="32" fillId="30" borderId="7"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8" fillId="72" borderId="4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30" borderId="7"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30" borderId="7" applyNumberFormat="0" applyAlignment="0" applyProtection="0"/>
    <xf numFmtId="0" fontId="5" fillId="0" borderId="0"/>
    <xf numFmtId="0" fontId="5" fillId="0" borderId="0"/>
    <xf numFmtId="0" fontId="5" fillId="0" borderId="0"/>
    <xf numFmtId="0" fontId="168" fillId="72" borderId="4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30" borderId="7" applyNumberFormat="0" applyAlignment="0" applyProtection="0"/>
    <xf numFmtId="0" fontId="5" fillId="0" borderId="0"/>
    <xf numFmtId="0" fontId="5" fillId="0" borderId="0"/>
    <xf numFmtId="0" fontId="5" fillId="0" borderId="0"/>
    <xf numFmtId="0" fontId="5" fillId="0" borderId="0"/>
    <xf numFmtId="0" fontId="33" fillId="31" borderId="0">
      <alignment horizontal="left"/>
    </xf>
    <xf numFmtId="0" fontId="5" fillId="0" borderId="0"/>
    <xf numFmtId="0" fontId="5" fillId="0" borderId="0"/>
    <xf numFmtId="0" fontId="5" fillId="0" borderId="0"/>
    <xf numFmtId="0" fontId="34" fillId="31" borderId="0">
      <alignment horizontal="right"/>
    </xf>
    <xf numFmtId="0" fontId="5" fillId="0" borderId="0"/>
    <xf numFmtId="0" fontId="5" fillId="0" borderId="0"/>
    <xf numFmtId="0" fontId="35" fillId="32" borderId="0">
      <alignment horizontal="center"/>
    </xf>
    <xf numFmtId="0" fontId="5" fillId="0" borderId="0"/>
    <xf numFmtId="0" fontId="5" fillId="0" borderId="0"/>
    <xf numFmtId="0" fontId="5" fillId="0" borderId="0"/>
    <xf numFmtId="0" fontId="34" fillId="31" borderId="0">
      <alignment horizontal="right"/>
    </xf>
    <xf numFmtId="0" fontId="5" fillId="0" borderId="0"/>
    <xf numFmtId="0" fontId="5" fillId="0" borderId="0"/>
    <xf numFmtId="0" fontId="36" fillId="32" borderId="0">
      <alignment horizontal="lef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17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17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7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17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41"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8" fontId="5" fillId="0" borderId="0" applyFont="0" applyFill="0" applyBorder="0" applyAlignment="0" applyProtection="0"/>
    <xf numFmtId="0" fontId="5" fillId="0" borderId="0"/>
    <xf numFmtId="178" fontId="5" fillId="0" borderId="0" applyFont="0" applyFill="0" applyBorder="0" applyAlignment="0" applyProtection="0"/>
    <xf numFmtId="0" fontId="5" fillId="0" borderId="0"/>
    <xf numFmtId="178" fontId="5" fillId="0" borderId="0" applyFont="0" applyFill="0" applyBorder="0" applyAlignment="0" applyProtection="0"/>
    <xf numFmtId="0" fontId="5" fillId="0" borderId="0"/>
    <xf numFmtId="0" fontId="5" fillId="0" borderId="0"/>
    <xf numFmtId="17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17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178" fontId="5" fillId="0" borderId="0" applyFont="0" applyFill="0" applyBorder="0" applyAlignment="0" applyProtection="0"/>
    <xf numFmtId="0" fontId="5" fillId="0" borderId="0"/>
    <xf numFmtId="0" fontId="5" fillId="0" borderId="0"/>
    <xf numFmtId="0" fontId="5" fillId="0" borderId="0"/>
    <xf numFmtId="178"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34" borderId="0" applyNumberFormat="0" applyBorder="0" applyAlignment="0" applyProtection="0"/>
    <xf numFmtId="0" fontId="5" fillId="0" borderId="0"/>
    <xf numFmtId="0" fontId="5" fillId="0" borderId="0"/>
    <xf numFmtId="0" fontId="5" fillId="0" borderId="0"/>
    <xf numFmtId="0" fontId="5" fillId="0" borderId="0"/>
    <xf numFmtId="0" fontId="49" fillId="35" borderId="0" applyNumberFormat="0" applyBorder="0" applyAlignment="0" applyProtection="0"/>
    <xf numFmtId="0" fontId="5" fillId="0" borderId="0"/>
    <xf numFmtId="0" fontId="5" fillId="0" borderId="0"/>
    <xf numFmtId="0" fontId="5" fillId="0" borderId="0"/>
    <xf numFmtId="0" fontId="5" fillId="0" borderId="0"/>
    <xf numFmtId="0" fontId="49" fillId="3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0" borderId="0"/>
    <xf numFmtId="0" fontId="5" fillId="0" borderId="0"/>
    <xf numFmtId="0" fontId="5" fillId="0" borderId="0"/>
    <xf numFmtId="0" fontId="5" fillId="0" borderId="0"/>
    <xf numFmtId="191" fontId="5" fillId="0" borderId="0" applyFont="0" applyFill="0" applyBorder="0" applyAlignment="0" applyProtection="0"/>
    <xf numFmtId="0" fontId="5" fillId="0" borderId="0"/>
    <xf numFmtId="0" fontId="5" fillId="0" borderId="0"/>
    <xf numFmtId="0" fontId="5" fillId="0" borderId="0"/>
    <xf numFmtId="191" fontId="5" fillId="0" borderId="0" applyFont="0" applyFill="0" applyBorder="0" applyAlignment="0" applyProtection="0"/>
    <xf numFmtId="0" fontId="5" fillId="0" borderId="0"/>
    <xf numFmtId="191" fontId="5" fillId="0" borderId="0" applyFont="0" applyFill="0" applyBorder="0" applyAlignment="0" applyProtection="0"/>
    <xf numFmtId="0" fontId="5" fillId="0" borderId="0"/>
    <xf numFmtId="191" fontId="5" fillId="0" borderId="0" applyFont="0" applyFill="0" applyBorder="0" applyAlignment="0" applyProtection="0"/>
    <xf numFmtId="0" fontId="5" fillId="0" borderId="0"/>
    <xf numFmtId="191" fontId="5" fillId="0" borderId="0" applyFont="0" applyFill="0" applyBorder="0" applyAlignment="0" applyProtection="0"/>
    <xf numFmtId="0" fontId="5" fillId="0" borderId="0"/>
    <xf numFmtId="0" fontId="5" fillId="0" borderId="0"/>
    <xf numFmtId="191" fontId="5" fillId="0" borderId="0" applyFont="0" applyFill="0" applyBorder="0" applyAlignment="0" applyProtection="0"/>
    <xf numFmtId="0" fontId="5" fillId="0" borderId="0"/>
    <xf numFmtId="0" fontId="5" fillId="0" borderId="0"/>
    <xf numFmtId="191" fontId="5" fillId="0" borderId="0" applyFont="0" applyFill="0" applyBorder="0" applyAlignment="0" applyProtection="0"/>
    <xf numFmtId="0" fontId="5" fillId="0" borderId="0"/>
    <xf numFmtId="0" fontId="5" fillId="0" borderId="0"/>
    <xf numFmtId="0" fontId="5" fillId="0" borderId="0"/>
    <xf numFmtId="191" fontId="5" fillId="0" borderId="0" applyFont="0" applyFill="0" applyBorder="0" applyAlignment="0" applyProtection="0"/>
    <xf numFmtId="0" fontId="5" fillId="0" borderId="0"/>
    <xf numFmtId="0" fontId="5" fillId="0" borderId="0"/>
    <xf numFmtId="0" fontId="52" fillId="0" borderId="0" applyNumberFormat="0" applyFill="0" applyBorder="0" applyAlignment="0" applyProtection="0"/>
    <xf numFmtId="0" fontId="5" fillId="0" borderId="0"/>
    <xf numFmtId="0" fontId="5" fillId="0" borderId="0"/>
    <xf numFmtId="0" fontId="5" fillId="0" borderId="0"/>
    <xf numFmtId="0" fontId="5" fillId="0" borderId="0"/>
    <xf numFmtId="0" fontId="170" fillId="0" borderId="0" applyNumberFormat="0" applyFill="0" applyBorder="0" applyAlignment="0" applyProtection="0"/>
    <xf numFmtId="0" fontId="5" fillId="0" borderId="0"/>
    <xf numFmtId="0" fontId="5" fillId="0" borderId="0"/>
    <xf numFmtId="0" fontId="5" fillId="0" borderId="0"/>
    <xf numFmtId="0" fontId="5" fillId="0" borderId="0"/>
    <xf numFmtId="0" fontId="51" fillId="0" borderId="0" applyNumberFormat="0" applyFill="0" applyBorder="0" applyAlignment="0" applyProtection="0"/>
    <xf numFmtId="0" fontId="5" fillId="0" borderId="0"/>
    <xf numFmtId="0" fontId="5" fillId="0" borderId="0"/>
    <xf numFmtId="0" fontId="5" fillId="0" borderId="0"/>
    <xf numFmtId="0" fontId="5" fillId="0" borderId="0"/>
    <xf numFmtId="0" fontId="52" fillId="0" borderId="0" applyNumberFormat="0" applyFill="0" applyBorder="0" applyAlignment="0" applyProtection="0"/>
    <xf numFmtId="0" fontId="5" fillId="0" borderId="0"/>
    <xf numFmtId="0" fontId="5" fillId="0" borderId="0"/>
    <xf numFmtId="0" fontId="5" fillId="0" borderId="0"/>
    <xf numFmtId="0" fontId="5" fillId="0" borderId="0"/>
    <xf numFmtId="0" fontId="179" fillId="0" borderId="0" applyNumberFormat="0" applyFill="0" applyBorder="0" applyAlignment="0" applyProtection="0"/>
    <xf numFmtId="0" fontId="5" fillId="0" borderId="0"/>
    <xf numFmtId="0" fontId="5" fillId="0" borderId="0"/>
    <xf numFmtId="0" fontId="5" fillId="0" borderId="0"/>
    <xf numFmtId="0" fontId="52"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applyNumberFormat="0" applyFill="0" applyBorder="0" applyAlignment="0" applyProtection="0"/>
    <xf numFmtId="0" fontId="5" fillId="0" borderId="0"/>
    <xf numFmtId="0" fontId="5" fillId="0" borderId="0"/>
    <xf numFmtId="0" fontId="5" fillId="0" borderId="0"/>
    <xf numFmtId="0" fontId="17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1" fillId="7" borderId="0" applyNumberFormat="0" applyBorder="0" applyAlignment="0" applyProtection="0"/>
    <xf numFmtId="0" fontId="5" fillId="0" borderId="0"/>
    <xf numFmtId="0" fontId="5" fillId="0" borderId="0"/>
    <xf numFmtId="0" fontId="5" fillId="0" borderId="0"/>
    <xf numFmtId="0" fontId="5" fillId="0" borderId="0"/>
    <xf numFmtId="0" fontId="59" fillId="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1" fillId="67" borderId="0" applyNumberFormat="0" applyBorder="0" applyAlignment="0" applyProtection="0"/>
    <xf numFmtId="0" fontId="5" fillId="0" borderId="0"/>
    <xf numFmtId="0" fontId="5" fillId="0" borderId="0"/>
    <xf numFmtId="0" fontId="60" fillId="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61" fillId="6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5" borderId="0" applyNumberFormat="0" applyBorder="0" applyAlignment="0" applyProtection="0"/>
    <xf numFmtId="0" fontId="5" fillId="0" borderId="0"/>
    <xf numFmtId="0" fontId="5" fillId="0" borderId="0"/>
    <xf numFmtId="0" fontId="5" fillId="0" borderId="0"/>
    <xf numFmtId="0" fontId="161" fillId="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60" fillId="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5" borderId="0" applyNumberFormat="0" applyBorder="0" applyAlignment="0" applyProtection="0"/>
    <xf numFmtId="0" fontId="5" fillId="0" borderId="0"/>
    <xf numFmtId="0" fontId="60" fillId="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8" fillId="0" borderId="40" applyNumberFormat="0" applyFill="0" applyAlignment="0" applyProtection="0"/>
    <xf numFmtId="0" fontId="5" fillId="0" borderId="0"/>
    <xf numFmtId="0" fontId="5" fillId="0" borderId="0"/>
    <xf numFmtId="0" fontId="5" fillId="0" borderId="0"/>
    <xf numFmtId="0" fontId="5" fillId="0" borderId="0"/>
    <xf numFmtId="0" fontId="67" fillId="0" borderId="15"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2" fillId="0" borderId="49" applyNumberFormat="0" applyFill="0" applyAlignment="0" applyProtection="0"/>
    <xf numFmtId="0" fontId="5" fillId="0" borderId="0"/>
    <xf numFmtId="0" fontId="5" fillId="0" borderId="0"/>
    <xf numFmtId="0" fontId="5" fillId="0" borderId="0"/>
    <xf numFmtId="0" fontId="5" fillId="0" borderId="0"/>
    <xf numFmtId="0" fontId="5" fillId="0" borderId="0"/>
    <xf numFmtId="0" fontId="66" fillId="0" borderId="15" applyNumberFormat="0" applyFill="0" applyAlignment="0" applyProtection="0"/>
    <xf numFmtId="0" fontId="5" fillId="0" borderId="0"/>
    <xf numFmtId="0" fontId="5" fillId="0" borderId="0"/>
    <xf numFmtId="0" fontId="5" fillId="0" borderId="0"/>
    <xf numFmtId="0" fontId="67" fillId="0" borderId="15" applyNumberFormat="0" applyFill="0" applyAlignment="0" applyProtection="0"/>
    <xf numFmtId="0" fontId="5" fillId="0" borderId="0"/>
    <xf numFmtId="0" fontId="5" fillId="0" borderId="0"/>
    <xf numFmtId="0" fontId="5" fillId="0" borderId="0"/>
    <xf numFmtId="0" fontId="67" fillId="0" borderId="15"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8" fillId="0" borderId="40"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15" applyNumberFormat="0" applyFill="0" applyAlignment="0" applyProtection="0"/>
    <xf numFmtId="0" fontId="5" fillId="0" borderId="0"/>
    <xf numFmtId="0" fontId="5" fillId="0" borderId="0"/>
    <xf numFmtId="0" fontId="5" fillId="0" borderId="0"/>
    <xf numFmtId="0" fontId="5" fillId="0" borderId="0"/>
    <xf numFmtId="0" fontId="182" fillId="0" borderId="49"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67" fillId="0" borderId="15"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8" fillId="0" borderId="40"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8" fillId="0" borderId="40"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8" fillId="0" borderId="40"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58" fillId="0" borderId="40"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58" fillId="0" borderId="40"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9" fillId="0" borderId="41"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1" fillId="0" borderId="17"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3" fillId="0" borderId="50" applyNumberFormat="0" applyFill="0" applyAlignment="0" applyProtection="0"/>
    <xf numFmtId="0" fontId="5" fillId="0" borderId="0"/>
    <xf numFmtId="0" fontId="5" fillId="0" borderId="0"/>
    <xf numFmtId="0" fontId="5" fillId="0" borderId="0"/>
    <xf numFmtId="0" fontId="5" fillId="0" borderId="0"/>
    <xf numFmtId="0" fontId="70" fillId="0" borderId="17" applyNumberFormat="0" applyFill="0" applyAlignment="0" applyProtection="0"/>
    <xf numFmtId="0" fontId="5" fillId="0" borderId="0"/>
    <xf numFmtId="0" fontId="5" fillId="0" borderId="0"/>
    <xf numFmtId="0" fontId="5" fillId="0" borderId="0"/>
    <xf numFmtId="0" fontId="71" fillId="0" borderId="17" applyNumberFormat="0" applyFill="0" applyAlignment="0" applyProtection="0"/>
    <xf numFmtId="0" fontId="5" fillId="0" borderId="0"/>
    <xf numFmtId="0" fontId="5" fillId="0" borderId="0"/>
    <xf numFmtId="0" fontId="5" fillId="0" borderId="0"/>
    <xf numFmtId="0" fontId="71" fillId="0" borderId="17"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9" fillId="0" borderId="41"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1" fillId="0" borderId="17" applyNumberFormat="0" applyFill="0" applyAlignment="0" applyProtection="0"/>
    <xf numFmtId="0" fontId="5" fillId="0" borderId="0"/>
    <xf numFmtId="0" fontId="5" fillId="0" borderId="0"/>
    <xf numFmtId="0" fontId="5" fillId="0" borderId="0"/>
    <xf numFmtId="0" fontId="183" fillId="0" borderId="50"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1" fillId="0" borderId="17"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9" fillId="0" borderId="41"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9" fillId="0" borderId="41"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9" fillId="0" borderId="41"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9" fillId="0" borderId="41"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9" fillId="0" borderId="41"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0" fillId="0" borderId="42"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5" fillId="0" borderId="18"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4" fillId="0" borderId="51" applyNumberFormat="0" applyFill="0" applyAlignment="0" applyProtection="0"/>
    <xf numFmtId="0" fontId="5" fillId="0" borderId="0"/>
    <xf numFmtId="0" fontId="5" fillId="0" borderId="0"/>
    <xf numFmtId="0" fontId="5" fillId="0" borderId="0"/>
    <xf numFmtId="0" fontId="5" fillId="0" borderId="0"/>
    <xf numFmtId="0" fontId="74" fillId="0" borderId="18" applyNumberFormat="0" applyFill="0" applyAlignment="0" applyProtection="0"/>
    <xf numFmtId="0" fontId="5" fillId="0" borderId="0"/>
    <xf numFmtId="0" fontId="5" fillId="0" borderId="0"/>
    <xf numFmtId="0" fontId="5" fillId="0" borderId="0"/>
    <xf numFmtId="0" fontId="75" fillId="0" borderId="18" applyNumberFormat="0" applyFill="0" applyAlignment="0" applyProtection="0"/>
    <xf numFmtId="0" fontId="5" fillId="0" borderId="0"/>
    <xf numFmtId="0" fontId="5" fillId="0" borderId="0"/>
    <xf numFmtId="0" fontId="5" fillId="0" borderId="0"/>
    <xf numFmtId="0" fontId="75" fillId="0" borderId="18"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0" fillId="0" borderId="42"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5" fillId="0" borderId="18" applyNumberFormat="0" applyFill="0" applyAlignment="0" applyProtection="0"/>
    <xf numFmtId="0" fontId="5" fillId="0" borderId="0"/>
    <xf numFmtId="0" fontId="5" fillId="0" borderId="0"/>
    <xf numFmtId="0" fontId="5" fillId="0" borderId="0"/>
    <xf numFmtId="0" fontId="184" fillId="0" borderId="51"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5" fillId="0" borderId="18"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0" fillId="0" borderId="42"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0" fillId="0" borderId="42"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0" fillId="0" borderId="42"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0" fillId="0" borderId="42"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0" fillId="0" borderId="42"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4" fillId="0" borderId="0" applyNumberFormat="0" applyFill="0" applyBorder="0" applyAlignment="0" applyProtection="0"/>
    <xf numFmtId="0" fontId="5" fillId="0" borderId="0"/>
    <xf numFmtId="0" fontId="5" fillId="0" borderId="0"/>
    <xf numFmtId="0" fontId="5" fillId="0" borderId="0"/>
    <xf numFmtId="0" fontId="5" fillId="0" borderId="0"/>
    <xf numFmtId="0" fontId="74" fillId="0" borderId="0" applyNumberFormat="0" applyFill="0" applyBorder="0" applyAlignment="0" applyProtection="0"/>
    <xf numFmtId="0" fontId="5" fillId="0" borderId="0"/>
    <xf numFmtId="0" fontId="5" fillId="0" borderId="0"/>
    <xf numFmtId="0" fontId="5" fillId="0" borderId="0"/>
    <xf numFmtId="0" fontId="75" fillId="0" borderId="0" applyNumberFormat="0" applyFill="0" applyBorder="0" applyAlignment="0" applyProtection="0"/>
    <xf numFmtId="0" fontId="5" fillId="0" borderId="0"/>
    <xf numFmtId="0" fontId="5" fillId="0" borderId="0"/>
    <xf numFmtId="0" fontId="5" fillId="0" borderId="0"/>
    <xf numFmtId="0" fontId="7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5" fillId="0" borderId="0" applyNumberFormat="0" applyFill="0" applyBorder="0" applyAlignment="0" applyProtection="0"/>
    <xf numFmtId="0" fontId="5" fillId="0" borderId="0"/>
    <xf numFmtId="0" fontId="5" fillId="0" borderId="0"/>
    <xf numFmtId="0" fontId="5" fillId="0" borderId="0"/>
    <xf numFmtId="0" fontId="184"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5" fillId="0" borderId="0"/>
    <xf numFmtId="0" fontId="23"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5" fillId="0" borderId="0"/>
    <xf numFmtId="0" fontId="23"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23"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5" fillId="0" borderId="0"/>
    <xf numFmtId="0" fontId="5" fillId="0" borderId="0"/>
    <xf numFmtId="0" fontId="23"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23" fillId="0" borderId="0" applyNumberFormat="0" applyFont="0" applyFill="0" applyBorder="0" applyAlignment="0" applyProtection="0"/>
    <xf numFmtId="0" fontId="5" fillId="0" borderId="0"/>
    <xf numFmtId="0" fontId="5" fillId="0" borderId="0"/>
    <xf numFmtId="0" fontId="23"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0" fillId="0" borderId="0" applyNumberFormat="0" applyFill="0" applyBorder="0" applyAlignment="0" applyProtection="0"/>
    <xf numFmtId="0" fontId="5" fillId="0" borderId="0"/>
    <xf numFmtId="0" fontId="82" fillId="0" borderId="0" applyNumberFormat="0" applyFill="0" applyBorder="0" applyAlignment="0" applyProtection="0"/>
    <xf numFmtId="0" fontId="5" fillId="0" borderId="0"/>
    <xf numFmtId="0" fontId="82"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180" fillId="0" borderId="0" applyNumberFormat="0" applyFill="0" applyBorder="0" applyAlignment="0" applyProtection="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84" fillId="0" borderId="0" applyNumberFormat="0" applyFill="0" applyBorder="0" applyAlignment="0" applyProtection="0">
      <alignment vertical="top"/>
      <protection locked="0"/>
    </xf>
    <xf numFmtId="0" fontId="80" fillId="0" borderId="0" applyNumberFormat="0" applyFill="0" applyBorder="0" applyAlignment="0" applyProtection="0"/>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4" fillId="0" borderId="0" applyNumberFormat="0" applyFill="0" applyBorder="0" applyAlignment="0" applyProtection="0"/>
    <xf numFmtId="0" fontId="5" fillId="0" borderId="0"/>
    <xf numFmtId="0" fontId="4" fillId="0" borderId="0" applyNumberFormat="0" applyFill="0" applyBorder="0" applyAlignment="0" applyProtection="0"/>
    <xf numFmtId="0" fontId="5" fillId="0" borderId="0"/>
    <xf numFmtId="0" fontId="4" fillId="0" borderId="0" applyNumberFormat="0" applyFill="0" applyBorder="0" applyAlignment="0" applyProtection="0"/>
    <xf numFmtId="0" fontId="5" fillId="0" borderId="0"/>
    <xf numFmtId="0" fontId="5" fillId="0" borderId="0"/>
    <xf numFmtId="0" fontId="5" fillId="0" borderId="0"/>
    <xf numFmtId="0" fontId="5" fillId="0" borderId="0"/>
    <xf numFmtId="0" fontId="4" fillId="0" borderId="0" applyNumberFormat="0" applyFill="0" applyBorder="0" applyAlignment="0" applyProtection="0"/>
    <xf numFmtId="0" fontId="5" fillId="0" borderId="0"/>
    <xf numFmtId="0" fontId="5" fillId="0" borderId="0"/>
    <xf numFmtId="0" fontId="4" fillId="0" borderId="0" applyNumberFormat="0" applyFill="0" applyBorder="0" applyAlignment="0" applyProtection="0"/>
    <xf numFmtId="0" fontId="5" fillId="0" borderId="0"/>
    <xf numFmtId="0" fontId="5" fillId="0" borderId="0"/>
    <xf numFmtId="0" fontId="5" fillId="0" borderId="0"/>
    <xf numFmtId="0" fontId="4" fillId="0" borderId="0" applyNumberFormat="0" applyFill="0" applyBorder="0" applyAlignment="0" applyProtection="0"/>
    <xf numFmtId="0" fontId="5" fillId="0" borderId="0"/>
    <xf numFmtId="0" fontId="5" fillId="0" borderId="0"/>
    <xf numFmtId="0" fontId="5" fillId="0" borderId="0"/>
    <xf numFmtId="0" fontId="4"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4" fillId="0" borderId="0" applyNumberFormat="0" applyFill="0" applyBorder="0" applyAlignment="0" applyProtection="0">
      <alignment vertical="top"/>
      <protection locked="0"/>
    </xf>
    <xf numFmtId="0" fontId="5" fillId="0" borderId="0"/>
    <xf numFmtId="0" fontId="5" fillId="0" borderId="0"/>
    <xf numFmtId="0" fontId="5" fillId="0" borderId="0"/>
    <xf numFmtId="0" fontId="186"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4" fillId="0" borderId="0" applyNumberFormat="0" applyFill="0" applyBorder="0" applyAlignment="0" applyProtection="0">
      <alignment vertical="top"/>
      <protection locked="0"/>
    </xf>
    <xf numFmtId="0" fontId="5" fillId="0" borderId="0"/>
    <xf numFmtId="0" fontId="5" fillId="0" borderId="0"/>
    <xf numFmtId="0" fontId="8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87" fillId="8" borderId="6" applyNumberFormat="0" applyAlignment="0" applyProtection="0"/>
    <xf numFmtId="0" fontId="5" fillId="0" borderId="0"/>
    <xf numFmtId="0" fontId="5" fillId="0" borderId="0"/>
    <xf numFmtId="0" fontId="5" fillId="0" borderId="0"/>
    <xf numFmtId="0" fontId="5" fillId="0" borderId="0"/>
    <xf numFmtId="0" fontId="164" fillId="70" borderId="43" applyNumberFormat="0" applyAlignment="0" applyProtection="0"/>
    <xf numFmtId="0" fontId="5" fillId="0" borderId="0"/>
    <xf numFmtId="0" fontId="5" fillId="0" borderId="0"/>
    <xf numFmtId="0" fontId="5" fillId="0" borderId="0"/>
    <xf numFmtId="0" fontId="5" fillId="0" borderId="0"/>
    <xf numFmtId="0" fontId="88" fillId="8" borderId="6" applyNumberFormat="0" applyAlignment="0" applyProtection="0"/>
    <xf numFmtId="0" fontId="5" fillId="0" borderId="0"/>
    <xf numFmtId="0" fontId="5" fillId="0" borderId="0"/>
    <xf numFmtId="0" fontId="5" fillId="0" borderId="0"/>
    <xf numFmtId="0" fontId="5" fillId="0" borderId="0"/>
    <xf numFmtId="0" fontId="87" fillId="8" borderId="6" applyNumberFormat="0" applyAlignment="0" applyProtection="0"/>
    <xf numFmtId="0" fontId="5" fillId="0" borderId="0"/>
    <xf numFmtId="0" fontId="5" fillId="0" borderId="0"/>
    <xf numFmtId="0" fontId="5" fillId="0" borderId="0"/>
    <xf numFmtId="0" fontId="5" fillId="0" borderId="0"/>
    <xf numFmtId="0" fontId="187" fillId="70" borderId="43" applyNumberFormat="0" applyAlignment="0" applyProtection="0"/>
    <xf numFmtId="0" fontId="5" fillId="0" borderId="0"/>
    <xf numFmtId="0" fontId="5" fillId="0" borderId="0"/>
    <xf numFmtId="0" fontId="5" fillId="0" borderId="0"/>
    <xf numFmtId="0" fontId="5" fillId="0" borderId="0"/>
    <xf numFmtId="0" fontId="5" fillId="0" borderId="0"/>
    <xf numFmtId="0" fontId="87" fillId="8" borderId="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7" fillId="8" borderId="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4" fillId="70" borderId="43"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7" fillId="8" borderId="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7" fillId="8" borderId="6" applyNumberFormat="0" applyAlignment="0" applyProtection="0"/>
    <xf numFmtId="0" fontId="5" fillId="0" borderId="0"/>
    <xf numFmtId="0" fontId="5" fillId="0" borderId="0"/>
    <xf numFmtId="0" fontId="164" fillId="70" borderId="43"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87" fillId="8" borderId="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9" fillId="0" borderId="0"/>
    <xf numFmtId="38" fontId="89" fillId="0" borderId="0"/>
    <xf numFmtId="0" fontId="5" fillId="0" borderId="0"/>
    <xf numFmtId="38" fontId="89" fillId="0" borderId="0"/>
    <xf numFmtId="0" fontId="5" fillId="0" borderId="0"/>
    <xf numFmtId="0" fontId="5" fillId="0" borderId="0"/>
    <xf numFmtId="0" fontId="5" fillId="0" borderId="0"/>
    <xf numFmtId="0" fontId="5" fillId="0" borderId="0"/>
    <xf numFmtId="0" fontId="90" fillId="0" borderId="0"/>
    <xf numFmtId="38" fontId="90" fillId="0" borderId="0"/>
    <xf numFmtId="0" fontId="5" fillId="0" borderId="0"/>
    <xf numFmtId="38" fontId="90" fillId="0" borderId="0"/>
    <xf numFmtId="0" fontId="5" fillId="0" borderId="0"/>
    <xf numFmtId="0" fontId="5" fillId="0" borderId="0"/>
    <xf numFmtId="0" fontId="5" fillId="0" borderId="0"/>
    <xf numFmtId="0" fontId="5" fillId="0" borderId="0"/>
    <xf numFmtId="0" fontId="91" fillId="0" borderId="0"/>
    <xf numFmtId="38" fontId="91" fillId="0" borderId="0"/>
    <xf numFmtId="0" fontId="5" fillId="0" borderId="0"/>
    <xf numFmtId="38" fontId="91" fillId="0" borderId="0"/>
    <xf numFmtId="0" fontId="5" fillId="0" borderId="0"/>
    <xf numFmtId="0" fontId="5" fillId="0" borderId="0"/>
    <xf numFmtId="0" fontId="5" fillId="0" borderId="0"/>
    <xf numFmtId="0" fontId="5" fillId="0" borderId="0"/>
    <xf numFmtId="0" fontId="92" fillId="0" borderId="0"/>
    <xf numFmtId="38" fontId="92" fillId="0" borderId="0"/>
    <xf numFmtId="0" fontId="5" fillId="0" borderId="0"/>
    <xf numFmtId="38" fontId="92" fillId="0" borderId="0"/>
    <xf numFmtId="0" fontId="5" fillId="0" borderId="0"/>
    <xf numFmtId="0" fontId="5" fillId="0" borderId="0"/>
    <xf numFmtId="0" fontId="5" fillId="0" borderId="0"/>
    <xf numFmtId="0" fontId="5" fillId="0" borderId="0"/>
    <xf numFmtId="0" fontId="93" fillId="0" borderId="0"/>
    <xf numFmtId="0" fontId="5" fillId="0" borderId="0"/>
    <xf numFmtId="0" fontId="5" fillId="0" borderId="0"/>
    <xf numFmtId="0" fontId="5" fillId="0" borderId="0"/>
    <xf numFmtId="0" fontId="5" fillId="0" borderId="0"/>
    <xf numFmtId="0" fontId="5" fillId="0" borderId="0"/>
    <xf numFmtId="0" fontId="9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31" borderId="0">
      <alignment horizontal="left"/>
    </xf>
    <xf numFmtId="0" fontId="5" fillId="0" borderId="0"/>
    <xf numFmtId="0" fontId="5" fillId="0" borderId="0"/>
    <xf numFmtId="0" fontId="5" fillId="0" borderId="0"/>
    <xf numFmtId="0" fontId="5" fillId="0" borderId="0"/>
    <xf numFmtId="0" fontId="5" fillId="0" borderId="0"/>
    <xf numFmtId="0" fontId="37" fillId="32" borderId="0">
      <alignment horizontal="left"/>
    </xf>
    <xf numFmtId="0" fontId="5" fillId="0" borderId="0"/>
    <xf numFmtId="0" fontId="5" fillId="0" borderId="0"/>
    <xf numFmtId="0" fontId="95" fillId="0" borderId="22" applyNumberFormat="0" applyFill="0" applyAlignment="0" applyProtection="0"/>
    <xf numFmtId="0" fontId="5" fillId="0" borderId="0"/>
    <xf numFmtId="0" fontId="5" fillId="0" borderId="0"/>
    <xf numFmtId="0" fontId="5" fillId="0" borderId="0"/>
    <xf numFmtId="0" fontId="5" fillId="0" borderId="0"/>
    <xf numFmtId="0" fontId="5" fillId="0" borderId="0"/>
    <xf numFmtId="0" fontId="167" fillId="0" borderId="45" applyNumberFormat="0" applyFill="0" applyAlignment="0" applyProtection="0"/>
    <xf numFmtId="0" fontId="5" fillId="0" borderId="0"/>
    <xf numFmtId="0" fontId="5" fillId="0" borderId="0"/>
    <xf numFmtId="0" fontId="5" fillId="0" borderId="0"/>
    <xf numFmtId="0" fontId="5" fillId="0" borderId="0"/>
    <xf numFmtId="0" fontId="94" fillId="0" borderId="22" applyNumberFormat="0" applyFill="0" applyAlignment="0" applyProtection="0"/>
    <xf numFmtId="0" fontId="5" fillId="0" borderId="0"/>
    <xf numFmtId="0" fontId="5" fillId="0" borderId="0"/>
    <xf numFmtId="0" fontId="5" fillId="0" borderId="0"/>
    <xf numFmtId="0" fontId="5" fillId="0" borderId="0"/>
    <xf numFmtId="0" fontId="95" fillId="0" borderId="22" applyNumberFormat="0" applyFill="0" applyAlignment="0" applyProtection="0"/>
    <xf numFmtId="0" fontId="5" fillId="0" borderId="0"/>
    <xf numFmtId="0" fontId="5" fillId="0" borderId="0"/>
    <xf numFmtId="0" fontId="5" fillId="0" borderId="0"/>
    <xf numFmtId="0" fontId="5" fillId="0" borderId="0"/>
    <xf numFmtId="0" fontId="188" fillId="0" borderId="45" applyNumberFormat="0" applyFill="0" applyAlignment="0" applyProtection="0"/>
    <xf numFmtId="0" fontId="5" fillId="0" borderId="0"/>
    <xf numFmtId="0" fontId="5" fillId="0" borderId="0"/>
    <xf numFmtId="0" fontId="5" fillId="0" borderId="0"/>
    <xf numFmtId="0" fontId="5" fillId="0" borderId="0"/>
    <xf numFmtId="0" fontId="5" fillId="0" borderId="0"/>
    <xf numFmtId="0" fontId="95" fillId="0" borderId="22"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7" fillId="0" borderId="45"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5" fillId="0" borderId="22"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5" fillId="0" borderId="22" applyNumberFormat="0" applyFill="0" applyAlignment="0" applyProtection="0"/>
    <xf numFmtId="0" fontId="5" fillId="0" borderId="0"/>
    <xf numFmtId="0" fontId="5" fillId="0" borderId="0"/>
    <xf numFmtId="0" fontId="5" fillId="0" borderId="0"/>
    <xf numFmtId="0" fontId="167" fillId="0" borderId="45"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5" fillId="0" borderId="22" applyNumberFormat="0" applyFill="0" applyAlignment="0" applyProtection="0"/>
    <xf numFmtId="0" fontId="4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8" fillId="4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9" fillId="69" borderId="0" applyNumberFormat="0" applyBorder="0" applyAlignment="0" applyProtection="0"/>
    <xf numFmtId="0" fontId="5" fillId="0" borderId="0"/>
    <xf numFmtId="0" fontId="5" fillId="0" borderId="0"/>
    <xf numFmtId="0" fontId="5" fillId="0" borderId="0"/>
    <xf numFmtId="0" fontId="5" fillId="0" borderId="0"/>
    <xf numFmtId="0" fontId="97" fillId="4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98" fillId="4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90" fillId="6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98" fillId="4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3" fillId="6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8" fillId="40" borderId="0" applyNumberFormat="0" applyBorder="0" applyAlignment="0" applyProtection="0"/>
    <xf numFmtId="0" fontId="5" fillId="0" borderId="0"/>
    <xf numFmtId="0" fontId="5" fillId="0" borderId="0"/>
    <xf numFmtId="0" fontId="5" fillId="0" borderId="0"/>
    <xf numFmtId="0" fontId="189" fillId="6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98" fillId="4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8" fillId="40" borderId="0" applyNumberFormat="0" applyBorder="0" applyAlignment="0" applyProtection="0"/>
    <xf numFmtId="0" fontId="5" fillId="0" borderId="0"/>
    <xf numFmtId="0" fontId="98" fillId="40" borderId="0" applyNumberFormat="0" applyBorder="0" applyAlignment="0" applyProtection="0"/>
    <xf numFmtId="0" fontId="5" fillId="0" borderId="0"/>
    <xf numFmtId="197" fontId="5" fillId="0" borderId="0"/>
    <xf numFmtId="0" fontId="5" fillId="0" borderId="0"/>
    <xf numFmtId="197" fontId="5" fillId="0" borderId="0"/>
    <xf numFmtId="0" fontId="5" fillId="0" borderId="0"/>
    <xf numFmtId="197" fontId="5" fillId="0" borderId="0"/>
    <xf numFmtId="197"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0" fontId="5" fillId="0" borderId="0"/>
    <xf numFmtId="197" fontId="5" fillId="0" borderId="0"/>
    <xf numFmtId="0" fontId="5" fillId="0" borderId="0"/>
    <xf numFmtId="197" fontId="5" fillId="0" borderId="0"/>
    <xf numFmtId="0" fontId="5" fillId="0" borderId="0"/>
    <xf numFmtId="0" fontId="5" fillId="0" borderId="0"/>
    <xf numFmtId="197" fontId="5" fillId="0" borderId="0"/>
    <xf numFmtId="0" fontId="5" fillId="0" borderId="0"/>
    <xf numFmtId="197"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0" fontId="5" fillId="0" borderId="0"/>
    <xf numFmtId="197" fontId="5" fillId="0" borderId="0"/>
    <xf numFmtId="0" fontId="5" fillId="0" borderId="0"/>
    <xf numFmtId="197" fontId="5" fillId="0" borderId="0"/>
    <xf numFmtId="197" fontId="5" fillId="0" borderId="0"/>
    <xf numFmtId="0"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5" fillId="0" borderId="0"/>
    <xf numFmtId="0" fontId="5" fillId="0" borderId="0"/>
    <xf numFmtId="197"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3" fillId="0" borderId="0"/>
    <xf numFmtId="0" fontId="5" fillId="0" borderId="0"/>
    <xf numFmtId="0" fontId="5" fillId="0" borderId="0"/>
    <xf numFmtId="0" fontId="102" fillId="0" borderId="0"/>
    <xf numFmtId="0" fontId="5" fillId="0" borderId="0"/>
    <xf numFmtId="0" fontId="5" fillId="0" borderId="0"/>
    <xf numFmtId="0" fontId="5" fillId="0" borderId="0"/>
    <xf numFmtId="0" fontId="10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3" fillId="0" borderId="0"/>
    <xf numFmtId="0" fontId="5" fillId="0" borderId="0"/>
    <xf numFmtId="0" fontId="5" fillId="0" borderId="0"/>
    <xf numFmtId="0" fontId="5" fillId="0" borderId="0"/>
    <xf numFmtId="0" fontId="5" fillId="0" borderId="0"/>
    <xf numFmtId="0" fontId="173" fillId="0" borderId="0"/>
    <xf numFmtId="0" fontId="5" fillId="0" borderId="0"/>
    <xf numFmtId="0" fontId="17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4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5" fillId="0" borderId="0"/>
    <xf numFmtId="0" fontId="173" fillId="73" borderId="47" applyNumberFormat="0" applyFont="0" applyAlignment="0" applyProtection="0"/>
    <xf numFmtId="0" fontId="5" fillId="0" borderId="0"/>
    <xf numFmtId="0" fontId="5" fillId="0" borderId="0"/>
    <xf numFmtId="0" fontId="5" fillId="0" borderId="0"/>
    <xf numFmtId="0" fontId="5" fillId="0" borderId="0"/>
    <xf numFmtId="0" fontId="11" fillId="73" borderId="4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3"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5" fillId="0" borderId="0"/>
    <xf numFmtId="0" fontId="5" fillId="0" borderId="0"/>
    <xf numFmtId="0" fontId="15" fillId="73" borderId="47" applyNumberFormat="0" applyFont="0" applyAlignment="0" applyProtection="0"/>
    <xf numFmtId="0" fontId="5" fillId="0" borderId="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5" fillId="41" borderId="23" applyNumberFormat="0" applyFont="0" applyAlignment="0" applyProtection="0"/>
    <xf numFmtId="0" fontId="5" fillId="0" borderId="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5" fillId="0" borderId="0"/>
    <xf numFmtId="0" fontId="5" fillId="0" borderId="0"/>
    <xf numFmtId="0" fontId="15" fillId="73" borderId="47" applyNumberFormat="0" applyFont="0" applyAlignment="0" applyProtection="0"/>
    <xf numFmtId="0" fontId="5" fillId="0" borderId="0"/>
    <xf numFmtId="0" fontId="5"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73" borderId="47" applyNumberFormat="0" applyFont="0" applyAlignment="0" applyProtection="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0" borderId="0"/>
    <xf numFmtId="0" fontId="106" fillId="29" borderId="24"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5" fillId="101" borderId="44" applyNumberFormat="0" applyAlignment="0" applyProtection="0"/>
    <xf numFmtId="0" fontId="5" fillId="0" borderId="0"/>
    <xf numFmtId="0" fontId="5" fillId="0" borderId="0"/>
    <xf numFmtId="0" fontId="5" fillId="0" borderId="0"/>
    <xf numFmtId="0" fontId="5" fillId="0" borderId="0"/>
    <xf numFmtId="0" fontId="105" fillId="29" borderId="24"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06" fillId="29" borderId="24"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92" fillId="71" borderId="44" applyNumberFormat="0" applyAlignment="0" applyProtection="0"/>
    <xf numFmtId="0" fontId="5" fillId="0" borderId="0"/>
    <xf numFmtId="0" fontId="5" fillId="0" borderId="0"/>
    <xf numFmtId="0" fontId="5" fillId="0" borderId="0"/>
    <xf numFmtId="0" fontId="5" fillId="0" borderId="0"/>
    <xf numFmtId="0" fontId="5" fillId="0" borderId="0"/>
    <xf numFmtId="0" fontId="106" fillId="29" borderId="24"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5" fillId="71" borderId="44"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6" fillId="29" borderId="24" applyNumberFormat="0" applyAlignment="0" applyProtection="0"/>
    <xf numFmtId="0" fontId="5" fillId="0" borderId="0"/>
    <xf numFmtId="0" fontId="5" fillId="0" borderId="0"/>
    <xf numFmtId="0" fontId="5" fillId="0" borderId="0"/>
    <xf numFmtId="0" fontId="165" fillId="101" borderId="44"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06" fillId="29" borderId="24"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6" fillId="29" borderId="24" applyNumberFormat="0" applyAlignment="0" applyProtection="0"/>
    <xf numFmtId="0" fontId="106" fillId="29" borderId="24" applyNumberFormat="0" applyAlignment="0" applyProtection="0"/>
    <xf numFmtId="0" fontId="5" fillId="0" borderId="0"/>
    <xf numFmtId="0" fontId="5" fillId="0" borderId="0"/>
    <xf numFmtId="0" fontId="5" fillId="0" borderId="0"/>
    <xf numFmtId="0" fontId="5" fillId="0" borderId="0"/>
    <xf numFmtId="0" fontId="107" fillId="42" borderId="0">
      <alignment horizontal="right"/>
    </xf>
    <xf numFmtId="40" fontId="107" fillId="42" borderId="0">
      <alignment horizontal="right"/>
    </xf>
    <xf numFmtId="0" fontId="5" fillId="0" borderId="0"/>
    <xf numFmtId="40" fontId="107" fillId="42" borderId="0">
      <alignment horizontal="right"/>
    </xf>
    <xf numFmtId="0" fontId="5" fillId="0" borderId="0"/>
    <xf numFmtId="0" fontId="5" fillId="0" borderId="0"/>
    <xf numFmtId="0" fontId="5" fillId="0" borderId="0"/>
    <xf numFmtId="0" fontId="5" fillId="0" borderId="0"/>
    <xf numFmtId="0" fontId="108" fillId="42" borderId="0">
      <alignment horizontal="right"/>
    </xf>
    <xf numFmtId="0" fontId="5" fillId="0" borderId="0"/>
    <xf numFmtId="0" fontId="5" fillId="0" borderId="0"/>
    <xf numFmtId="0" fontId="5" fillId="0" borderId="0"/>
    <xf numFmtId="0" fontId="5" fillId="0" borderId="0"/>
    <xf numFmtId="0" fontId="5" fillId="0" borderId="0"/>
    <xf numFmtId="0" fontId="109" fillId="42" borderId="3"/>
    <xf numFmtId="0" fontId="5" fillId="0" borderId="0"/>
    <xf numFmtId="0" fontId="5" fillId="0" borderId="0"/>
    <xf numFmtId="0" fontId="5" fillId="0" borderId="0"/>
    <xf numFmtId="0" fontId="5" fillId="0" borderId="0"/>
    <xf numFmtId="0" fontId="5" fillId="0" borderId="0"/>
    <xf numFmtId="0" fontId="109" fillId="0" borderId="0" applyBorder="0">
      <alignment horizontal="centerContinuous"/>
    </xf>
    <xf numFmtId="0" fontId="5" fillId="0" borderId="0"/>
    <xf numFmtId="0" fontId="5" fillId="0" borderId="0"/>
    <xf numFmtId="0" fontId="5" fillId="0" borderId="0"/>
    <xf numFmtId="0" fontId="5" fillId="0" borderId="0"/>
    <xf numFmtId="0" fontId="5" fillId="0" borderId="0"/>
    <xf numFmtId="0" fontId="110" fillId="0" borderId="0" applyBorder="0">
      <alignment horizontal="centerContinuous"/>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15" fillId="0" borderId="0" applyFont="0" applyFill="0" applyBorder="0" applyAlignment="0" applyProtection="0"/>
    <xf numFmtId="9" fontId="15" fillId="0" borderId="0" applyFont="0" applyFill="0" applyBorder="0" applyAlignment="0" applyProtection="0"/>
    <xf numFmtId="0" fontId="5" fillId="0" borderId="0"/>
    <xf numFmtId="9" fontId="1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15" fillId="0" borderId="0" applyFont="0" applyFill="0" applyBorder="0" applyAlignment="0" applyProtection="0"/>
    <xf numFmtId="9" fontId="15" fillId="0" borderId="0" applyFont="0" applyFill="0" applyBorder="0" applyAlignment="0" applyProtection="0"/>
    <xf numFmtId="0" fontId="5" fillId="0" borderId="0"/>
    <xf numFmtId="9" fontId="1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15" fillId="0" borderId="0" applyFont="0" applyFill="0" applyBorder="0" applyAlignment="0" applyProtection="0"/>
    <xf numFmtId="9" fontId="15" fillId="0" borderId="0" applyFont="0" applyFill="0" applyBorder="0" applyAlignment="0" applyProtection="0"/>
    <xf numFmtId="0" fontId="5" fillId="0" borderId="0"/>
    <xf numFmtId="9" fontId="1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15" fillId="0" borderId="0" applyFont="0" applyFill="0" applyBorder="0" applyAlignment="0" applyProtection="0"/>
    <xf numFmtId="9" fontId="15" fillId="0" borderId="0" applyFont="0" applyFill="0" applyBorder="0" applyAlignment="0" applyProtection="0"/>
    <xf numFmtId="0" fontId="5" fillId="0" borderId="0"/>
    <xf numFmtId="9" fontId="1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0" fontId="5" fillId="0" borderId="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0" fontId="5" fillId="0" borderId="0"/>
    <xf numFmtId="0" fontId="5" fillId="0" borderId="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1" fillId="0" borderId="0" applyFont="0" applyFill="0" applyBorder="0" applyAlignment="0" applyProtection="0"/>
    <xf numFmtId="9" fontId="5" fillId="0" borderId="0" applyFont="0" applyFill="0" applyBorder="0" applyAlignment="0" applyProtection="0"/>
    <xf numFmtId="9" fontId="41" fillId="0" borderId="0" applyFont="0" applyFill="0" applyBorder="0" applyAlignment="0" applyProtection="0"/>
    <xf numFmtId="0" fontId="41"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41"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applyFont="0" applyFill="0" applyBorder="0" applyAlignment="0" applyProtection="0"/>
    <xf numFmtId="9" fontId="4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40" borderId="0">
      <alignment horizontal="center"/>
    </xf>
    <xf numFmtId="0" fontId="5" fillId="0" borderId="0"/>
    <xf numFmtId="0" fontId="5" fillId="0" borderId="0"/>
    <xf numFmtId="0" fontId="5" fillId="0" borderId="0"/>
    <xf numFmtId="0" fontId="5" fillId="0" borderId="0"/>
    <xf numFmtId="0" fontId="5" fillId="0" borderId="0"/>
    <xf numFmtId="0" fontId="118" fillId="32" borderId="0">
      <alignment horizontal="center"/>
    </xf>
    <xf numFmtId="49" fontId="118" fillId="32" borderId="0">
      <alignment horizontal="center"/>
    </xf>
    <xf numFmtId="0" fontId="5" fillId="0" borderId="0"/>
    <xf numFmtId="49" fontId="118" fillId="32" borderId="0">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34" fillId="31" borderId="0">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34" fillId="31" borderId="0">
      <alignment horizontal="centerContinuous"/>
    </xf>
    <xf numFmtId="0" fontId="5" fillId="0" borderId="0"/>
    <xf numFmtId="0" fontId="5" fillId="0" borderId="0"/>
    <xf numFmtId="0" fontId="5" fillId="0" borderId="0"/>
    <xf numFmtId="0" fontId="5" fillId="0" borderId="0"/>
    <xf numFmtId="0" fontId="5" fillId="0" borderId="0"/>
    <xf numFmtId="0" fontId="119" fillId="32" borderId="0">
      <alignment horizontal="left"/>
    </xf>
    <xf numFmtId="0" fontId="5" fillId="0" borderId="0"/>
    <xf numFmtId="0" fontId="5" fillId="0" borderId="0"/>
    <xf numFmtId="0" fontId="5" fillId="0" borderId="0"/>
    <xf numFmtId="0" fontId="5" fillId="0" borderId="0"/>
    <xf numFmtId="0" fontId="5" fillId="0" borderId="0"/>
    <xf numFmtId="0" fontId="119" fillId="32" borderId="0">
      <alignment horizontal="center"/>
    </xf>
    <xf numFmtId="49" fontId="119" fillId="32" borderId="0">
      <alignment horizontal="center"/>
    </xf>
    <xf numFmtId="0" fontId="5" fillId="0" borderId="0"/>
    <xf numFmtId="49" fontId="119" fillId="32" borderId="0">
      <alignment horizontal="center"/>
    </xf>
    <xf numFmtId="0" fontId="5" fillId="0" borderId="0"/>
    <xf numFmtId="0" fontId="5" fillId="0" borderId="0"/>
    <xf numFmtId="0" fontId="5" fillId="0" borderId="0"/>
    <xf numFmtId="0" fontId="5" fillId="0" borderId="0"/>
    <xf numFmtId="0" fontId="5" fillId="0" borderId="0"/>
    <xf numFmtId="0" fontId="33" fillId="31" borderId="0">
      <alignment horizontal="left"/>
    </xf>
    <xf numFmtId="0" fontId="5" fillId="0" borderId="0"/>
    <xf numFmtId="0" fontId="5" fillId="0" borderId="0"/>
    <xf numFmtId="0" fontId="5" fillId="0" borderId="0"/>
    <xf numFmtId="0" fontId="5" fillId="0" borderId="0"/>
    <xf numFmtId="0" fontId="5" fillId="0" borderId="0"/>
    <xf numFmtId="0" fontId="119" fillId="32" borderId="0">
      <alignment horizontal="left"/>
    </xf>
    <xf numFmtId="49" fontId="119" fillId="32" borderId="0">
      <alignment horizontal="left"/>
    </xf>
    <xf numFmtId="0" fontId="5" fillId="0" borderId="0"/>
    <xf numFmtId="49" fontId="119" fillId="32" borderId="0">
      <alignment horizontal="left"/>
    </xf>
    <xf numFmtId="0" fontId="5" fillId="0" borderId="0"/>
    <xf numFmtId="0" fontId="5" fillId="0" borderId="0"/>
    <xf numFmtId="0" fontId="5" fillId="0" borderId="0"/>
    <xf numFmtId="0" fontId="5" fillId="0" borderId="0"/>
    <xf numFmtId="0" fontId="5" fillId="0" borderId="0"/>
    <xf numFmtId="0" fontId="33" fillId="31" borderId="0">
      <alignment horizontal="centerContinuous"/>
    </xf>
    <xf numFmtId="0" fontId="5" fillId="0" borderId="0"/>
    <xf numFmtId="0" fontId="5" fillId="0" borderId="0"/>
    <xf numFmtId="0" fontId="5" fillId="0" borderId="0"/>
    <xf numFmtId="0" fontId="5" fillId="0" borderId="0"/>
    <xf numFmtId="0" fontId="5" fillId="0" borderId="0"/>
    <xf numFmtId="0" fontId="5" fillId="0" borderId="0"/>
    <xf numFmtId="0" fontId="33" fillId="31" borderId="0">
      <alignment horizontal="right"/>
    </xf>
    <xf numFmtId="0" fontId="5" fillId="0" borderId="0"/>
    <xf numFmtId="0" fontId="5" fillId="0" borderId="0"/>
    <xf numFmtId="0" fontId="5" fillId="0" borderId="0"/>
    <xf numFmtId="0" fontId="5" fillId="0" borderId="0"/>
    <xf numFmtId="0" fontId="5" fillId="0" borderId="0"/>
    <xf numFmtId="0" fontId="37" fillId="32" borderId="0">
      <alignment horizontal="left"/>
    </xf>
    <xf numFmtId="49" fontId="37" fillId="32" borderId="0">
      <alignment horizontal="left"/>
    </xf>
    <xf numFmtId="0" fontId="5" fillId="0" borderId="0"/>
    <xf numFmtId="49" fontId="37" fillId="32" borderId="0">
      <alignment horizontal="left"/>
    </xf>
    <xf numFmtId="0" fontId="5" fillId="0" borderId="0"/>
    <xf numFmtId="0" fontId="5" fillId="0" borderId="0"/>
    <xf numFmtId="0" fontId="5" fillId="0" borderId="0"/>
    <xf numFmtId="0" fontId="5" fillId="0" borderId="0"/>
    <xf numFmtId="0" fontId="5" fillId="0" borderId="0"/>
    <xf numFmtId="0" fontId="34" fillId="31" borderId="0">
      <alignment horizontal="righ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9" fillId="8" borderId="0">
      <alignment horizontal="center"/>
    </xf>
    <xf numFmtId="0" fontId="5" fillId="0" borderId="0"/>
    <xf numFmtId="0" fontId="5" fillId="0" borderId="0"/>
    <xf numFmtId="0" fontId="5" fillId="0" borderId="0"/>
    <xf numFmtId="0" fontId="5" fillId="0" borderId="0"/>
    <xf numFmtId="0" fontId="5" fillId="0" borderId="0"/>
    <xf numFmtId="0" fontId="120" fillId="8" borderId="0">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4"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12" fillId="0" borderId="0"/>
    <xf numFmtId="0" fontId="5" fillId="0" borderId="0"/>
    <xf numFmtId="0" fontId="12" fillId="0" borderId="0"/>
    <xf numFmtId="0" fontId="5" fillId="0" borderId="0"/>
    <xf numFmtId="0" fontId="12"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12"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12" fillId="0" borderId="0"/>
    <xf numFmtId="0" fontId="5" fillId="0" borderId="0"/>
    <xf numFmtId="0" fontId="12" fillId="0" borderId="0"/>
    <xf numFmtId="0" fontId="5" fillId="0" borderId="0"/>
    <xf numFmtId="0" fontId="12" fillId="0" borderId="0"/>
    <xf numFmtId="0" fontId="5" fillId="0" borderId="0"/>
    <xf numFmtId="0" fontId="5" fillId="0" borderId="0"/>
    <xf numFmtId="0" fontId="12" fillId="0" borderId="0"/>
    <xf numFmtId="0" fontId="5" fillId="0" borderId="0"/>
    <xf numFmtId="0" fontId="12"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12" fillId="0" borderId="0"/>
    <xf numFmtId="0" fontId="5" fillId="0" borderId="0"/>
    <xf numFmtId="0" fontId="12" fillId="0" borderId="0"/>
    <xf numFmtId="0" fontId="5" fillId="0" borderId="0"/>
    <xf numFmtId="0" fontId="5" fillId="0" borderId="0"/>
    <xf numFmtId="0" fontId="12" fillId="0" borderId="0"/>
    <xf numFmtId="0" fontId="5" fillId="0" borderId="0"/>
    <xf numFmtId="0" fontId="12" fillId="0" borderId="0"/>
    <xf numFmtId="0" fontId="5" fillId="0" borderId="0"/>
    <xf numFmtId="0" fontId="5" fillId="0" borderId="0"/>
    <xf numFmtId="0" fontId="12" fillId="0" borderId="0"/>
    <xf numFmtId="0" fontId="5" fillId="0" borderId="0"/>
    <xf numFmtId="0" fontId="12" fillId="0" borderId="0"/>
    <xf numFmtId="0" fontId="5" fillId="0" borderId="0"/>
    <xf numFmtId="0" fontId="12"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4" fillId="0" borderId="0" applyNumberFormat="0" applyFill="0" applyBorder="0" applyAlignment="0" applyProtection="0"/>
    <xf numFmtId="0" fontId="5" fillId="0" borderId="0"/>
    <xf numFmtId="0" fontId="13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15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8" fillId="0" borderId="0" applyNumberFormat="0" applyFill="0" applyBorder="0" applyAlignment="0" applyProtection="0"/>
    <xf numFmtId="0" fontId="5" fillId="0" borderId="0"/>
    <xf numFmtId="0" fontId="5" fillId="0" borderId="0"/>
    <xf numFmtId="0" fontId="193" fillId="0" borderId="0" applyNumberFormat="0" applyFill="0" applyBorder="0" applyAlignment="0" applyProtection="0"/>
    <xf numFmtId="0" fontId="5" fillId="0" borderId="0"/>
    <xf numFmtId="0" fontId="5" fillId="0" borderId="0"/>
    <xf numFmtId="0" fontId="13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32"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1" fillId="0" borderId="52" applyNumberFormat="0" applyFill="0" applyAlignment="0" applyProtection="0"/>
    <xf numFmtId="0" fontId="5" fillId="0" borderId="0"/>
    <xf numFmtId="0" fontId="5" fillId="0" borderId="0"/>
    <xf numFmtId="0" fontId="5" fillId="0" borderId="0"/>
    <xf numFmtId="0" fontId="5" fillId="0" borderId="0"/>
    <xf numFmtId="0" fontId="118" fillId="0" borderId="32"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9" fillId="0" borderId="32"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94" fillId="0" borderId="48" applyNumberFormat="0" applyFill="0" applyAlignment="0" applyProtection="0"/>
    <xf numFmtId="0" fontId="5" fillId="0" borderId="0"/>
    <xf numFmtId="0" fontId="5" fillId="0" borderId="0"/>
    <xf numFmtId="0" fontId="5" fillId="0" borderId="0"/>
    <xf numFmtId="0" fontId="5" fillId="0" borderId="0"/>
    <xf numFmtId="0" fontId="5" fillId="0" borderId="0"/>
    <xf numFmtId="0" fontId="49" fillId="0" borderId="32"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1" fillId="0" borderId="48"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32" applyNumberFormat="0" applyFill="0" applyAlignment="0" applyProtection="0"/>
    <xf numFmtId="0" fontId="5" fillId="0" borderId="0"/>
    <xf numFmtId="0" fontId="5" fillId="0" borderId="0"/>
    <xf numFmtId="0" fontId="5" fillId="0" borderId="0"/>
    <xf numFmtId="0" fontId="171" fillId="0" borderId="52"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9" fillId="0" borderId="32"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32" applyNumberFormat="0" applyFill="0" applyAlignment="0" applyProtection="0"/>
    <xf numFmtId="0" fontId="49" fillId="0" borderId="32"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1" fillId="32" borderId="0">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142"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169" fillId="0" borderId="0" applyNumberFormat="0" applyFill="0" applyBorder="0" applyAlignment="0" applyProtection="0"/>
    <xf numFmtId="0" fontId="5" fillId="0" borderId="0"/>
    <xf numFmtId="0" fontId="5" fillId="0" borderId="0"/>
    <xf numFmtId="0" fontId="5" fillId="0" borderId="0"/>
    <xf numFmtId="0" fontId="5" fillId="0" borderId="0"/>
    <xf numFmtId="0" fontId="8" fillId="0" borderId="0" applyNumberFormat="0" applyFill="0" applyBorder="0" applyAlignment="0" applyProtection="0"/>
    <xf numFmtId="0" fontId="5" fillId="0" borderId="0"/>
    <xf numFmtId="0" fontId="5" fillId="0" borderId="0"/>
    <xf numFmtId="0" fontId="5" fillId="0" borderId="0"/>
    <xf numFmtId="0" fontId="5" fillId="0" borderId="0"/>
    <xf numFmtId="0" fontId="142" fillId="0" borderId="0" applyNumberFormat="0" applyFill="0" applyBorder="0" applyAlignment="0" applyProtection="0"/>
    <xf numFmtId="0" fontId="5" fillId="0" borderId="0"/>
    <xf numFmtId="0" fontId="5" fillId="0" borderId="0"/>
    <xf numFmtId="0" fontId="5" fillId="0" borderId="0"/>
    <xf numFmtId="0" fontId="5" fillId="0" borderId="0"/>
    <xf numFmtId="0" fontId="19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142"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2"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2" fillId="0" borderId="0" applyNumberFormat="0" applyFill="0" applyBorder="0" applyAlignment="0" applyProtection="0"/>
    <xf numFmtId="0" fontId="5" fillId="0" borderId="0"/>
    <xf numFmtId="0" fontId="5" fillId="0" borderId="0"/>
    <xf numFmtId="0" fontId="5" fillId="0" borderId="0"/>
    <xf numFmtId="0" fontId="16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2" fillId="0" borderId="0" applyNumberFormat="0" applyFill="0" applyBorder="0" applyAlignment="0" applyProtection="0"/>
    <xf numFmtId="0" fontId="23" fillId="0" borderId="0"/>
    <xf numFmtId="0" fontId="5" fillId="0" borderId="0"/>
    <xf numFmtId="0" fontId="23"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23" fillId="0" borderId="0"/>
    <xf numFmtId="0" fontId="5" fillId="0" borderId="0"/>
    <xf numFmtId="0" fontId="23" fillId="0" borderId="0"/>
    <xf numFmtId="0" fontId="23" fillId="0" borderId="0"/>
    <xf numFmtId="0" fontId="5" fillId="0" borderId="0"/>
    <xf numFmtId="0" fontId="23" fillId="0" borderId="0"/>
    <xf numFmtId="0" fontId="5" fillId="0" borderId="0"/>
    <xf numFmtId="0" fontId="5" fillId="0" borderId="0"/>
    <xf numFmtId="0" fontId="23" fillId="0" borderId="0"/>
    <xf numFmtId="0" fontId="5" fillId="0" borderId="0"/>
    <xf numFmtId="0" fontId="23" fillId="0" borderId="0"/>
    <xf numFmtId="0" fontId="5" fillId="0" borderId="0"/>
    <xf numFmtId="0" fontId="23" fillId="0" borderId="0"/>
    <xf numFmtId="0" fontId="5" fillId="0" borderId="0"/>
    <xf numFmtId="0" fontId="23" fillId="0" borderId="0"/>
    <xf numFmtId="0" fontId="5" fillId="0" borderId="0"/>
    <xf numFmtId="0" fontId="23" fillId="0" borderId="0"/>
    <xf numFmtId="0" fontId="5" fillId="0" borderId="0"/>
    <xf numFmtId="0" fontId="5" fillId="0" borderId="0"/>
    <xf numFmtId="0" fontId="23" fillId="0" borderId="0"/>
    <xf numFmtId="0" fontId="5" fillId="0" borderId="0"/>
    <xf numFmtId="0" fontId="23" fillId="0" borderId="0"/>
    <xf numFmtId="0" fontId="5" fillId="0" borderId="0"/>
    <xf numFmtId="0" fontId="23" fillId="0" borderId="0"/>
    <xf numFmtId="0" fontId="5" fillId="0" borderId="0"/>
    <xf numFmtId="0" fontId="23" fillId="0" borderId="0"/>
    <xf numFmtId="0" fontId="5"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23" fillId="0" borderId="0"/>
    <xf numFmtId="0" fontId="23"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23" fillId="0" borderId="0"/>
    <xf numFmtId="0" fontId="5" fillId="0" borderId="0"/>
    <xf numFmtId="0" fontId="23" fillId="0" borderId="0"/>
    <xf numFmtId="0" fontId="23"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9" fillId="0" borderId="0"/>
    <xf numFmtId="0" fontId="5" fillId="0" borderId="0"/>
    <xf numFmtId="0" fontId="9" fillId="0" borderId="0"/>
    <xf numFmtId="0" fontId="5" fillId="0" borderId="0"/>
    <xf numFmtId="0" fontId="9" fillId="0" borderId="0"/>
    <xf numFmtId="0" fontId="5" fillId="0" borderId="0"/>
    <xf numFmtId="0" fontId="9" fillId="0" borderId="0"/>
    <xf numFmtId="0" fontId="5" fillId="0" borderId="0"/>
    <xf numFmtId="0" fontId="9" fillId="0" borderId="0"/>
    <xf numFmtId="0" fontId="5" fillId="0" borderId="0"/>
    <xf numFmtId="0" fontId="9" fillId="0" borderId="0"/>
    <xf numFmtId="0" fontId="5" fillId="0" borderId="0"/>
    <xf numFmtId="0" fontId="80" fillId="0" borderId="0" applyNumberFormat="0" applyFill="0" applyBorder="0" applyAlignment="0" applyProtection="0"/>
    <xf numFmtId="0" fontId="5" fillId="0" borderId="0"/>
  </cellStyleXfs>
  <cellXfs count="214">
    <xf numFmtId="0" fontId="0" fillId="0" borderId="0" xfId="0"/>
    <xf numFmtId="3" fontId="6" fillId="0" borderId="0" xfId="15350" applyNumberFormat="1" applyFont="1" applyFill="1" applyBorder="1"/>
    <xf numFmtId="3" fontId="7" fillId="0" borderId="0" xfId="15350" applyNumberFormat="1" applyFont="1" applyFill="1" applyBorder="1"/>
    <xf numFmtId="165" fontId="6" fillId="0" borderId="0" xfId="12138" applyNumberFormat="1" applyFont="1" applyFill="1" applyBorder="1" applyAlignment="1">
      <alignment horizontal="right"/>
    </xf>
    <xf numFmtId="3" fontId="6" fillId="0" borderId="33" xfId="13959" applyNumberFormat="1" applyFont="1" applyFill="1" applyBorder="1"/>
    <xf numFmtId="3" fontId="6" fillId="0" borderId="33" xfId="13959" applyNumberFormat="1" applyFont="1" applyFill="1" applyBorder="1" applyAlignment="1" applyProtection="1">
      <alignment horizontal="left"/>
    </xf>
    <xf numFmtId="3" fontId="6" fillId="0" borderId="33" xfId="15350" applyNumberFormat="1" applyFont="1" applyFill="1" applyBorder="1" applyAlignment="1" applyProtection="1">
      <alignment horizontal="left"/>
    </xf>
    <xf numFmtId="3" fontId="6" fillId="2" borderId="33" xfId="13959" applyNumberFormat="1" applyFont="1" applyFill="1" applyBorder="1" applyAlignment="1" applyProtection="1">
      <alignment horizontal="left"/>
    </xf>
    <xf numFmtId="3" fontId="143" fillId="2" borderId="33" xfId="15350" applyNumberFormat="1" applyFont="1" applyFill="1" applyBorder="1" applyAlignment="1">
      <alignment horizontal="left" vertical="center" wrapText="1"/>
    </xf>
    <xf numFmtId="165" fontId="7" fillId="2" borderId="35" xfId="12138" quotePrefix="1" applyNumberFormat="1" applyFont="1" applyFill="1" applyBorder="1" applyAlignment="1">
      <alignment horizontal="right"/>
    </xf>
    <xf numFmtId="165" fontId="7" fillId="2" borderId="19" xfId="12138" quotePrefix="1" applyNumberFormat="1" applyFont="1" applyFill="1" applyBorder="1" applyAlignment="1">
      <alignment horizontal="right"/>
    </xf>
    <xf numFmtId="165" fontId="7" fillId="2" borderId="33" xfId="12138" quotePrefix="1" applyNumberFormat="1" applyFont="1" applyFill="1" applyBorder="1" applyAlignment="1">
      <alignment horizontal="right"/>
    </xf>
    <xf numFmtId="165" fontId="7" fillId="2" borderId="36" xfId="12138" quotePrefix="1" applyNumberFormat="1" applyFont="1" applyFill="1" applyBorder="1" applyAlignment="1">
      <alignment horizontal="right"/>
    </xf>
    <xf numFmtId="3" fontId="6" fillId="2" borderId="0" xfId="15350" applyNumberFormat="1" applyFont="1" applyFill="1" applyBorder="1"/>
    <xf numFmtId="3" fontId="151" fillId="0" borderId="0" xfId="15350" applyNumberFormat="1" applyFont="1" applyFill="1" applyBorder="1"/>
    <xf numFmtId="0" fontId="147" fillId="2" borderId="0" xfId="0" applyFont="1" applyFill="1" applyBorder="1" applyAlignment="1">
      <alignment horizontal="center"/>
    </xf>
    <xf numFmtId="3" fontId="6" fillId="0" borderId="0" xfId="15350" applyNumberFormat="1" applyFont="1" applyFill="1" applyBorder="1" applyAlignment="1"/>
    <xf numFmtId="0" fontId="0" fillId="0" borderId="0" xfId="0" applyAlignment="1">
      <alignment horizontal="left"/>
    </xf>
    <xf numFmtId="0" fontId="0" fillId="102" borderId="0" xfId="0" applyFill="1"/>
    <xf numFmtId="0" fontId="0" fillId="102" borderId="0" xfId="0" applyFill="1" applyBorder="1"/>
    <xf numFmtId="0" fontId="201" fillId="102" borderId="0" xfId="0" applyFont="1" applyFill="1" applyBorder="1"/>
    <xf numFmtId="0" fontId="148" fillId="102" borderId="0" xfId="0" applyFont="1" applyFill="1"/>
    <xf numFmtId="0" fontId="156" fillId="102" borderId="0" xfId="0" applyFont="1" applyFill="1" applyAlignment="1">
      <alignment horizontal="left"/>
    </xf>
    <xf numFmtId="0" fontId="146" fillId="102" borderId="0" xfId="0" applyFont="1" applyFill="1"/>
    <xf numFmtId="0" fontId="0" fillId="102" borderId="0" xfId="0" applyFill="1" applyAlignment="1">
      <alignment horizontal="left"/>
    </xf>
    <xf numFmtId="0" fontId="146" fillId="102" borderId="0" xfId="0" applyFont="1" applyFill="1" applyAlignment="1">
      <alignment horizontal="right"/>
    </xf>
    <xf numFmtId="0" fontId="147" fillId="102" borderId="19" xfId="0" applyFont="1" applyFill="1" applyBorder="1" applyAlignment="1">
      <alignment horizontal="center"/>
    </xf>
    <xf numFmtId="0" fontId="147" fillId="102" borderId="34" xfId="0" applyFont="1" applyFill="1" applyBorder="1" applyAlignment="1"/>
    <xf numFmtId="0" fontId="147" fillId="102" borderId="19" xfId="0" applyFont="1" applyFill="1" applyBorder="1"/>
    <xf numFmtId="1" fontId="146" fillId="102" borderId="19" xfId="0" applyNumberFormat="1" applyFont="1" applyFill="1" applyBorder="1" applyAlignment="1"/>
    <xf numFmtId="1" fontId="146" fillId="102" borderId="19" xfId="0" applyNumberFormat="1" applyFont="1" applyFill="1" applyBorder="1"/>
    <xf numFmtId="0" fontId="145" fillId="102" borderId="0" xfId="0" applyFont="1" applyFill="1" applyAlignment="1">
      <alignment horizontal="right"/>
    </xf>
    <xf numFmtId="0" fontId="153" fillId="102" borderId="0" xfId="0" applyFont="1" applyFill="1"/>
    <xf numFmtId="0" fontId="147" fillId="102" borderId="19" xfId="0" applyFont="1" applyFill="1" applyBorder="1" applyAlignment="1">
      <alignment horizontal="left"/>
    </xf>
    <xf numFmtId="173" fontId="146" fillId="102" borderId="19" xfId="15352" applyNumberFormat="1" applyFont="1" applyFill="1" applyBorder="1" applyAlignment="1">
      <alignment horizontal="right"/>
    </xf>
    <xf numFmtId="0" fontId="154" fillId="102" borderId="19" xfId="0" applyFont="1" applyFill="1" applyBorder="1" applyAlignment="1">
      <alignment horizontal="left" indent="2"/>
    </xf>
    <xf numFmtId="0" fontId="146" fillId="102" borderId="19" xfId="0" applyFont="1" applyFill="1" applyBorder="1" applyAlignment="1">
      <alignment horizontal="left"/>
    </xf>
    <xf numFmtId="173" fontId="146" fillId="102" borderId="19" xfId="0" applyNumberFormat="1" applyFont="1" applyFill="1" applyBorder="1" applyAlignment="1">
      <alignment horizontal="right"/>
    </xf>
    <xf numFmtId="0" fontId="155" fillId="102" borderId="0" xfId="0" applyFont="1" applyFill="1"/>
    <xf numFmtId="165" fontId="6" fillId="102" borderId="0" xfId="12138" applyNumberFormat="1" applyFont="1" applyFill="1" applyBorder="1" applyAlignment="1">
      <alignment horizontal="right"/>
    </xf>
    <xf numFmtId="3" fontId="6" fillId="102" borderId="0" xfId="15350" applyNumberFormat="1" applyFont="1" applyFill="1" applyBorder="1"/>
    <xf numFmtId="165" fontId="6" fillId="2" borderId="0" xfId="12138" applyNumberFormat="1" applyFont="1" applyFill="1" applyBorder="1" applyAlignment="1">
      <alignment horizontal="right"/>
    </xf>
    <xf numFmtId="3" fontId="150" fillId="2" borderId="0" xfId="15350" applyNumberFormat="1" applyFont="1" applyFill="1" applyBorder="1" applyAlignment="1">
      <alignment horizontal="right"/>
    </xf>
    <xf numFmtId="165" fontId="145" fillId="2" borderId="0" xfId="12138" applyNumberFormat="1" applyFont="1" applyFill="1" applyBorder="1" applyAlignment="1">
      <alignment horizontal="center"/>
    </xf>
    <xf numFmtId="0" fontId="145" fillId="2" borderId="0" xfId="15351" applyFont="1" applyFill="1" applyBorder="1" applyAlignment="1">
      <alignment horizontal="center"/>
    </xf>
    <xf numFmtId="0" fontId="147" fillId="2" borderId="0" xfId="0" applyFont="1" applyFill="1" applyBorder="1"/>
    <xf numFmtId="165" fontId="7" fillId="2" borderId="63" xfId="12138" quotePrefix="1" applyNumberFormat="1" applyFont="1" applyFill="1" applyBorder="1" applyAlignment="1">
      <alignment horizontal="right"/>
    </xf>
    <xf numFmtId="165" fontId="7" fillId="2" borderId="38" xfId="12138" quotePrefix="1" applyNumberFormat="1" applyFont="1" applyFill="1" applyBorder="1" applyAlignment="1">
      <alignment horizontal="right"/>
    </xf>
    <xf numFmtId="165" fontId="7" fillId="2" borderId="62" xfId="12138" quotePrefix="1" applyNumberFormat="1" applyFont="1" applyFill="1" applyBorder="1" applyAlignment="1">
      <alignment horizontal="right"/>
    </xf>
    <xf numFmtId="165" fontId="7" fillId="2" borderId="64" xfId="12138" quotePrefix="1" applyNumberFormat="1" applyFont="1" applyFill="1" applyBorder="1" applyAlignment="1">
      <alignment horizontal="right"/>
    </xf>
    <xf numFmtId="0" fontId="23" fillId="102" borderId="0" xfId="0" applyFont="1" applyFill="1"/>
    <xf numFmtId="0" fontId="204" fillId="102" borderId="0" xfId="0" applyFont="1" applyFill="1"/>
    <xf numFmtId="3" fontId="205" fillId="2" borderId="0" xfId="15350" applyNumberFormat="1" applyFont="1" applyFill="1" applyBorder="1" applyAlignment="1">
      <alignment horizontal="right"/>
    </xf>
    <xf numFmtId="0" fontId="206" fillId="2" borderId="0" xfId="0" applyFont="1" applyFill="1" applyBorder="1"/>
    <xf numFmtId="165" fontId="145" fillId="2" borderId="19" xfId="12138" applyNumberFormat="1" applyFont="1" applyFill="1" applyBorder="1" applyAlignment="1">
      <alignment horizontal="center"/>
    </xf>
    <xf numFmtId="0" fontId="145" fillId="2" borderId="19" xfId="15351" applyFont="1" applyFill="1" applyBorder="1" applyAlignment="1">
      <alignment horizontal="center"/>
    </xf>
    <xf numFmtId="165" fontId="150" fillId="105" borderId="19" xfId="12138" applyNumberFormat="1" applyFont="1" applyFill="1" applyBorder="1" applyAlignment="1">
      <alignment horizontal="center"/>
    </xf>
    <xf numFmtId="3" fontId="6" fillId="2" borderId="13" xfId="13959" applyNumberFormat="1" applyFont="1" applyFill="1" applyBorder="1" applyAlignment="1" applyProtection="1">
      <alignment horizontal="left"/>
    </xf>
    <xf numFmtId="3" fontId="6" fillId="2" borderId="0" xfId="15350" applyNumberFormat="1" applyFont="1" applyFill="1" applyBorder="1" applyAlignment="1"/>
    <xf numFmtId="3" fontId="6" fillId="2" borderId="13" xfId="15350" applyNumberFormat="1" applyFont="1" applyFill="1" applyBorder="1"/>
    <xf numFmtId="3" fontId="6" fillId="2" borderId="13" xfId="13959" applyNumberFormat="1" applyFont="1" applyFill="1" applyBorder="1"/>
    <xf numFmtId="0" fontId="6" fillId="2" borderId="13" xfId="13849" applyFont="1" applyFill="1" applyBorder="1" applyAlignment="1">
      <alignment horizontal="left"/>
    </xf>
    <xf numFmtId="3" fontId="6" fillId="2" borderId="39" xfId="13959" applyNumberFormat="1" applyFont="1" applyFill="1" applyBorder="1" applyAlignment="1" applyProtection="1">
      <alignment horizontal="left"/>
    </xf>
    <xf numFmtId="3" fontId="6" fillId="2" borderId="19" xfId="15350" applyNumberFormat="1" applyFont="1" applyFill="1" applyBorder="1" applyAlignment="1"/>
    <xf numFmtId="210" fontId="6" fillId="2" borderId="0" xfId="1" applyNumberFormat="1" applyFont="1" applyFill="1" applyBorder="1"/>
    <xf numFmtId="209" fontId="6" fillId="106" borderId="35" xfId="12138" applyNumberFormat="1" applyFont="1" applyFill="1" applyBorder="1" applyAlignment="1" applyProtection="1">
      <alignment horizontal="right"/>
      <protection locked="0"/>
    </xf>
    <xf numFmtId="209" fontId="6" fillId="106" borderId="19" xfId="12138" applyNumberFormat="1" applyFont="1" applyFill="1" applyBorder="1" applyAlignment="1" applyProtection="1">
      <alignment horizontal="right"/>
      <protection locked="0"/>
    </xf>
    <xf numFmtId="209" fontId="6" fillId="106" borderId="33" xfId="12138" applyNumberFormat="1" applyFont="1" applyFill="1" applyBorder="1" applyAlignment="1" applyProtection="1">
      <alignment horizontal="right"/>
      <protection locked="0"/>
    </xf>
    <xf numFmtId="165" fontId="6" fillId="106" borderId="19" xfId="12138" applyNumberFormat="1" applyFont="1" applyFill="1" applyBorder="1" applyAlignment="1">
      <alignment horizontal="right"/>
    </xf>
    <xf numFmtId="209" fontId="7" fillId="106" borderId="19" xfId="12138" applyNumberFormat="1" applyFont="1" applyFill="1" applyBorder="1" applyAlignment="1" applyProtection="1">
      <alignment horizontal="right"/>
      <protection locked="0"/>
    </xf>
    <xf numFmtId="3" fontId="6" fillId="106" borderId="19" xfId="15350" applyNumberFormat="1" applyFont="1" applyFill="1" applyBorder="1"/>
    <xf numFmtId="3" fontId="7" fillId="106" borderId="19" xfId="15350" applyNumberFormat="1" applyFont="1" applyFill="1" applyBorder="1"/>
    <xf numFmtId="165" fontId="6" fillId="107" borderId="19" xfId="12138" applyNumberFormat="1" applyFont="1" applyFill="1" applyBorder="1" applyAlignment="1" applyProtection="1">
      <alignment horizontal="right"/>
      <protection locked="0"/>
    </xf>
    <xf numFmtId="165" fontId="6" fillId="107" borderId="19" xfId="12138" applyNumberFormat="1" applyFont="1" applyFill="1" applyBorder="1" applyAlignment="1">
      <alignment horizontal="right"/>
    </xf>
    <xf numFmtId="3" fontId="7" fillId="107" borderId="19" xfId="15350" applyNumberFormat="1" applyFont="1" applyFill="1" applyBorder="1"/>
    <xf numFmtId="3" fontId="6" fillId="107" borderId="19" xfId="15350" applyNumberFormat="1" applyFont="1" applyFill="1" applyBorder="1"/>
    <xf numFmtId="165" fontId="6" fillId="103" borderId="19" xfId="12138" applyNumberFormat="1" applyFont="1" applyFill="1" applyBorder="1" applyAlignment="1">
      <alignment horizontal="right"/>
    </xf>
    <xf numFmtId="3" fontId="6" fillId="64" borderId="13" xfId="13959" applyNumberFormat="1" applyFont="1" applyFill="1" applyBorder="1"/>
    <xf numFmtId="3" fontId="6" fillId="64" borderId="13" xfId="13959" applyNumberFormat="1" applyFont="1" applyFill="1" applyBorder="1" applyAlignment="1" applyProtection="1">
      <alignment horizontal="left"/>
    </xf>
    <xf numFmtId="3" fontId="6" fillId="64" borderId="39" xfId="13959" applyNumberFormat="1" applyFont="1" applyFill="1" applyBorder="1" applyAlignment="1" applyProtection="1">
      <alignment horizontal="left"/>
    </xf>
    <xf numFmtId="3" fontId="6" fillId="64" borderId="13" xfId="15350" applyNumberFormat="1" applyFont="1" applyFill="1" applyBorder="1"/>
    <xf numFmtId="3" fontId="6" fillId="64" borderId="0" xfId="15350" applyNumberFormat="1" applyFont="1" applyFill="1" applyBorder="1"/>
    <xf numFmtId="0" fontId="6" fillId="64" borderId="13" xfId="13849" applyFont="1" applyFill="1" applyBorder="1" applyAlignment="1">
      <alignment horizontal="left"/>
    </xf>
    <xf numFmtId="3" fontId="6" fillId="64" borderId="0" xfId="15350" applyNumberFormat="1" applyFont="1" applyFill="1" applyBorder="1" applyAlignment="1"/>
    <xf numFmtId="3" fontId="6" fillId="64" borderId="19" xfId="15350" applyNumberFormat="1" applyFont="1" applyFill="1" applyBorder="1" applyAlignment="1"/>
    <xf numFmtId="3" fontId="6" fillId="107" borderId="19" xfId="15351" applyNumberFormat="1" applyFont="1" applyFill="1" applyBorder="1" applyAlignment="1">
      <alignment horizontal="right" vertical="center"/>
    </xf>
    <xf numFmtId="3" fontId="6" fillId="107" borderId="34" xfId="15350" applyNumberFormat="1" applyFont="1" applyFill="1" applyBorder="1"/>
    <xf numFmtId="3" fontId="169" fillId="0" borderId="0" xfId="15350" applyNumberFormat="1" applyFont="1" applyFill="1" applyBorder="1"/>
    <xf numFmtId="49" fontId="151" fillId="0" borderId="0" xfId="15350" applyNumberFormat="1" applyFont="1" applyFill="1" applyBorder="1"/>
    <xf numFmtId="3" fontId="151" fillId="0" borderId="0" xfId="15350" applyNumberFormat="1" applyFont="1" applyFill="1" applyBorder="1" applyAlignment="1">
      <alignment wrapText="1"/>
    </xf>
    <xf numFmtId="211" fontId="6" fillId="0" borderId="0" xfId="15350" applyNumberFormat="1" applyFont="1" applyFill="1" applyBorder="1"/>
    <xf numFmtId="0" fontId="211" fillId="108" borderId="71" xfId="0" applyFont="1" applyFill="1" applyBorder="1" applyAlignment="1">
      <alignment horizontal="left" vertical="top"/>
    </xf>
    <xf numFmtId="0" fontId="211" fillId="108" borderId="71" xfId="14948" applyNumberFormat="1" applyFont="1" applyFill="1" applyBorder="1" applyAlignment="1">
      <alignment horizontal="center" vertical="center"/>
    </xf>
    <xf numFmtId="212" fontId="211" fillId="108" borderId="71" xfId="0" applyNumberFormat="1" applyFont="1" applyFill="1" applyBorder="1" applyAlignment="1">
      <alignment horizontal="center" vertical="center"/>
    </xf>
    <xf numFmtId="0" fontId="211" fillId="108" borderId="71" xfId="0" applyFont="1" applyFill="1" applyBorder="1" applyAlignment="1">
      <alignment vertical="center"/>
    </xf>
    <xf numFmtId="0" fontId="211" fillId="0" borderId="71" xfId="0" applyFont="1" applyBorder="1" applyAlignment="1">
      <alignment horizontal="left" vertical="top"/>
    </xf>
    <xf numFmtId="0" fontId="211" fillId="0" borderId="71" xfId="14948" applyNumberFormat="1" applyFont="1" applyBorder="1" applyAlignment="1">
      <alignment horizontal="center" vertical="center"/>
    </xf>
    <xf numFmtId="212" fontId="211" fillId="0" borderId="71" xfId="0" applyNumberFormat="1" applyFont="1" applyBorder="1" applyAlignment="1">
      <alignment horizontal="center" vertical="center"/>
    </xf>
    <xf numFmtId="0" fontId="211" fillId="0" borderId="71" xfId="0" applyFont="1" applyBorder="1" applyAlignment="1">
      <alignment vertical="center"/>
    </xf>
    <xf numFmtId="212" fontId="211" fillId="108" borderId="71" xfId="0" applyNumberFormat="1" applyFont="1" applyFill="1" applyBorder="1" applyAlignment="1">
      <alignment horizontal="left" vertical="top"/>
    </xf>
    <xf numFmtId="212" fontId="211" fillId="0" borderId="71" xfId="0" applyNumberFormat="1" applyFont="1" applyBorder="1" applyAlignment="1">
      <alignment horizontal="left" vertical="top"/>
    </xf>
    <xf numFmtId="165" fontId="6" fillId="0" borderId="0" xfId="12138" applyNumberFormat="1" applyFont="1" applyFill="1" applyBorder="1" applyAlignment="1">
      <alignment horizontal="center"/>
    </xf>
    <xf numFmtId="0" fontId="144" fillId="2" borderId="0" xfId="0" applyFont="1" applyFill="1" applyBorder="1" applyAlignment="1" applyProtection="1">
      <protection hidden="1"/>
    </xf>
    <xf numFmtId="0" fontId="0" fillId="2" borderId="0" xfId="0" applyFill="1" applyBorder="1" applyProtection="1">
      <protection hidden="1"/>
    </xf>
    <xf numFmtId="0" fontId="0" fillId="2" borderId="53" xfId="0" applyFill="1" applyBorder="1" applyProtection="1">
      <protection hidden="1"/>
    </xf>
    <xf numFmtId="0" fontId="0" fillId="2" borderId="0" xfId="0" applyFill="1" applyProtection="1">
      <protection hidden="1"/>
    </xf>
    <xf numFmtId="0" fontId="0" fillId="2" borderId="55" xfId="0" applyFill="1" applyBorder="1" applyProtection="1">
      <protection hidden="1"/>
    </xf>
    <xf numFmtId="0" fontId="0" fillId="2" borderId="56" xfId="0" applyFill="1" applyBorder="1" applyProtection="1">
      <protection hidden="1"/>
    </xf>
    <xf numFmtId="213" fontId="6" fillId="0" borderId="0" xfId="15350" applyNumberFormat="1" applyFont="1" applyFill="1" applyBorder="1" applyAlignment="1">
      <alignment horizontal="center"/>
    </xf>
    <xf numFmtId="0" fontId="0" fillId="109" borderId="0" xfId="0" applyFill="1" applyProtection="1">
      <protection hidden="1"/>
    </xf>
    <xf numFmtId="0" fontId="199" fillId="109" borderId="0" xfId="0" applyFont="1" applyFill="1" applyBorder="1" applyAlignment="1" applyProtection="1">
      <protection hidden="1"/>
    </xf>
    <xf numFmtId="0" fontId="0" fillId="109" borderId="0" xfId="0" applyFill="1" applyBorder="1" applyProtection="1">
      <protection hidden="1"/>
    </xf>
    <xf numFmtId="0" fontId="144" fillId="109" borderId="0" xfId="0" applyFont="1" applyFill="1" applyBorder="1" applyAlignment="1" applyProtection="1">
      <protection hidden="1"/>
    </xf>
    <xf numFmtId="0" fontId="209" fillId="109" borderId="57" xfId="0" applyFont="1" applyFill="1" applyBorder="1" applyAlignment="1" applyProtection="1">
      <protection hidden="1"/>
    </xf>
    <xf numFmtId="0" fontId="209" fillId="109" borderId="58" xfId="0" applyFont="1" applyFill="1" applyBorder="1" applyAlignment="1" applyProtection="1">
      <protection hidden="1"/>
    </xf>
    <xf numFmtId="0" fontId="210" fillId="109" borderId="58" xfId="0" applyFont="1" applyFill="1" applyBorder="1" applyAlignment="1" applyProtection="1">
      <protection hidden="1"/>
    </xf>
    <xf numFmtId="3" fontId="209" fillId="109" borderId="57" xfId="15350" applyNumberFormat="1" applyFont="1" applyFill="1" applyBorder="1" applyAlignment="1" applyProtection="1">
      <protection hidden="1"/>
    </xf>
    <xf numFmtId="0" fontId="202" fillId="109" borderId="0" xfId="0" applyFont="1" applyFill="1" applyProtection="1">
      <protection hidden="1"/>
    </xf>
    <xf numFmtId="0" fontId="0" fillId="109" borderId="61" xfId="0" applyFill="1" applyBorder="1" applyProtection="1">
      <protection hidden="1"/>
    </xf>
    <xf numFmtId="0" fontId="196" fillId="2" borderId="0" xfId="0" applyFont="1" applyFill="1" applyBorder="1" applyProtection="1">
      <protection hidden="1"/>
    </xf>
    <xf numFmtId="0" fontId="0" fillId="110" borderId="0" xfId="0" applyFill="1" applyProtection="1">
      <protection hidden="1"/>
    </xf>
    <xf numFmtId="0" fontId="0" fillId="110" borderId="53" xfId="0" applyFill="1" applyBorder="1" applyProtection="1">
      <protection hidden="1"/>
    </xf>
    <xf numFmtId="0" fontId="0" fillId="110" borderId="55" xfId="0" applyFill="1" applyBorder="1" applyProtection="1">
      <protection hidden="1"/>
    </xf>
    <xf numFmtId="0" fontId="0" fillId="110" borderId="56" xfId="0" applyFill="1" applyBorder="1" applyProtection="1">
      <protection hidden="1"/>
    </xf>
    <xf numFmtId="0" fontId="0" fillId="110" borderId="54" xfId="0" applyFill="1" applyBorder="1" applyProtection="1">
      <protection hidden="1"/>
    </xf>
    <xf numFmtId="0" fontId="0" fillId="110" borderId="0" xfId="0" applyFill="1" applyBorder="1" applyProtection="1">
      <protection hidden="1"/>
    </xf>
    <xf numFmtId="0" fontId="197" fillId="109" borderId="0" xfId="0" applyFont="1" applyFill="1" applyBorder="1" applyProtection="1">
      <protection hidden="1"/>
    </xf>
    <xf numFmtId="0" fontId="197" fillId="2" borderId="0" xfId="0" applyFont="1" applyFill="1" applyBorder="1" applyProtection="1">
      <protection hidden="1"/>
    </xf>
    <xf numFmtId="0" fontId="198" fillId="109" borderId="0" xfId="0" applyFont="1" applyFill="1" applyBorder="1" applyProtection="1">
      <protection hidden="1"/>
    </xf>
    <xf numFmtId="0" fontId="199" fillId="109" borderId="0" xfId="0" applyFont="1" applyFill="1" applyBorder="1" applyProtection="1">
      <protection hidden="1"/>
    </xf>
    <xf numFmtId="0" fontId="0" fillId="109" borderId="28" xfId="0" applyFill="1" applyBorder="1" applyProtection="1">
      <protection hidden="1"/>
    </xf>
    <xf numFmtId="0" fontId="199" fillId="109" borderId="72" xfId="0" applyFont="1" applyFill="1" applyBorder="1" applyAlignment="1" applyProtection="1">
      <protection hidden="1"/>
    </xf>
    <xf numFmtId="0" fontId="208" fillId="109" borderId="58" xfId="0" applyFont="1" applyFill="1" applyBorder="1" applyAlignment="1" applyProtection="1">
      <protection hidden="1"/>
    </xf>
    <xf numFmtId="0" fontId="0" fillId="2" borderId="0" xfId="0" applyFill="1"/>
    <xf numFmtId="0" fontId="212" fillId="2" borderId="0" xfId="0" applyFont="1" applyFill="1"/>
    <xf numFmtId="0" fontId="145" fillId="2" borderId="0" xfId="0" applyFont="1" applyFill="1"/>
    <xf numFmtId="0" fontId="150" fillId="2" borderId="0" xfId="0" applyFont="1" applyFill="1"/>
    <xf numFmtId="0" fontId="198" fillId="2" borderId="0" xfId="0" applyFont="1" applyFill="1"/>
    <xf numFmtId="0" fontId="174" fillId="2" borderId="0" xfId="0" applyFont="1" applyFill="1"/>
    <xf numFmtId="0" fontId="213" fillId="2" borderId="0" xfId="0" applyFont="1" applyFill="1"/>
    <xf numFmtId="0" fontId="145" fillId="2" borderId="0" xfId="0" applyFont="1" applyFill="1" applyAlignment="1">
      <alignment horizontal="left" vertical="top" wrapText="1"/>
    </xf>
    <xf numFmtId="0" fontId="146" fillId="2" borderId="0" xfId="0" applyFont="1" applyFill="1"/>
    <xf numFmtId="0" fontId="145" fillId="2" borderId="0" xfId="0" applyFont="1" applyFill="1" applyAlignment="1">
      <alignment vertical="top" wrapText="1"/>
    </xf>
    <xf numFmtId="0" fontId="214" fillId="2" borderId="0" xfId="34709" applyFont="1" applyFill="1" applyProtection="1">
      <protection locked="0"/>
    </xf>
    <xf numFmtId="0" fontId="145" fillId="2" borderId="0" xfId="0" applyFont="1" applyFill="1" applyProtection="1">
      <protection locked="0"/>
    </xf>
    <xf numFmtId="0" fontId="146" fillId="2" borderId="0" xfId="0" applyFont="1" applyFill="1" applyProtection="1">
      <protection locked="0"/>
    </xf>
    <xf numFmtId="0" fontId="216" fillId="2" borderId="0" xfId="0" applyFont="1" applyFill="1"/>
    <xf numFmtId="0" fontId="5" fillId="2" borderId="0" xfId="0" applyFont="1" applyFill="1"/>
    <xf numFmtId="0" fontId="200" fillId="109" borderId="0" xfId="0" applyFont="1" applyFill="1" applyBorder="1" applyAlignment="1" applyProtection="1">
      <alignment vertical="center"/>
      <protection hidden="1"/>
    </xf>
    <xf numFmtId="165" fontId="169" fillId="106" borderId="19" xfId="12138" applyNumberFormat="1" applyFont="1" applyFill="1" applyBorder="1" applyAlignment="1">
      <alignment horizontal="right"/>
    </xf>
    <xf numFmtId="0" fontId="217" fillId="0" borderId="0" xfId="0" applyFont="1" applyAlignment="1">
      <alignment vertical="center"/>
    </xf>
    <xf numFmtId="0" fontId="153" fillId="2" borderId="0" xfId="0" applyFont="1" applyFill="1"/>
    <xf numFmtId="0" fontId="5" fillId="102" borderId="0" xfId="0" applyFont="1" applyFill="1"/>
    <xf numFmtId="1" fontId="0" fillId="102" borderId="0" xfId="0" applyNumberFormat="1" applyFill="1"/>
    <xf numFmtId="0" fontId="195" fillId="102" borderId="19" xfId="0" applyFont="1" applyFill="1" applyBorder="1"/>
    <xf numFmtId="0" fontId="0" fillId="102" borderId="19" xfId="0" applyFill="1" applyBorder="1"/>
    <xf numFmtId="214" fontId="195" fillId="102" borderId="19" xfId="0" applyNumberFormat="1" applyFont="1" applyFill="1" applyBorder="1"/>
    <xf numFmtId="173" fontId="6" fillId="102" borderId="0" xfId="15352" applyNumberFormat="1" applyFont="1" applyFill="1" applyBorder="1" applyAlignment="1">
      <alignment horizontal="right"/>
    </xf>
    <xf numFmtId="0" fontId="155" fillId="2" borderId="54" xfId="0" applyFont="1" applyFill="1" applyBorder="1" applyProtection="1">
      <protection hidden="1"/>
    </xf>
    <xf numFmtId="165" fontId="0" fillId="102" borderId="0" xfId="1" applyNumberFormat="1" applyFont="1" applyFill="1"/>
    <xf numFmtId="216" fontId="0" fillId="102" borderId="0" xfId="1" applyNumberFormat="1" applyFont="1" applyFill="1"/>
    <xf numFmtId="0" fontId="126" fillId="111" borderId="0" xfId="34710" applyFont="1" applyFill="1"/>
    <xf numFmtId="168" fontId="126" fillId="111" borderId="0" xfId="34710" applyNumberFormat="1" applyFont="1" applyFill="1"/>
    <xf numFmtId="43" fontId="6" fillId="0" borderId="0" xfId="12138" applyNumberFormat="1" applyFont="1" applyFill="1" applyBorder="1" applyAlignment="1">
      <alignment horizontal="right"/>
    </xf>
    <xf numFmtId="165" fontId="6" fillId="0" borderId="19" xfId="12138" applyNumberFormat="1" applyFont="1" applyFill="1" applyBorder="1" applyAlignment="1">
      <alignment horizontal="right"/>
    </xf>
    <xf numFmtId="43" fontId="6" fillId="0" borderId="19" xfId="12138" applyNumberFormat="1" applyFont="1" applyFill="1" applyBorder="1" applyAlignment="1">
      <alignment horizontal="right"/>
    </xf>
    <xf numFmtId="165" fontId="7" fillId="0" borderId="0" xfId="12138" applyNumberFormat="1" applyFont="1" applyFill="1" applyBorder="1" applyAlignment="1">
      <alignment horizontal="right"/>
    </xf>
    <xf numFmtId="165" fontId="6" fillId="112" borderId="0" xfId="12138" applyNumberFormat="1" applyFont="1" applyFill="1" applyBorder="1" applyAlignment="1">
      <alignment horizontal="right"/>
    </xf>
    <xf numFmtId="4" fontId="6" fillId="0" borderId="0" xfId="15350" applyNumberFormat="1" applyFont="1" applyFill="1" applyBorder="1"/>
    <xf numFmtId="2" fontId="146" fillId="102" borderId="19" xfId="0" applyNumberFormat="1" applyFont="1" applyFill="1" applyBorder="1"/>
    <xf numFmtId="2" fontId="146" fillId="102" borderId="19" xfId="0" applyNumberFormat="1" applyFont="1" applyFill="1" applyBorder="1" applyAlignment="1"/>
    <xf numFmtId="3" fontId="218" fillId="0" borderId="0" xfId="15350" applyNumberFormat="1" applyFont="1" applyFill="1" applyBorder="1"/>
    <xf numFmtId="3" fontId="6" fillId="64" borderId="0" xfId="15350" applyNumberFormat="1" applyFont="1" applyFill="1" applyBorder="1" applyAlignment="1">
      <alignment horizontal="left"/>
    </xf>
    <xf numFmtId="43" fontId="6" fillId="0" borderId="38" xfId="12138" applyNumberFormat="1" applyFont="1" applyFill="1" applyBorder="1" applyAlignment="1">
      <alignment horizontal="right"/>
    </xf>
    <xf numFmtId="0" fontId="126" fillId="0" borderId="0" xfId="34710" applyFont="1" applyFill="1" applyBorder="1"/>
    <xf numFmtId="2" fontId="126" fillId="0" borderId="0" xfId="34710" applyNumberFormat="1" applyFont="1" applyFill="1" applyBorder="1"/>
    <xf numFmtId="1" fontId="126" fillId="0" borderId="0" xfId="34710" applyNumberFormat="1" applyFont="1" applyFill="1" applyBorder="1"/>
    <xf numFmtId="43" fontId="6" fillId="0" borderId="26" xfId="12138" applyNumberFormat="1" applyFont="1" applyFill="1" applyBorder="1" applyAlignment="1">
      <alignment horizontal="right"/>
    </xf>
    <xf numFmtId="3" fontId="6" fillId="0" borderId="0" xfId="15350" applyNumberFormat="1" applyFont="1" applyFill="1" applyBorder="1" applyAlignment="1">
      <alignment horizontal="center"/>
    </xf>
    <xf numFmtId="43" fontId="6" fillId="106" borderId="19" xfId="12138" applyNumberFormat="1" applyFont="1" applyFill="1" applyBorder="1" applyAlignment="1">
      <alignment horizontal="right"/>
    </xf>
    <xf numFmtId="0" fontId="219" fillId="2" borderId="0" xfId="34709" applyFont="1" applyFill="1" applyProtection="1">
      <protection locked="0"/>
    </xf>
    <xf numFmtId="49" fontId="146" fillId="2" borderId="0" xfId="0" applyNumberFormat="1" applyFont="1" applyFill="1" applyAlignment="1">
      <alignment horizontal="left" vertical="top" wrapText="1"/>
    </xf>
    <xf numFmtId="0" fontId="146" fillId="2" borderId="0" xfId="0" applyFont="1" applyFill="1" applyAlignment="1">
      <alignment horizontal="left" vertical="center" wrapText="1"/>
    </xf>
    <xf numFmtId="0" fontId="146" fillId="2" borderId="0" xfId="0" applyFont="1" applyFill="1" applyAlignment="1">
      <alignment horizontal="left" wrapText="1"/>
    </xf>
    <xf numFmtId="0" fontId="145" fillId="2" borderId="0" xfId="0" applyFont="1" applyFill="1" applyAlignment="1">
      <alignment horizontal="left" vertical="center" wrapText="1"/>
    </xf>
    <xf numFmtId="0" fontId="146" fillId="2" borderId="73" xfId="0" applyFont="1" applyFill="1" applyBorder="1" applyAlignment="1" applyProtection="1">
      <alignment horizontal="left" vertical="center" wrapText="1"/>
      <protection hidden="1"/>
    </xf>
    <xf numFmtId="0" fontId="146" fillId="2" borderId="0" xfId="0" applyFont="1" applyFill="1" applyBorder="1" applyAlignment="1" applyProtection="1">
      <alignment horizontal="left" vertical="center" wrapText="1"/>
      <protection hidden="1"/>
    </xf>
    <xf numFmtId="0" fontId="152" fillId="2" borderId="73" xfId="0" applyFont="1" applyFill="1" applyBorder="1" applyAlignment="1" applyProtection="1">
      <alignment horizontal="left" vertical="center" wrapText="1"/>
      <protection hidden="1"/>
    </xf>
    <xf numFmtId="0" fontId="152" fillId="2" borderId="0" xfId="0" applyFont="1" applyFill="1" applyBorder="1" applyAlignment="1" applyProtection="1">
      <alignment horizontal="left" vertical="center" wrapText="1"/>
      <protection hidden="1"/>
    </xf>
    <xf numFmtId="0" fontId="198" fillId="2" borderId="0" xfId="0" applyFont="1" applyFill="1" applyBorder="1" applyAlignment="1" applyProtection="1">
      <alignment horizontal="left" vertical="center" wrapText="1"/>
      <protection hidden="1"/>
    </xf>
    <xf numFmtId="0" fontId="199" fillId="109" borderId="0" xfId="0" applyFont="1" applyFill="1" applyBorder="1" applyAlignment="1" applyProtection="1">
      <alignment horizontal="left" wrapText="1"/>
      <protection hidden="1"/>
    </xf>
    <xf numFmtId="0" fontId="199" fillId="109" borderId="53" xfId="0" applyFont="1" applyFill="1" applyBorder="1" applyAlignment="1" applyProtection="1">
      <alignment horizontal="left" wrapText="1"/>
      <protection hidden="1"/>
    </xf>
    <xf numFmtId="215" fontId="207" fillId="109" borderId="37" xfId="0" applyNumberFormat="1" applyFont="1" applyFill="1" applyBorder="1" applyAlignment="1" applyProtection="1">
      <alignment horizontal="center" vertical="center"/>
      <protection hidden="1"/>
    </xf>
    <xf numFmtId="215" fontId="207" fillId="109" borderId="61" xfId="0" applyNumberFormat="1" applyFont="1" applyFill="1" applyBorder="1" applyAlignment="1" applyProtection="1">
      <alignment horizontal="center" vertical="center"/>
      <protection hidden="1"/>
    </xf>
    <xf numFmtId="215" fontId="207" fillId="109" borderId="59" xfId="0" applyNumberFormat="1" applyFont="1" applyFill="1" applyBorder="1" applyAlignment="1" applyProtection="1">
      <alignment horizontal="center" vertical="center"/>
      <protection hidden="1"/>
    </xf>
    <xf numFmtId="215" fontId="207" fillId="109" borderId="60" xfId="0" applyNumberFormat="1" applyFont="1" applyFill="1" applyBorder="1" applyAlignment="1" applyProtection="1">
      <alignment horizontal="center" vertical="center"/>
      <protection hidden="1"/>
    </xf>
    <xf numFmtId="0" fontId="203" fillId="109" borderId="68" xfId="0" applyFont="1" applyFill="1" applyBorder="1" applyAlignment="1" applyProtection="1">
      <alignment horizontal="left" vertical="center"/>
      <protection hidden="1"/>
    </xf>
    <xf numFmtId="0" fontId="203" fillId="109" borderId="69" xfId="0" applyFont="1" applyFill="1" applyBorder="1" applyAlignment="1" applyProtection="1">
      <alignment horizontal="left" vertical="center"/>
      <protection hidden="1"/>
    </xf>
    <xf numFmtId="0" fontId="203" fillId="109" borderId="70" xfId="0" applyFont="1" applyFill="1" applyBorder="1" applyAlignment="1" applyProtection="1">
      <alignment horizontal="left" vertical="center"/>
      <protection hidden="1"/>
    </xf>
    <xf numFmtId="0" fontId="203" fillId="109" borderId="54" xfId="0" applyFont="1" applyFill="1" applyBorder="1" applyAlignment="1" applyProtection="1">
      <alignment horizontal="left" vertical="center"/>
      <protection hidden="1"/>
    </xf>
    <xf numFmtId="0" fontId="203" fillId="109" borderId="55" xfId="0" applyFont="1" applyFill="1" applyBorder="1" applyAlignment="1" applyProtection="1">
      <alignment horizontal="left" vertical="center"/>
      <protection hidden="1"/>
    </xf>
    <xf numFmtId="0" fontId="203" fillId="109" borderId="56" xfId="0" applyFont="1" applyFill="1" applyBorder="1" applyAlignment="1" applyProtection="1">
      <alignment horizontal="left" vertical="center"/>
      <protection hidden="1"/>
    </xf>
    <xf numFmtId="0" fontId="195" fillId="102" borderId="19" xfId="0" applyFont="1" applyFill="1" applyBorder="1" applyAlignment="1">
      <alignment horizontal="center" vertical="center" wrapText="1"/>
    </xf>
    <xf numFmtId="3" fontId="139" fillId="66" borderId="65" xfId="15350" applyNumberFormat="1" applyFont="1" applyFill="1" applyBorder="1" applyAlignment="1">
      <alignment horizontal="center"/>
    </xf>
    <xf numFmtId="3" fontId="139" fillId="66" borderId="66" xfId="15350" applyNumberFormat="1" applyFont="1" applyFill="1" applyBorder="1" applyAlignment="1">
      <alignment horizontal="center"/>
    </xf>
    <xf numFmtId="3" fontId="139" fillId="66" borderId="67" xfId="15350" applyNumberFormat="1" applyFont="1" applyFill="1" applyBorder="1" applyAlignment="1">
      <alignment horizontal="center"/>
    </xf>
    <xf numFmtId="3" fontId="6" fillId="0" borderId="0" xfId="15350" applyNumberFormat="1" applyFont="1" applyFill="1" applyBorder="1" applyAlignment="1">
      <alignment horizontal="center"/>
    </xf>
    <xf numFmtId="3" fontId="139" fillId="65" borderId="65" xfId="15350" applyNumberFormat="1" applyFont="1" applyFill="1" applyBorder="1" applyAlignment="1">
      <alignment horizontal="center"/>
    </xf>
    <xf numFmtId="3" fontId="139" fillId="65" borderId="66" xfId="15350" applyNumberFormat="1" applyFont="1" applyFill="1" applyBorder="1" applyAlignment="1">
      <alignment horizontal="center"/>
    </xf>
    <xf numFmtId="3" fontId="139" fillId="65" borderId="67" xfId="15350" applyNumberFormat="1" applyFont="1" applyFill="1" applyBorder="1" applyAlignment="1">
      <alignment horizontal="center"/>
    </xf>
    <xf numFmtId="3" fontId="139" fillId="104" borderId="65" xfId="15350" applyNumberFormat="1" applyFont="1" applyFill="1" applyBorder="1" applyAlignment="1">
      <alignment horizontal="center"/>
    </xf>
    <xf numFmtId="3" fontId="139" fillId="104" borderId="66" xfId="15350" applyNumberFormat="1" applyFont="1" applyFill="1" applyBorder="1" applyAlignment="1">
      <alignment horizontal="center"/>
    </xf>
    <xf numFmtId="3" fontId="139" fillId="104" borderId="67" xfId="15350" applyNumberFormat="1" applyFont="1" applyFill="1" applyBorder="1" applyAlignment="1">
      <alignment horizontal="center"/>
    </xf>
    <xf numFmtId="49" fontId="151" fillId="0" borderId="0" xfId="15350" applyNumberFormat="1" applyFont="1" applyFill="1" applyBorder="1" applyAlignment="1">
      <alignment horizontal="center"/>
    </xf>
  </cellXfs>
  <cellStyles count="34711">
    <cellStyle name="_x000a_386grabber=M" xfId="3"/>
    <cellStyle name="_x000a_386grabber=M 2" xfId="4"/>
    <cellStyle name="%" xfId="5"/>
    <cellStyle name="% 10" xfId="6"/>
    <cellStyle name="% 10 2" xfId="7"/>
    <cellStyle name="% 10 2 2" xfId="8"/>
    <cellStyle name="% 10 3" xfId="9"/>
    <cellStyle name="% 10 4" xfId="10"/>
    <cellStyle name="% 10_Gross" xfId="11"/>
    <cellStyle name="% 11" xfId="12"/>
    <cellStyle name="% 11 2" xfId="13"/>
    <cellStyle name="% 11 2 2" xfId="15353"/>
    <cellStyle name="% 11 2 2 2" xfId="15354"/>
    <cellStyle name="% 11 3" xfId="14"/>
    <cellStyle name="% 11 3 2" xfId="15355"/>
    <cellStyle name="% 11 4" xfId="15"/>
    <cellStyle name="% 11 5" xfId="16"/>
    <cellStyle name="% 11 6" xfId="15356"/>
    <cellStyle name="% 11 7" xfId="15357"/>
    <cellStyle name="% 11 8" xfId="15358"/>
    <cellStyle name="% 12" xfId="17"/>
    <cellStyle name="% 12 2" xfId="18"/>
    <cellStyle name="% 13" xfId="19"/>
    <cellStyle name="% 13 2" xfId="20"/>
    <cellStyle name="% 14" xfId="21"/>
    <cellStyle name="% 14 2" xfId="22"/>
    <cellStyle name="% 15" xfId="23"/>
    <cellStyle name="% 15 2" xfId="24"/>
    <cellStyle name="% 16" xfId="25"/>
    <cellStyle name="% 16 2" xfId="26"/>
    <cellStyle name="% 17" xfId="27"/>
    <cellStyle name="% 17 2" xfId="28"/>
    <cellStyle name="% 18" xfId="29"/>
    <cellStyle name="% 18 2" xfId="30"/>
    <cellStyle name="% 19" xfId="31"/>
    <cellStyle name="% 19 2" xfId="32"/>
    <cellStyle name="% 2" xfId="33"/>
    <cellStyle name="% 2 2" xfId="34"/>
    <cellStyle name="% 2 2 2" xfId="35"/>
    <cellStyle name="% 2 2 2 2" xfId="36"/>
    <cellStyle name="% 2 2 2 3" xfId="15359"/>
    <cellStyle name="% 2 2 2 4" xfId="15360"/>
    <cellStyle name="% 2 2 3" xfId="37"/>
    <cellStyle name="% 2 2 3 2" xfId="38"/>
    <cellStyle name="% 2 2 4" xfId="39"/>
    <cellStyle name="% 2 3" xfId="40"/>
    <cellStyle name="% 2 3 2" xfId="41"/>
    <cellStyle name="% 2 3 2 2" xfId="42"/>
    <cellStyle name="% 2 3 3" xfId="43"/>
    <cellStyle name="% 2 4" xfId="44"/>
    <cellStyle name="% 2 4 2" xfId="45"/>
    <cellStyle name="% 2 4 2 2" xfId="15361"/>
    <cellStyle name="% 2 4 3" xfId="46"/>
    <cellStyle name="% 2 5" xfId="47"/>
    <cellStyle name="% 2 5 2" xfId="48"/>
    <cellStyle name="% 2 6" xfId="49"/>
    <cellStyle name="% 2 6 2" xfId="50"/>
    <cellStyle name="% 2 7" xfId="51"/>
    <cellStyle name="% 2 8" xfId="15362"/>
    <cellStyle name="% 2_Gross" xfId="52"/>
    <cellStyle name="% 20" xfId="53"/>
    <cellStyle name="% 20 2" xfId="54"/>
    <cellStyle name="% 21" xfId="55"/>
    <cellStyle name="% 21 2" xfId="56"/>
    <cellStyle name="% 22" xfId="57"/>
    <cellStyle name="% 22 2" xfId="58"/>
    <cellStyle name="% 23" xfId="59"/>
    <cellStyle name="% 23 2" xfId="60"/>
    <cellStyle name="% 24" xfId="61"/>
    <cellStyle name="% 25" xfId="62"/>
    <cellStyle name="% 26" xfId="63"/>
    <cellStyle name="% 26 2" xfId="64"/>
    <cellStyle name="% 27" xfId="65"/>
    <cellStyle name="% 28" xfId="66"/>
    <cellStyle name="% 29" xfId="67"/>
    <cellStyle name="% 3" xfId="68"/>
    <cellStyle name="% 3 10" xfId="69"/>
    <cellStyle name="% 3 10 2" xfId="15363"/>
    <cellStyle name="% 3 11" xfId="15364"/>
    <cellStyle name="% 3 2" xfId="70"/>
    <cellStyle name="% 3 2 2" xfId="71"/>
    <cellStyle name="% 3 2 2 2" xfId="72"/>
    <cellStyle name="% 3 2 3" xfId="73"/>
    <cellStyle name="% 3 2_Gross" xfId="74"/>
    <cellStyle name="% 3 3" xfId="75"/>
    <cellStyle name="% 3 3 2" xfId="76"/>
    <cellStyle name="% 3 3 2 2" xfId="77"/>
    <cellStyle name="% 3 3 3" xfId="78"/>
    <cellStyle name="% 3 3_Gross" xfId="79"/>
    <cellStyle name="% 3 4" xfId="80"/>
    <cellStyle name="% 3 4 2" xfId="81"/>
    <cellStyle name="% 3 4 2 2" xfId="82"/>
    <cellStyle name="% 3 4 3" xfId="83"/>
    <cellStyle name="% 3 4_Gross" xfId="84"/>
    <cellStyle name="% 3 5" xfId="85"/>
    <cellStyle name="% 3 5 2" xfId="86"/>
    <cellStyle name="% 3 5 2 2" xfId="15365"/>
    <cellStyle name="% 3 5 3" xfId="87"/>
    <cellStyle name="% 3 5 4" xfId="15366"/>
    <cellStyle name="% 3 5 5" xfId="15367"/>
    <cellStyle name="% 3 5 6" xfId="15368"/>
    <cellStyle name="% 3 6" xfId="88"/>
    <cellStyle name="% 3 6 2" xfId="89"/>
    <cellStyle name="% 3 6 2 2" xfId="15369"/>
    <cellStyle name="% 3 6 3" xfId="90"/>
    <cellStyle name="% 3 6 3 2" xfId="15370"/>
    <cellStyle name="% 3 6 4" xfId="15371"/>
    <cellStyle name="% 3 7" xfId="91"/>
    <cellStyle name="% 3 7 2" xfId="15372"/>
    <cellStyle name="% 3 7 2 2" xfId="15373"/>
    <cellStyle name="% 3 7 3" xfId="15374"/>
    <cellStyle name="% 3 7 4" xfId="15375"/>
    <cellStyle name="% 3 8" xfId="92"/>
    <cellStyle name="% 3 9" xfId="93"/>
    <cellStyle name="% 3 9 2" xfId="15376"/>
    <cellStyle name="% 3_August 2014 IMBE" xfId="94"/>
    <cellStyle name="% 30" xfId="95"/>
    <cellStyle name="% 30 2" xfId="15377"/>
    <cellStyle name="% 31" xfId="96"/>
    <cellStyle name="% 31 2" xfId="15378"/>
    <cellStyle name="% 32" xfId="97"/>
    <cellStyle name="% 32 2" xfId="15379"/>
    <cellStyle name="% 33" xfId="98"/>
    <cellStyle name="% 34" xfId="99"/>
    <cellStyle name="% 35" xfId="100"/>
    <cellStyle name="% 36" xfId="101"/>
    <cellStyle name="% 4" xfId="102"/>
    <cellStyle name="% 4 2" xfId="103"/>
    <cellStyle name="% 4 2 2" xfId="104"/>
    <cellStyle name="% 4 3" xfId="105"/>
    <cellStyle name="% 4_Gross" xfId="106"/>
    <cellStyle name="% 5" xfId="107"/>
    <cellStyle name="% 5 2" xfId="108"/>
    <cellStyle name="% 5 2 2" xfId="109"/>
    <cellStyle name="% 5 2 2 2" xfId="15380"/>
    <cellStyle name="% 5 2 2 2 2" xfId="15381"/>
    <cellStyle name="% 5 2 3" xfId="110"/>
    <cellStyle name="% 5 2 4" xfId="15382"/>
    <cellStyle name="% 5 2 5" xfId="15383"/>
    <cellStyle name="% 5 3" xfId="111"/>
    <cellStyle name="% 5 3 2" xfId="112"/>
    <cellStyle name="% 5 4" xfId="113"/>
    <cellStyle name="% 5 4 2" xfId="15384"/>
    <cellStyle name="% 5 4 3" xfId="15385"/>
    <cellStyle name="% 5 5" xfId="15386"/>
    <cellStyle name="% 5_Gross" xfId="114"/>
    <cellStyle name="% 6" xfId="115"/>
    <cellStyle name="% 6 2" xfId="116"/>
    <cellStyle name="% 6 2 2" xfId="117"/>
    <cellStyle name="% 6 2 3" xfId="118"/>
    <cellStyle name="% 6 2 4" xfId="15387"/>
    <cellStyle name="% 6 2 5" xfId="15388"/>
    <cellStyle name="% 6 3" xfId="119"/>
    <cellStyle name="% 6 3 2" xfId="120"/>
    <cellStyle name="% 6 4" xfId="121"/>
    <cellStyle name="% 6_Gross" xfId="122"/>
    <cellStyle name="% 7" xfId="123"/>
    <cellStyle name="% 7 2" xfId="124"/>
    <cellStyle name="% 7 2 2" xfId="125"/>
    <cellStyle name="% 7 3" xfId="126"/>
    <cellStyle name="% 7_Gross" xfId="127"/>
    <cellStyle name="% 8" xfId="128"/>
    <cellStyle name="% 8 2" xfId="129"/>
    <cellStyle name="% 8 2 2" xfId="130"/>
    <cellStyle name="% 8 2 2 2" xfId="15389"/>
    <cellStyle name="% 8 2 3" xfId="131"/>
    <cellStyle name="% 8 2 4" xfId="15390"/>
    <cellStyle name="% 8 3" xfId="132"/>
    <cellStyle name="% 8 3 2" xfId="15391"/>
    <cellStyle name="% 8 3 3" xfId="15392"/>
    <cellStyle name="% 8 4" xfId="133"/>
    <cellStyle name="% 8 5" xfId="15393"/>
    <cellStyle name="% 8_Gross" xfId="134"/>
    <cellStyle name="% 9" xfId="135"/>
    <cellStyle name="% 9 2" xfId="136"/>
    <cellStyle name="% 9 2 2" xfId="137"/>
    <cellStyle name="% 9 2 2 2" xfId="15394"/>
    <cellStyle name="% 9 2 3" xfId="138"/>
    <cellStyle name="% 9 2 4" xfId="15395"/>
    <cellStyle name="% 9 3" xfId="139"/>
    <cellStyle name="% 9 3 2" xfId="15396"/>
    <cellStyle name="% 9 3 3" xfId="15397"/>
    <cellStyle name="% 9 4" xfId="140"/>
    <cellStyle name="% 9 5" xfId="15398"/>
    <cellStyle name="% 9_Gross" xfId="141"/>
    <cellStyle name="%_001. Test" xfId="142"/>
    <cellStyle name="%_001. Test 2" xfId="143"/>
    <cellStyle name="%_001. Test_Gross" xfId="144"/>
    <cellStyle name="%_001. Test_Gross 2" xfId="145"/>
    <cellStyle name="%_charts tables TP-formatted " xfId="146"/>
    <cellStyle name="%_Fiscal Tables" xfId="147"/>
    <cellStyle name="%_Fiscal Tables 2" xfId="148"/>
    <cellStyle name="%_Gross" xfId="149"/>
    <cellStyle name="%_Gross 2" xfId="150"/>
    <cellStyle name="%_Gross 2 2" xfId="151"/>
    <cellStyle name="%_Gross 2_Gross" xfId="152"/>
    <cellStyle name="%_Gross 2_Gross 2" xfId="153"/>
    <cellStyle name="%_Gross 3" xfId="154"/>
    <cellStyle name="%_Gross_1" xfId="155"/>
    <cellStyle name="%_Gross_1 2" xfId="156"/>
    <cellStyle name="%_Gross_Gross" xfId="157"/>
    <cellStyle name="%_Gross_Gross 2" xfId="158"/>
    <cellStyle name="%_inc to ex AS12 EFOsupps" xfId="159"/>
    <cellStyle name="%_inc to ex AS12 EFOsupps 2" xfId="160"/>
    <cellStyle name="%_March-2012-Fiscal-Supplementary-Tables1(1)" xfId="161"/>
    <cellStyle name="%_March-2012-Fiscal-Supplementary-Tables1(1) 2" xfId="162"/>
    <cellStyle name="%_PEF Autumn2011" xfId="163"/>
    <cellStyle name="%_PEF Autumn2011 2" xfId="164"/>
    <cellStyle name="%_PEF FSBR2011" xfId="165"/>
    <cellStyle name="%_PEF FSBR2011 2" xfId="166"/>
    <cellStyle name="%_PEF FSBR2011 AA simplification" xfId="167"/>
    <cellStyle name="%_PEF FSBR2011 AA simplification 2" xfId="168"/>
    <cellStyle name="%_R0" xfId="169"/>
    <cellStyle name="%_R0 2" xfId="170"/>
    <cellStyle name="%_R0 2 2" xfId="171"/>
    <cellStyle name="%_R0 3" xfId="172"/>
    <cellStyle name="%_R0_1" xfId="173"/>
    <cellStyle name="%_R0_1 2" xfId="174"/>
    <cellStyle name="%_Scorecard" xfId="175"/>
    <cellStyle name="%_Scorecard 2" xfId="176"/>
    <cellStyle name="%_VAT refunds" xfId="177"/>
    <cellStyle name="%_VAT refunds 2" xfId="178"/>
    <cellStyle name="]_x000d__x000a_Zoomed=1_x000d__x000a_Row=0_x000d__x000a_Column=0_x000d__x000a_Height=0_x000d__x000a_Width=0_x000d__x000a_FontName=FoxFont_x000d__x000a_FontStyle=0_x000d__x000a_FontSize=9_x000d__x000a_PrtFontName=FoxPrin" xfId="179"/>
    <cellStyle name="]_x000d__x000a_Zoomed=1_x000d__x000a_Row=0_x000d__x000a_Column=0_x000d__x000a_Height=0_x000d__x000a_Width=0_x000d__x000a_FontName=FoxFont_x000d__x000a_FontStyle=0_x000d__x000a_FontSize=9_x000d__x000a_PrtFontName=FoxPrin 2" xfId="180"/>
    <cellStyle name="_111125 APDPassengerNumbers" xfId="181"/>
    <cellStyle name="_111125 APDPassengerNumbers_inc to ex AS12 EFOsupps" xfId="182"/>
    <cellStyle name="_2009 05 15 White Paper 170409 _template (for FD)_190509_FD_TidyUp_v3" xfId="183"/>
    <cellStyle name="_2009 05 15 White Paper 170409 _template (for FD)_190509_FD_TidyUp_v3 10" xfId="184"/>
    <cellStyle name="_2009 05 15 White Paper 170409 _template (for FD)_190509_FD_TidyUp_v3 10 2" xfId="185"/>
    <cellStyle name="_2009 05 15 White Paper 170409 _template (for FD)_190509_FD_TidyUp_v3 11" xfId="186"/>
    <cellStyle name="_2009 05 15 White Paper 170409 _template (for FD)_190509_FD_TidyUp_v3 11 2" xfId="187"/>
    <cellStyle name="_2009 05 15 White Paper 170409 _template (for FD)_190509_FD_TidyUp_v3 12" xfId="188"/>
    <cellStyle name="_2009 05 15 White Paper 170409 _template (for FD)_190509_FD_TidyUp_v3 13" xfId="189"/>
    <cellStyle name="_2009 05 15 White Paper 170409 _template (for FD)_190509_FD_TidyUp_v3 2" xfId="190"/>
    <cellStyle name="_2009 05 15 White Paper 170409 _template (for FD)_190509_FD_TidyUp_v3 2 2" xfId="191"/>
    <cellStyle name="_2009 05 15 White Paper 170409 _template (for FD)_190509_FD_TidyUp_v3 2_Gross" xfId="192"/>
    <cellStyle name="_2009 05 15 White Paper 170409 _template (for FD)_190509_FD_TidyUp_v3 2_Gross 2" xfId="193"/>
    <cellStyle name="_2009 05 15 White Paper 170409 _template (for FD)_190509_FD_TidyUp_v3 3" xfId="194"/>
    <cellStyle name="_2009 05 15 White Paper 170409 _template (for FD)_190509_FD_TidyUp_v3 3 2" xfId="195"/>
    <cellStyle name="_2009 05 15 White Paper 170409 _template (for FD)_190509_FD_TidyUp_v3 3 2 2" xfId="196"/>
    <cellStyle name="_2009 05 15 White Paper 170409 _template (for FD)_190509_FD_TidyUp_v3 3 2_Gross" xfId="197"/>
    <cellStyle name="_2009 05 15 White Paper 170409 _template (for FD)_190509_FD_TidyUp_v3 3 2_Gross 2" xfId="198"/>
    <cellStyle name="_2009 05 15 White Paper 170409 _template (for FD)_190509_FD_TidyUp_v3 3 3" xfId="199"/>
    <cellStyle name="_2009 05 15 White Paper 170409 _template (for FD)_190509_FD_TidyUp_v3 3 4" xfId="200"/>
    <cellStyle name="_2009 05 15 White Paper 170409 _template (for FD)_190509_FD_TidyUp_v3 3_Gross" xfId="201"/>
    <cellStyle name="_2009 05 15 White Paper 170409 _template (for FD)_190509_FD_TidyUp_v3 3_Gross 2" xfId="202"/>
    <cellStyle name="_2009 05 15 White Paper 170409 _template (for FD)_190509_FD_TidyUp_v3 4" xfId="203"/>
    <cellStyle name="_2009 05 15 White Paper 170409 _template (for FD)_190509_FD_TidyUp_v3 4 2" xfId="204"/>
    <cellStyle name="_2009 05 15 White Paper 170409 _template (for FD)_190509_FD_TidyUp_v3 4_Gross" xfId="205"/>
    <cellStyle name="_2009 05 15 White Paper 170409 _template (for FD)_190509_FD_TidyUp_v3 4_Gross 2" xfId="206"/>
    <cellStyle name="_2009 05 15 White Paper 170409 _template (for FD)_190509_FD_TidyUp_v3 5" xfId="207"/>
    <cellStyle name="_2009 05 15 White Paper 170409 _template (for FD)_190509_FD_TidyUp_v3 5 2" xfId="208"/>
    <cellStyle name="_2009 05 15 White Paper 170409 _template (for FD)_190509_FD_TidyUp_v3 5_Gross" xfId="209"/>
    <cellStyle name="_2009 05 15 White Paper 170409 _template (for FD)_190509_FD_TidyUp_v3 5_Gross 2" xfId="210"/>
    <cellStyle name="_2009 05 15 White Paper 170409 _template (for FD)_190509_FD_TidyUp_v3 6" xfId="211"/>
    <cellStyle name="_2009 05 15 White Paper 170409 _template (for FD)_190509_FD_TidyUp_v3 6 2" xfId="212"/>
    <cellStyle name="_2009 05 15 White Paper 170409 _template (for FD)_190509_FD_TidyUp_v3 6_Gross" xfId="213"/>
    <cellStyle name="_2009 05 15 White Paper 170409 _template (for FD)_190509_FD_TidyUp_v3 6_Gross 2" xfId="214"/>
    <cellStyle name="_2009 05 15 White Paper 170409 _template (for FD)_190509_FD_TidyUp_v3 7" xfId="215"/>
    <cellStyle name="_2009 05 15 White Paper 170409 _template (for FD)_190509_FD_TidyUp_v3 7 2" xfId="216"/>
    <cellStyle name="_2009 05 15 White Paper 170409 _template (for FD)_190509_FD_TidyUp_v3 7_Gross" xfId="217"/>
    <cellStyle name="_2009 05 15 White Paper 170409 _template (for FD)_190509_FD_TidyUp_v3 7_Gross 2" xfId="218"/>
    <cellStyle name="_2009 05 15 White Paper 170409 _template (for FD)_190509_FD_TidyUp_v3 8" xfId="219"/>
    <cellStyle name="_2009 05 15 White Paper 170409 _template (for FD)_190509_FD_TidyUp_v3 8 2" xfId="220"/>
    <cellStyle name="_2009 05 15 White Paper 170409 _template (for FD)_190509_FD_TidyUp_v3 9" xfId="221"/>
    <cellStyle name="_2009 05 15 White Paper 170409 _template (for FD)_190509_FD_TidyUp_v3 9 2" xfId="222"/>
    <cellStyle name="_2009 05 15 White Paper 170409 _template (for FD)_190509_FD_TidyUp_v3_Gross" xfId="223"/>
    <cellStyle name="_2009 05 15 White Paper 170409 _template (for FD)_190509_FD_TidyUp_v3_Gross 2" xfId="224"/>
    <cellStyle name="_Apr 2010 IMBE Report" xfId="225"/>
    <cellStyle name="_Apr 2010 IMBE Report 10" xfId="226"/>
    <cellStyle name="_Apr 2010 IMBE Report 10 2" xfId="227"/>
    <cellStyle name="_Apr 2010 IMBE Report 10 3" xfId="228"/>
    <cellStyle name="_Apr 2010 IMBE Report 10 3 2" xfId="15399"/>
    <cellStyle name="_Apr 2010 IMBE Report 10_Gross" xfId="229"/>
    <cellStyle name="_Apr 2010 IMBE Report 11" xfId="230"/>
    <cellStyle name="_Apr 2010 IMBE Report 11 2" xfId="231"/>
    <cellStyle name="_Apr 2010 IMBE Report 11_Gross" xfId="232"/>
    <cellStyle name="_Apr 2010 IMBE Report 12" xfId="233"/>
    <cellStyle name="_Apr 2010 IMBE Report 12 2" xfId="234"/>
    <cellStyle name="_Apr 2010 IMBE Report 12_Gross" xfId="235"/>
    <cellStyle name="_Apr 2010 IMBE Report 13" xfId="236"/>
    <cellStyle name="_Apr 2010 IMBE Report 13 2" xfId="237"/>
    <cellStyle name="_Apr 2010 IMBE Report 13_Gross" xfId="238"/>
    <cellStyle name="_Apr 2010 IMBE Report 14" xfId="239"/>
    <cellStyle name="_Apr 2010 IMBE Report 14 2" xfId="240"/>
    <cellStyle name="_Apr 2010 IMBE Report 14_Gross" xfId="241"/>
    <cellStyle name="_Apr 2010 IMBE Report 15" xfId="242"/>
    <cellStyle name="_Apr 2010 IMBE Report 15 2" xfId="243"/>
    <cellStyle name="_Apr 2010 IMBE Report 15_Gross" xfId="244"/>
    <cellStyle name="_Apr 2010 IMBE Report 16" xfId="245"/>
    <cellStyle name="_Apr 2010 IMBE Report 16 2" xfId="246"/>
    <cellStyle name="_Apr 2010 IMBE Report 16_Gross" xfId="247"/>
    <cellStyle name="_Apr 2010 IMBE Report 17" xfId="248"/>
    <cellStyle name="_Apr 2010 IMBE Report 17 2" xfId="249"/>
    <cellStyle name="_Apr 2010 IMBE Report 18" xfId="250"/>
    <cellStyle name="_Apr 2010 IMBE Report 18 2" xfId="251"/>
    <cellStyle name="_Apr 2010 IMBE Report 19" xfId="252"/>
    <cellStyle name="_Apr 2010 IMBE Report 19 2" xfId="253"/>
    <cellStyle name="_Apr 2010 IMBE Report 2" xfId="254"/>
    <cellStyle name="_Apr 2010 IMBE Report 2 2" xfId="255"/>
    <cellStyle name="_Apr 2010 IMBE Report 2 2 2" xfId="256"/>
    <cellStyle name="_Apr 2010 IMBE Report 2 2 3" xfId="257"/>
    <cellStyle name="_Apr 2010 IMBE Report 2 2 4" xfId="258"/>
    <cellStyle name="_Apr 2010 IMBE Report 2 3" xfId="259"/>
    <cellStyle name="_Apr 2010 IMBE Report 2 3 2" xfId="260"/>
    <cellStyle name="_Apr 2010 IMBE Report 2 3 2 2" xfId="15400"/>
    <cellStyle name="_Apr 2010 IMBE Report 2 3 3" xfId="261"/>
    <cellStyle name="_Apr 2010 IMBE Report 2 3 4" xfId="262"/>
    <cellStyle name="_Apr 2010 IMBE Report 2 3_Gross" xfId="263"/>
    <cellStyle name="_Apr 2010 IMBE Report 2 4" xfId="264"/>
    <cellStyle name="_Apr 2010 IMBE Report 2 4 2" xfId="265"/>
    <cellStyle name="_Apr 2010 IMBE Report 2 4 2 2" xfId="15401"/>
    <cellStyle name="_Apr 2010 IMBE Report 2 4 3" xfId="266"/>
    <cellStyle name="_Apr 2010 IMBE Report 2 4_Gross" xfId="267"/>
    <cellStyle name="_Apr 2010 IMBE Report 2 5" xfId="268"/>
    <cellStyle name="_Apr 2010 IMBE Report 2 5 2" xfId="269"/>
    <cellStyle name="_Apr 2010 IMBE Report 2 5 2 2" xfId="15402"/>
    <cellStyle name="_Apr 2010 IMBE Report 2 5 3" xfId="270"/>
    <cellStyle name="_Apr 2010 IMBE Report 2 5 3 2" xfId="15403"/>
    <cellStyle name="_Apr 2010 IMBE Report 2 5_Gross" xfId="271"/>
    <cellStyle name="_Apr 2010 IMBE Report 2 6" xfId="272"/>
    <cellStyle name="_Apr 2010 IMBE Report 2 6 2" xfId="15404"/>
    <cellStyle name="_Apr 2010 IMBE Report 2 7" xfId="273"/>
    <cellStyle name="_Apr 2010 IMBE Report 2 7 2" xfId="15405"/>
    <cellStyle name="_Apr 2010 IMBE Report 2 8" xfId="274"/>
    <cellStyle name="_Apr 2010 IMBE Report 2 8 2" xfId="15406"/>
    <cellStyle name="_Apr 2010 IMBE Report 2 9" xfId="275"/>
    <cellStyle name="_Apr 2010 IMBE Report 2_August 2014 IMBE" xfId="276"/>
    <cellStyle name="_Apr 2010 IMBE Report 2_August 2014 IMBE 2" xfId="277"/>
    <cellStyle name="_Apr 2010 IMBE Report 2_Gross" xfId="278"/>
    <cellStyle name="_Apr 2010 IMBE Report 20" xfId="279"/>
    <cellStyle name="_Apr 2010 IMBE Report 20 2" xfId="280"/>
    <cellStyle name="_Apr 2010 IMBE Report 21" xfId="281"/>
    <cellStyle name="_Apr 2010 IMBE Report 21 2" xfId="282"/>
    <cellStyle name="_Apr 2010 IMBE Report 22" xfId="283"/>
    <cellStyle name="_Apr 2010 IMBE Report 22 2" xfId="284"/>
    <cellStyle name="_Apr 2010 IMBE Report 23" xfId="285"/>
    <cellStyle name="_Apr 2010 IMBE Report 23 2" xfId="286"/>
    <cellStyle name="_Apr 2010 IMBE Report 24" xfId="287"/>
    <cellStyle name="_Apr 2010 IMBE Report 24 2" xfId="15407"/>
    <cellStyle name="_Apr 2010 IMBE Report 3" xfId="288"/>
    <cellStyle name="_Apr 2010 IMBE Report 3 2" xfId="289"/>
    <cellStyle name="_Apr 2010 IMBE Report 3 2 2" xfId="15408"/>
    <cellStyle name="_Apr 2010 IMBE Report 4" xfId="290"/>
    <cellStyle name="_Apr 2010 IMBE Report 4 2" xfId="291"/>
    <cellStyle name="_Apr 2010 IMBE Report 4 2 2" xfId="15409"/>
    <cellStyle name="_Apr 2010 IMBE Report 4 3" xfId="292"/>
    <cellStyle name="_Apr 2010 IMBE Report 4_Gross" xfId="293"/>
    <cellStyle name="_Apr 2010 IMBE Report 5" xfId="294"/>
    <cellStyle name="_Apr 2010 IMBE Report 5 2" xfId="295"/>
    <cellStyle name="_Apr 2010 IMBE Report 5 2 2" xfId="15410"/>
    <cellStyle name="_Apr 2010 IMBE Report 5 3" xfId="296"/>
    <cellStyle name="_Apr 2010 IMBE Report 5_Gross" xfId="297"/>
    <cellStyle name="_Apr 2010 IMBE Report 6" xfId="298"/>
    <cellStyle name="_Apr 2010 IMBE Report 6 2" xfId="299"/>
    <cellStyle name="_Apr 2010 IMBE Report 6 2 2" xfId="15411"/>
    <cellStyle name="_Apr 2010 IMBE Report 6 3" xfId="15412"/>
    <cellStyle name="_Apr 2010 IMBE Report 6 3 2" xfId="15413"/>
    <cellStyle name="_Apr 2010 IMBE Report 7" xfId="300"/>
    <cellStyle name="_Apr 2010 IMBE Report 7 2" xfId="301"/>
    <cellStyle name="_Apr 2010 IMBE Report 7 3" xfId="302"/>
    <cellStyle name="_Apr 2010 IMBE Report 7_Gross" xfId="303"/>
    <cellStyle name="_Apr 2010 IMBE Report 8" xfId="304"/>
    <cellStyle name="_Apr 2010 IMBE Report 8 2" xfId="305"/>
    <cellStyle name="_Apr 2010 IMBE Report 8 3" xfId="306"/>
    <cellStyle name="_Apr 2010 IMBE Report 8_Gross" xfId="307"/>
    <cellStyle name="_Apr 2010 IMBE Report 9" xfId="308"/>
    <cellStyle name="_Apr 2010 IMBE Report 9 2" xfId="309"/>
    <cellStyle name="_Apr 2010 IMBE Report 9_Gross" xfId="310"/>
    <cellStyle name="_Apr 2010 IMBE Report_July 2014 IMBE" xfId="311"/>
    <cellStyle name="_Apr 2010 IMBE Report_July 2014 IMBE 2" xfId="312"/>
    <cellStyle name="_Apr 2010 IMBE Report_July 2014 IMBE 2 2" xfId="313"/>
    <cellStyle name="_Apr 2010 IMBE Report_July 2014 IMBE 3" xfId="314"/>
    <cellStyle name="_Apr 2010 IMBE Report_July 2014 IMBE 4" xfId="15414"/>
    <cellStyle name="_Apr 2010 IMBE Report_June 2014 IMBE" xfId="315"/>
    <cellStyle name="_Apr 2010 IMBE Report_June 2014 IMBE 2" xfId="316"/>
    <cellStyle name="_Apr 2010 IMBE Report_June 2014 IMBE 2 2" xfId="317"/>
    <cellStyle name="_Apr 2010 IMBE Report_June 2014 IMBE 3" xfId="318"/>
    <cellStyle name="_Apr 2010 IMBE Report_June 2014 IMBE 4" xfId="319"/>
    <cellStyle name="_Apr 2010 IMBE Report_R0" xfId="320"/>
    <cellStyle name="_Apr 2010 IMBE Report_R0 2" xfId="321"/>
    <cellStyle name="_Apr 2010 IMBE Report_WCMG updates 1415p3" xfId="322"/>
    <cellStyle name="_Apr 2010 IMBE Report_WCMG updates 1415p3 2" xfId="323"/>
    <cellStyle name="_Apr 2010 IMBE Report_Winter 2013 Audit Trail" xfId="324"/>
    <cellStyle name="_Apr 2010 IMBE Report_Winter 2013 Audit Trail 2" xfId="325"/>
    <cellStyle name="_Apr 2010 IMBE Report_Winter 2013 Audit Trail 2 2" xfId="326"/>
    <cellStyle name="_Apr 2010 IMBE Report_Winter 2013 Audit Trail 3" xfId="327"/>
    <cellStyle name="_Apr 2010 IMBE Report_Winter 2013 Audit Trail 4" xfId="328"/>
    <cellStyle name="_Asset Co - 2014-40" xfId="329"/>
    <cellStyle name="_Autumn 2011 Audit Trail full template" xfId="330"/>
    <cellStyle name="_Autumn 2011 Audit Trail full template 2" xfId="331"/>
    <cellStyle name="_Autumn 2011 Audit Trail full template 2 2" xfId="332"/>
    <cellStyle name="_BFD variances WD6" xfId="333"/>
    <cellStyle name="_BFD variances WD6 10" xfId="334"/>
    <cellStyle name="_BFD variances WD6 10 2" xfId="335"/>
    <cellStyle name="_BFD variances WD6 10 2 2" xfId="336"/>
    <cellStyle name="_BFD variances WD6 10 2 2 2" xfId="15415"/>
    <cellStyle name="_BFD variances WD6 10 2 3" xfId="337"/>
    <cellStyle name="_BFD variances WD6 10 2 4" xfId="15416"/>
    <cellStyle name="_BFD variances WD6 10 2_Gross" xfId="338"/>
    <cellStyle name="_BFD variances WD6 10 2_Gross 2" xfId="339"/>
    <cellStyle name="_BFD variances WD6 10 3" xfId="340"/>
    <cellStyle name="_BFD variances WD6 10 3 2" xfId="15417"/>
    <cellStyle name="_BFD variances WD6 10 3 3" xfId="15418"/>
    <cellStyle name="_BFD variances WD6 10 4" xfId="341"/>
    <cellStyle name="_BFD variances WD6 10 5" xfId="15419"/>
    <cellStyle name="_BFD variances WD6 10_Gross" xfId="342"/>
    <cellStyle name="_BFD variances WD6 10_Gross 2" xfId="343"/>
    <cellStyle name="_BFD variances WD6 11" xfId="344"/>
    <cellStyle name="_BFD variances WD6 11 2" xfId="345"/>
    <cellStyle name="_BFD variances WD6 11 2 2" xfId="15420"/>
    <cellStyle name="_BFD variances WD6 11 3" xfId="346"/>
    <cellStyle name="_BFD variances WD6 11 3 2" xfId="15421"/>
    <cellStyle name="_BFD variances WD6 11 4" xfId="347"/>
    <cellStyle name="_BFD variances WD6 11 5" xfId="15422"/>
    <cellStyle name="_BFD variances WD6 11_Gross" xfId="348"/>
    <cellStyle name="_BFD variances WD6 11_Gross 2" xfId="349"/>
    <cellStyle name="_BFD variances WD6 12" xfId="350"/>
    <cellStyle name="_BFD variances WD6 12 2" xfId="351"/>
    <cellStyle name="_BFD variances WD6 12 3" xfId="352"/>
    <cellStyle name="_BFD variances WD6 12_Gross" xfId="353"/>
    <cellStyle name="_BFD variances WD6 12_Gross 2" xfId="354"/>
    <cellStyle name="_BFD variances WD6 13" xfId="355"/>
    <cellStyle name="_BFD variances WD6 13 2" xfId="356"/>
    <cellStyle name="_BFD variances WD6 13 3" xfId="357"/>
    <cellStyle name="_BFD variances WD6 13 4" xfId="15423"/>
    <cellStyle name="_BFD variances WD6 13 5" xfId="15424"/>
    <cellStyle name="_BFD variances WD6 13_Gross" xfId="358"/>
    <cellStyle name="_BFD variances WD6 13_Gross 2" xfId="359"/>
    <cellStyle name="_BFD variances WD6 14" xfId="360"/>
    <cellStyle name="_BFD variances WD6 14 2" xfId="361"/>
    <cellStyle name="_BFD variances WD6 14_Gross" xfId="362"/>
    <cellStyle name="_BFD variances WD6 14_Gross 2" xfId="363"/>
    <cellStyle name="_BFD variances WD6 15" xfId="364"/>
    <cellStyle name="_BFD variances WD6 15 2" xfId="365"/>
    <cellStyle name="_BFD variances WD6 15_Gross" xfId="366"/>
    <cellStyle name="_BFD variances WD6 15_Gross 2" xfId="367"/>
    <cellStyle name="_BFD variances WD6 16" xfId="368"/>
    <cellStyle name="_BFD variances WD6 16 2" xfId="369"/>
    <cellStyle name="_BFD variances WD6 16_Gross" xfId="370"/>
    <cellStyle name="_BFD variances WD6 16_Gross 2" xfId="371"/>
    <cellStyle name="_BFD variances WD6 17" xfId="372"/>
    <cellStyle name="_BFD variances WD6 17 2" xfId="373"/>
    <cellStyle name="_BFD variances WD6 17_Gross" xfId="374"/>
    <cellStyle name="_BFD variances WD6 17_Gross 2" xfId="375"/>
    <cellStyle name="_BFD variances WD6 18" xfId="376"/>
    <cellStyle name="_BFD variances WD6 18 2" xfId="377"/>
    <cellStyle name="_BFD variances WD6 19" xfId="378"/>
    <cellStyle name="_BFD variances WD6 19 2" xfId="379"/>
    <cellStyle name="_BFD variances WD6 2" xfId="380"/>
    <cellStyle name="_BFD variances WD6 2 10" xfId="381"/>
    <cellStyle name="_BFD variances WD6 2 11" xfId="15425"/>
    <cellStyle name="_BFD variances WD6 2 2" xfId="382"/>
    <cellStyle name="_BFD variances WD6 2 2 2" xfId="383"/>
    <cellStyle name="_BFD variances WD6 2 2 2 2" xfId="384"/>
    <cellStyle name="_BFD variances WD6 2 2 2 3" xfId="15426"/>
    <cellStyle name="_BFD variances WD6 2 2 2 4" xfId="15427"/>
    <cellStyle name="_BFD variances WD6 2 2 3" xfId="385"/>
    <cellStyle name="_BFD variances WD6 2 2 3 2" xfId="386"/>
    <cellStyle name="_BFD variances WD6 2 2 4" xfId="387"/>
    <cellStyle name="_BFD variances WD6 2 2_Gross" xfId="388"/>
    <cellStyle name="_BFD variances WD6 2 2_Gross 2" xfId="389"/>
    <cellStyle name="_BFD variances WD6 2 3" xfId="390"/>
    <cellStyle name="_BFD variances WD6 2 3 2" xfId="391"/>
    <cellStyle name="_BFD variances WD6 2 3 2 2" xfId="392"/>
    <cellStyle name="_BFD variances WD6 2 3 3" xfId="393"/>
    <cellStyle name="_BFD variances WD6 2 3_Gross" xfId="394"/>
    <cellStyle name="_BFD variances WD6 2 3_Gross 2" xfId="395"/>
    <cellStyle name="_BFD variances WD6 2 4" xfId="396"/>
    <cellStyle name="_BFD variances WD6 2 4 2" xfId="397"/>
    <cellStyle name="_BFD variances WD6 2 4 2 2" xfId="15428"/>
    <cellStyle name="_BFD variances WD6 2 4 3" xfId="398"/>
    <cellStyle name="_BFD variances WD6 2 5" xfId="399"/>
    <cellStyle name="_BFD variances WD6 2 5 2" xfId="400"/>
    <cellStyle name="_BFD variances WD6 2 6" xfId="401"/>
    <cellStyle name="_BFD variances WD6 2 6 2" xfId="402"/>
    <cellStyle name="_BFD variances WD6 2 7" xfId="403"/>
    <cellStyle name="_BFD variances WD6 2 7 2" xfId="404"/>
    <cellStyle name="_BFD variances WD6 2 8" xfId="405"/>
    <cellStyle name="_BFD variances WD6 2 9" xfId="406"/>
    <cellStyle name="_BFD variances WD6 2_Gross" xfId="407"/>
    <cellStyle name="_BFD variances WD6 2_Gross 2" xfId="408"/>
    <cellStyle name="_BFD variances WD6 20" xfId="409"/>
    <cellStyle name="_BFD variances WD6 20 2" xfId="410"/>
    <cellStyle name="_BFD variances WD6 21" xfId="411"/>
    <cellStyle name="_BFD variances WD6 21 2" xfId="412"/>
    <cellStyle name="_BFD variances WD6 22" xfId="413"/>
    <cellStyle name="_BFD variances WD6 23" xfId="414"/>
    <cellStyle name="_BFD variances WD6 24" xfId="415"/>
    <cellStyle name="_BFD variances WD6 24 2" xfId="416"/>
    <cellStyle name="_BFD variances WD6 25" xfId="417"/>
    <cellStyle name="_BFD variances WD6 25 2" xfId="15429"/>
    <cellStyle name="_BFD variances WD6 26" xfId="418"/>
    <cellStyle name="_BFD variances WD6 26 2" xfId="15430"/>
    <cellStyle name="_BFD variances WD6 27" xfId="419"/>
    <cellStyle name="_BFD variances WD6 27 2" xfId="15431"/>
    <cellStyle name="_BFD variances WD6 28" xfId="15432"/>
    <cellStyle name="_BFD variances WD6 3" xfId="420"/>
    <cellStyle name="_BFD variances WD6 3 10" xfId="421"/>
    <cellStyle name="_BFD variances WD6 3 10 2" xfId="422"/>
    <cellStyle name="_BFD variances WD6 3 10 3" xfId="15433"/>
    <cellStyle name="_BFD variances WD6 3 10 4" xfId="15434"/>
    <cellStyle name="_BFD variances WD6 3 10 5" xfId="15435"/>
    <cellStyle name="_BFD variances WD6 3 11" xfId="423"/>
    <cellStyle name="_BFD variances WD6 3 11 2" xfId="15436"/>
    <cellStyle name="_BFD variances WD6 3 12" xfId="15437"/>
    <cellStyle name="_BFD variances WD6 3 2" xfId="424"/>
    <cellStyle name="_BFD variances WD6 3 2 2" xfId="425"/>
    <cellStyle name="_BFD variances WD6 3 2 2 2" xfId="426"/>
    <cellStyle name="_BFD variances WD6 3 2 2_Gross" xfId="427"/>
    <cellStyle name="_BFD variances WD6 3 2 2_Gross 2" xfId="428"/>
    <cellStyle name="_BFD variances WD6 3 2 3" xfId="429"/>
    <cellStyle name="_BFD variances WD6 3 2_Gross" xfId="430"/>
    <cellStyle name="_BFD variances WD6 3 2_Gross 2" xfId="431"/>
    <cellStyle name="_BFD variances WD6 3 3" xfId="432"/>
    <cellStyle name="_BFD variances WD6 3 3 2" xfId="433"/>
    <cellStyle name="_BFD variances WD6 3 3 2 2" xfId="434"/>
    <cellStyle name="_BFD variances WD6 3 3 2_Gross" xfId="435"/>
    <cellStyle name="_BFD variances WD6 3 3 2_Gross 2" xfId="436"/>
    <cellStyle name="_BFD variances WD6 3 3 3" xfId="437"/>
    <cellStyle name="_BFD variances WD6 3 3_August 2014 IMBE" xfId="438"/>
    <cellStyle name="_BFD variances WD6 3 3_August 2014 IMBE 2" xfId="439"/>
    <cellStyle name="_BFD variances WD6 3 3_August 2014 IMBE 2 2" xfId="440"/>
    <cellStyle name="_BFD variances WD6 3 3_August 2014 IMBE 2 2 2" xfId="441"/>
    <cellStyle name="_BFD variances WD6 3 3_August 2014 IMBE 2 2_Gross" xfId="442"/>
    <cellStyle name="_BFD variances WD6 3 3_August 2014 IMBE 2 2_Gross 2" xfId="443"/>
    <cellStyle name="_BFD variances WD6 3 3_August 2014 IMBE 2 3" xfId="444"/>
    <cellStyle name="_BFD variances WD6 3 3_August 2014 IMBE 2_Gross" xfId="445"/>
    <cellStyle name="_BFD variances WD6 3 3_August 2014 IMBE 2_Gross 2" xfId="446"/>
    <cellStyle name="_BFD variances WD6 3 3_August 2014 IMBE 3" xfId="447"/>
    <cellStyle name="_BFD variances WD6 3 3_August 2014 IMBE 3 2" xfId="15438"/>
    <cellStyle name="_BFD variances WD6 3 3_August 2014 IMBE 4" xfId="15439"/>
    <cellStyle name="_BFD variances WD6 3 3_August 2014 IMBE 4 2" xfId="15440"/>
    <cellStyle name="_BFD variances WD6 3 3_August 2014 IMBE 5" xfId="15441"/>
    <cellStyle name="_BFD variances WD6 3 3_August 2014 IMBE_Gross" xfId="448"/>
    <cellStyle name="_BFD variances WD6 3 3_August 2014 IMBE_Gross 2" xfId="449"/>
    <cellStyle name="_BFD variances WD6 3 3_Gross" xfId="450"/>
    <cellStyle name="_BFD variances WD6 3 3_Gross 2" xfId="451"/>
    <cellStyle name="_BFD variances WD6 3 4" xfId="452"/>
    <cellStyle name="_BFD variances WD6 3 4 2" xfId="453"/>
    <cellStyle name="_BFD variances WD6 3 4 2 2" xfId="454"/>
    <cellStyle name="_BFD variances WD6 3 4 2_Gross" xfId="455"/>
    <cellStyle name="_BFD variances WD6 3 4 2_Gross 2" xfId="456"/>
    <cellStyle name="_BFD variances WD6 3 4 3" xfId="457"/>
    <cellStyle name="_BFD variances WD6 3 4_Gross" xfId="458"/>
    <cellStyle name="_BFD variances WD6 3 4_Gross 2" xfId="459"/>
    <cellStyle name="_BFD variances WD6 3 5" xfId="460"/>
    <cellStyle name="_BFD variances WD6 3 5 2" xfId="461"/>
    <cellStyle name="_BFD variances WD6 3 5 2 2" xfId="15442"/>
    <cellStyle name="_BFD variances WD6 3 5 3" xfId="462"/>
    <cellStyle name="_BFD variances WD6 3 5 4" xfId="15443"/>
    <cellStyle name="_BFD variances WD6 3 5 5" xfId="15444"/>
    <cellStyle name="_BFD variances WD6 3 5 6" xfId="15445"/>
    <cellStyle name="_BFD variances WD6 3 5_Gross" xfId="463"/>
    <cellStyle name="_BFD variances WD6 3 5_Gross 2" xfId="464"/>
    <cellStyle name="_BFD variances WD6 3 6" xfId="465"/>
    <cellStyle name="_BFD variances WD6 3 6 2" xfId="466"/>
    <cellStyle name="_BFD variances WD6 3 6 2 2" xfId="15446"/>
    <cellStyle name="_BFD variances WD6 3 6 3" xfId="467"/>
    <cellStyle name="_BFD variances WD6 3 6 3 2" xfId="15447"/>
    <cellStyle name="_BFD variances WD6 3 6 4" xfId="468"/>
    <cellStyle name="_BFD variances WD6 3 6 5" xfId="15448"/>
    <cellStyle name="_BFD variances WD6 3 6 6" xfId="15449"/>
    <cellStyle name="_BFD variances WD6 3 6 7" xfId="15450"/>
    <cellStyle name="_BFD variances WD6 3 6 8" xfId="15451"/>
    <cellStyle name="_BFD variances WD6 3 6_Gross" xfId="469"/>
    <cellStyle name="_BFD variances WD6 3 6_Gross 2" xfId="470"/>
    <cellStyle name="_BFD variances WD6 3 7" xfId="471"/>
    <cellStyle name="_BFD variances WD6 3 7 2" xfId="472"/>
    <cellStyle name="_BFD variances WD6 3 7 2 2" xfId="15452"/>
    <cellStyle name="_BFD variances WD6 3 7 3" xfId="473"/>
    <cellStyle name="_BFD variances WD6 3 7 3 2" xfId="15453"/>
    <cellStyle name="_BFD variances WD6 3 7 4" xfId="15454"/>
    <cellStyle name="_BFD variances WD6 3 7 5" xfId="15455"/>
    <cellStyle name="_BFD variances WD6 3 7_Gross" xfId="474"/>
    <cellStyle name="_BFD variances WD6 3 7_Gross 2" xfId="475"/>
    <cellStyle name="_BFD variances WD6 3 8" xfId="476"/>
    <cellStyle name="_BFD variances WD6 3 8 2" xfId="477"/>
    <cellStyle name="_BFD variances WD6 3 8 2 2" xfId="15456"/>
    <cellStyle name="_BFD variances WD6 3 8 3" xfId="478"/>
    <cellStyle name="_BFD variances WD6 3 8 3 2" xfId="15457"/>
    <cellStyle name="_BFD variances WD6 3 8 4" xfId="15458"/>
    <cellStyle name="_BFD variances WD6 3 8 5" xfId="15459"/>
    <cellStyle name="_BFD variances WD6 3 8 6" xfId="15460"/>
    <cellStyle name="_BFD variances WD6 3 8 7" xfId="15461"/>
    <cellStyle name="_BFD variances WD6 3 8 8" xfId="15462"/>
    <cellStyle name="_BFD variances WD6 3 8_Gross" xfId="479"/>
    <cellStyle name="_BFD variances WD6 3 8_Gross 2" xfId="480"/>
    <cellStyle name="_BFD variances WD6 3 9" xfId="481"/>
    <cellStyle name="_BFD variances WD6 3 9 2" xfId="482"/>
    <cellStyle name="_BFD variances WD6 3 9 3" xfId="15463"/>
    <cellStyle name="_BFD variances WD6 3 9 4" xfId="15464"/>
    <cellStyle name="_BFD variances WD6 3 9 5" xfId="15465"/>
    <cellStyle name="_BFD variances WD6 3_August 2014 IMBE" xfId="483"/>
    <cellStyle name="_BFD variances WD6 3_August 2014 IMBE 2" xfId="484"/>
    <cellStyle name="_BFD variances WD6 3_August 2014 IMBE 2 2" xfId="485"/>
    <cellStyle name="_BFD variances WD6 3_August 2014 IMBE 2_Gross" xfId="486"/>
    <cellStyle name="_BFD variances WD6 3_August 2014 IMBE 2_Gross 2" xfId="487"/>
    <cellStyle name="_BFD variances WD6 3_August 2014 IMBE 3" xfId="488"/>
    <cellStyle name="_BFD variances WD6 3_August 2014 IMBE_Gross" xfId="489"/>
    <cellStyle name="_BFD variances WD6 3_August 2014 IMBE_Gross 2" xfId="490"/>
    <cellStyle name="_BFD variances WD6 3_Gross" xfId="491"/>
    <cellStyle name="_BFD variances WD6 3_Gross 2" xfId="492"/>
    <cellStyle name="_BFD variances WD6 4" xfId="493"/>
    <cellStyle name="_BFD variances WD6 4 2" xfId="494"/>
    <cellStyle name="_BFD variances WD6 4 2 2" xfId="495"/>
    <cellStyle name="_BFD variances WD6 4 2_Gross" xfId="496"/>
    <cellStyle name="_BFD variances WD6 4 2_Gross 2" xfId="497"/>
    <cellStyle name="_BFD variances WD6 4 3" xfId="498"/>
    <cellStyle name="_BFD variances WD6 4 4" xfId="499"/>
    <cellStyle name="_BFD variances WD6 4 5" xfId="500"/>
    <cellStyle name="_BFD variances WD6 4_August 2014 IMBE" xfId="501"/>
    <cellStyle name="_BFD variances WD6 4_August 2014 IMBE 2" xfId="502"/>
    <cellStyle name="_BFD variances WD6 4_August 2014 IMBE 2 2" xfId="503"/>
    <cellStyle name="_BFD variances WD6 4_August 2014 IMBE 2 2 2" xfId="504"/>
    <cellStyle name="_BFD variances WD6 4_August 2014 IMBE 2 2_Gross" xfId="505"/>
    <cellStyle name="_BFD variances WD6 4_August 2014 IMBE 2 2_Gross 2" xfId="506"/>
    <cellStyle name="_BFD variances WD6 4_August 2014 IMBE 2 3" xfId="507"/>
    <cellStyle name="_BFD variances WD6 4_August 2014 IMBE 2_Gross" xfId="508"/>
    <cellStyle name="_BFD variances WD6 4_August 2014 IMBE 2_Gross 2" xfId="509"/>
    <cellStyle name="_BFD variances WD6 4_August 2014 IMBE 3" xfId="510"/>
    <cellStyle name="_BFD variances WD6 4_August 2014 IMBE 3 2" xfId="15466"/>
    <cellStyle name="_BFD variances WD6 4_August 2014 IMBE 4" xfId="15467"/>
    <cellStyle name="_BFD variances WD6 4_August 2014 IMBE 4 2" xfId="15468"/>
    <cellStyle name="_BFD variances WD6 4_August 2014 IMBE 5" xfId="15469"/>
    <cellStyle name="_BFD variances WD6 4_August 2014 IMBE_Gross" xfId="511"/>
    <cellStyle name="_BFD variances WD6 4_August 2014 IMBE_Gross 2" xfId="512"/>
    <cellStyle name="_BFD variances WD6 4_Gross" xfId="513"/>
    <cellStyle name="_BFD variances WD6 4_Gross 2" xfId="514"/>
    <cellStyle name="_BFD variances WD6 5" xfId="515"/>
    <cellStyle name="_BFD variances WD6 5 2" xfId="516"/>
    <cellStyle name="_BFD variances WD6 5 2 2" xfId="517"/>
    <cellStyle name="_BFD variances WD6 5 2 2 2" xfId="15470"/>
    <cellStyle name="_BFD variances WD6 5 2 2 2 2" xfId="15471"/>
    <cellStyle name="_BFD variances WD6 5 2 3" xfId="518"/>
    <cellStyle name="_BFD variances WD6 5 2 4" xfId="15472"/>
    <cellStyle name="_BFD variances WD6 5 2 5" xfId="15473"/>
    <cellStyle name="_BFD variances WD6 5 2_Gross" xfId="519"/>
    <cellStyle name="_BFD variances WD6 5 2_Gross 2" xfId="520"/>
    <cellStyle name="_BFD variances WD6 5 3" xfId="521"/>
    <cellStyle name="_BFD variances WD6 5 3 2" xfId="522"/>
    <cellStyle name="_BFD variances WD6 5 4" xfId="523"/>
    <cellStyle name="_BFD variances WD6 5 4 2" xfId="15474"/>
    <cellStyle name="_BFD variances WD6 5 4 3" xfId="15475"/>
    <cellStyle name="_BFD variances WD6 5 5" xfId="15476"/>
    <cellStyle name="_BFD variances WD6 5_Gross" xfId="524"/>
    <cellStyle name="_BFD variances WD6 5_Gross 2" xfId="525"/>
    <cellStyle name="_BFD variances WD6 6" xfId="526"/>
    <cellStyle name="_BFD variances WD6 6 2" xfId="527"/>
    <cellStyle name="_BFD variances WD6 6 2 2" xfId="528"/>
    <cellStyle name="_BFD variances WD6 6 2 3" xfId="529"/>
    <cellStyle name="_BFD variances WD6 6 2 4" xfId="15477"/>
    <cellStyle name="_BFD variances WD6 6 2 5" xfId="15478"/>
    <cellStyle name="_BFD variances WD6 6 2_Gross" xfId="530"/>
    <cellStyle name="_BFD variances WD6 6 2_Gross 2" xfId="531"/>
    <cellStyle name="_BFD variances WD6 6 3" xfId="532"/>
    <cellStyle name="_BFD variances WD6 6 3 2" xfId="533"/>
    <cellStyle name="_BFD variances WD6 6 4" xfId="534"/>
    <cellStyle name="_BFD variances WD6 6_Gross" xfId="535"/>
    <cellStyle name="_BFD variances WD6 6_Gross 2" xfId="536"/>
    <cellStyle name="_BFD variances WD6 7" xfId="537"/>
    <cellStyle name="_BFD variances WD6 7 2" xfId="538"/>
    <cellStyle name="_BFD variances WD6 7 2 2" xfId="539"/>
    <cellStyle name="_BFD variances WD6 7 2_Gross" xfId="540"/>
    <cellStyle name="_BFD variances WD6 7 2_Gross 2" xfId="541"/>
    <cellStyle name="_BFD variances WD6 7 3" xfId="542"/>
    <cellStyle name="_BFD variances WD6 7_Gross" xfId="543"/>
    <cellStyle name="_BFD variances WD6 7_Gross 2" xfId="544"/>
    <cellStyle name="_BFD variances WD6 8" xfId="545"/>
    <cellStyle name="_BFD variances WD6 8 2" xfId="546"/>
    <cellStyle name="_BFD variances WD6 8 2 2" xfId="547"/>
    <cellStyle name="_BFD variances WD6 8 2_Gross" xfId="548"/>
    <cellStyle name="_BFD variances WD6 8 2_Gross 2" xfId="549"/>
    <cellStyle name="_BFD variances WD6 8 3" xfId="550"/>
    <cellStyle name="_BFD variances WD6 8_Gross" xfId="551"/>
    <cellStyle name="_BFD variances WD6 8_Gross 2" xfId="552"/>
    <cellStyle name="_BFD variances WD6 9" xfId="553"/>
    <cellStyle name="_BFD variances WD6 9 2" xfId="554"/>
    <cellStyle name="_BFD variances WD6 9 2 2" xfId="555"/>
    <cellStyle name="_BFD variances WD6 9 2 2 2" xfId="15479"/>
    <cellStyle name="_BFD variances WD6 9 2 3" xfId="556"/>
    <cellStyle name="_BFD variances WD6 9 2 4" xfId="15480"/>
    <cellStyle name="_BFD variances WD6 9 2_Gross" xfId="557"/>
    <cellStyle name="_BFD variances WD6 9 2_Gross 2" xfId="558"/>
    <cellStyle name="_BFD variances WD6 9 3" xfId="559"/>
    <cellStyle name="_BFD variances WD6 9 3 2" xfId="15481"/>
    <cellStyle name="_BFD variances WD6 9 3 3" xfId="15482"/>
    <cellStyle name="_BFD variances WD6 9 4" xfId="560"/>
    <cellStyle name="_BFD variances WD6 9 5" xfId="15483"/>
    <cellStyle name="_BFD variances WD6 9_Gross" xfId="561"/>
    <cellStyle name="_BFD variances WD6 9_Gross 2" xfId="562"/>
    <cellStyle name="_BFD variances WD6_001. Test" xfId="563"/>
    <cellStyle name="_BFD variances WD6_001. Test 2" xfId="564"/>
    <cellStyle name="_BFD variances WD6_001. Test_Gross" xfId="565"/>
    <cellStyle name="_BFD variances WD6_001. Test_Gross 2" xfId="566"/>
    <cellStyle name="_BFD variances WD6_Gross" xfId="567"/>
    <cellStyle name="_BFD variances WD6_Gross 2" xfId="568"/>
    <cellStyle name="_BFD variances WD6_Gross 2 2" xfId="569"/>
    <cellStyle name="_BFD variances WD6_Gross 2_Gross" xfId="570"/>
    <cellStyle name="_BFD variances WD6_Gross 2_Gross 2" xfId="571"/>
    <cellStyle name="_BFD variances WD6_Gross 3" xfId="572"/>
    <cellStyle name="_BFD variances WD6_Gross_1" xfId="573"/>
    <cellStyle name="_BFD variances WD6_Gross_1 2" xfId="574"/>
    <cellStyle name="_BFD variances WD6_Gross_Gross" xfId="575"/>
    <cellStyle name="_BFD variances WD6_Gross_Gross 2" xfId="576"/>
    <cellStyle name="_BFD variances WD6_R0" xfId="577"/>
    <cellStyle name="_BFD variances WD6_R0 2" xfId="578"/>
    <cellStyle name="_BFD variances WD6_R0 2 2" xfId="579"/>
    <cellStyle name="_BFD variances WD6_R0 3" xfId="580"/>
    <cellStyle name="_BFD variances WD6_R0_1" xfId="581"/>
    <cellStyle name="_BFD variances WD6_R0_1 2" xfId="582"/>
    <cellStyle name="_BFD WD6 P2 narrative" xfId="583"/>
    <cellStyle name="_BFD WD6 P2 narrative 10" xfId="584"/>
    <cellStyle name="_BFD WD6 P2 narrative 10 2" xfId="585"/>
    <cellStyle name="_BFD WD6 P2 narrative 10 2 2" xfId="586"/>
    <cellStyle name="_BFD WD6 P2 narrative 10 2 2 2" xfId="15484"/>
    <cellStyle name="_BFD WD6 P2 narrative 10 2 3" xfId="587"/>
    <cellStyle name="_BFD WD6 P2 narrative 10 2 4" xfId="15485"/>
    <cellStyle name="_BFD WD6 P2 narrative 10 2_Gross" xfId="588"/>
    <cellStyle name="_BFD WD6 P2 narrative 10 2_Gross 2" xfId="589"/>
    <cellStyle name="_BFD WD6 P2 narrative 10 3" xfId="590"/>
    <cellStyle name="_BFD WD6 P2 narrative 10 3 2" xfId="15486"/>
    <cellStyle name="_BFD WD6 P2 narrative 10 3 3" xfId="15487"/>
    <cellStyle name="_BFD WD6 P2 narrative 10 4" xfId="591"/>
    <cellStyle name="_BFD WD6 P2 narrative 10 5" xfId="15488"/>
    <cellStyle name="_BFD WD6 P2 narrative 10_Gross" xfId="592"/>
    <cellStyle name="_BFD WD6 P2 narrative 10_Gross 2" xfId="593"/>
    <cellStyle name="_BFD WD6 P2 narrative 11" xfId="594"/>
    <cellStyle name="_BFD WD6 P2 narrative 11 2" xfId="595"/>
    <cellStyle name="_BFD WD6 P2 narrative 11 2 2" xfId="15489"/>
    <cellStyle name="_BFD WD6 P2 narrative 11 3" xfId="596"/>
    <cellStyle name="_BFD WD6 P2 narrative 11 3 2" xfId="15490"/>
    <cellStyle name="_BFD WD6 P2 narrative 11 4" xfId="597"/>
    <cellStyle name="_BFD WD6 P2 narrative 11 5" xfId="15491"/>
    <cellStyle name="_BFD WD6 P2 narrative 11_Gross" xfId="598"/>
    <cellStyle name="_BFD WD6 P2 narrative 11_Gross 2" xfId="599"/>
    <cellStyle name="_BFD WD6 P2 narrative 12" xfId="600"/>
    <cellStyle name="_BFD WD6 P2 narrative 12 2" xfId="601"/>
    <cellStyle name="_BFD WD6 P2 narrative 12 3" xfId="602"/>
    <cellStyle name="_BFD WD6 P2 narrative 12_Gross" xfId="603"/>
    <cellStyle name="_BFD WD6 P2 narrative 12_Gross 2" xfId="604"/>
    <cellStyle name="_BFD WD6 P2 narrative 13" xfId="605"/>
    <cellStyle name="_BFD WD6 P2 narrative 13 2" xfId="606"/>
    <cellStyle name="_BFD WD6 P2 narrative 13 3" xfId="607"/>
    <cellStyle name="_BFD WD6 P2 narrative 13 4" xfId="15492"/>
    <cellStyle name="_BFD WD6 P2 narrative 13 5" xfId="15493"/>
    <cellStyle name="_BFD WD6 P2 narrative 13_Gross" xfId="608"/>
    <cellStyle name="_BFD WD6 P2 narrative 13_Gross 2" xfId="609"/>
    <cellStyle name="_BFD WD6 P2 narrative 14" xfId="610"/>
    <cellStyle name="_BFD WD6 P2 narrative 14 2" xfId="611"/>
    <cellStyle name="_BFD WD6 P2 narrative 14_Gross" xfId="612"/>
    <cellStyle name="_BFD WD6 P2 narrative 14_Gross 2" xfId="613"/>
    <cellStyle name="_BFD WD6 P2 narrative 15" xfId="614"/>
    <cellStyle name="_BFD WD6 P2 narrative 15 2" xfId="615"/>
    <cellStyle name="_BFD WD6 P2 narrative 15_Gross" xfId="616"/>
    <cellStyle name="_BFD WD6 P2 narrative 15_Gross 2" xfId="617"/>
    <cellStyle name="_BFD WD6 P2 narrative 16" xfId="618"/>
    <cellStyle name="_BFD WD6 P2 narrative 16 2" xfId="619"/>
    <cellStyle name="_BFD WD6 P2 narrative 16_Gross" xfId="620"/>
    <cellStyle name="_BFD WD6 P2 narrative 16_Gross 2" xfId="621"/>
    <cellStyle name="_BFD WD6 P2 narrative 17" xfId="622"/>
    <cellStyle name="_BFD WD6 P2 narrative 17 2" xfId="623"/>
    <cellStyle name="_BFD WD6 P2 narrative 17_Gross" xfId="624"/>
    <cellStyle name="_BFD WD6 P2 narrative 17_Gross 2" xfId="625"/>
    <cellStyle name="_BFD WD6 P2 narrative 18" xfId="626"/>
    <cellStyle name="_BFD WD6 P2 narrative 18 2" xfId="627"/>
    <cellStyle name="_BFD WD6 P2 narrative 19" xfId="628"/>
    <cellStyle name="_BFD WD6 P2 narrative 19 2" xfId="629"/>
    <cellStyle name="_BFD WD6 P2 narrative 2" xfId="630"/>
    <cellStyle name="_BFD WD6 P2 narrative 2 10" xfId="631"/>
    <cellStyle name="_BFD WD6 P2 narrative 2 11" xfId="15494"/>
    <cellStyle name="_BFD WD6 P2 narrative 2 2" xfId="632"/>
    <cellStyle name="_BFD WD6 P2 narrative 2 2 2" xfId="633"/>
    <cellStyle name="_BFD WD6 P2 narrative 2 2 2 2" xfId="634"/>
    <cellStyle name="_BFD WD6 P2 narrative 2 2 2 3" xfId="15495"/>
    <cellStyle name="_BFD WD6 P2 narrative 2 2 2 4" xfId="15496"/>
    <cellStyle name="_BFD WD6 P2 narrative 2 2 3" xfId="635"/>
    <cellStyle name="_BFD WD6 P2 narrative 2 2 3 2" xfId="636"/>
    <cellStyle name="_BFD WD6 P2 narrative 2 2 4" xfId="637"/>
    <cellStyle name="_BFD WD6 P2 narrative 2 2_Gross" xfId="638"/>
    <cellStyle name="_BFD WD6 P2 narrative 2 2_Gross 2" xfId="639"/>
    <cellStyle name="_BFD WD6 P2 narrative 2 3" xfId="640"/>
    <cellStyle name="_BFD WD6 P2 narrative 2 3 2" xfId="641"/>
    <cellStyle name="_BFD WD6 P2 narrative 2 3 2 2" xfId="642"/>
    <cellStyle name="_BFD WD6 P2 narrative 2 3 3" xfId="643"/>
    <cellStyle name="_BFD WD6 P2 narrative 2 3_Gross" xfId="644"/>
    <cellStyle name="_BFD WD6 P2 narrative 2 3_Gross 2" xfId="645"/>
    <cellStyle name="_BFD WD6 P2 narrative 2 4" xfId="646"/>
    <cellStyle name="_BFD WD6 P2 narrative 2 4 2" xfId="647"/>
    <cellStyle name="_BFD WD6 P2 narrative 2 4 2 2" xfId="15497"/>
    <cellStyle name="_BFD WD6 P2 narrative 2 4 3" xfId="648"/>
    <cellStyle name="_BFD WD6 P2 narrative 2 5" xfId="649"/>
    <cellStyle name="_BFD WD6 P2 narrative 2 5 2" xfId="650"/>
    <cellStyle name="_BFD WD6 P2 narrative 2 6" xfId="651"/>
    <cellStyle name="_BFD WD6 P2 narrative 2 6 2" xfId="652"/>
    <cellStyle name="_BFD WD6 P2 narrative 2 7" xfId="653"/>
    <cellStyle name="_BFD WD6 P2 narrative 2 7 2" xfId="654"/>
    <cellStyle name="_BFD WD6 P2 narrative 2 8" xfId="655"/>
    <cellStyle name="_BFD WD6 P2 narrative 2 9" xfId="656"/>
    <cellStyle name="_BFD WD6 P2 narrative 2_Gross" xfId="657"/>
    <cellStyle name="_BFD WD6 P2 narrative 2_Gross 2" xfId="658"/>
    <cellStyle name="_BFD WD6 P2 narrative 20" xfId="659"/>
    <cellStyle name="_BFD WD6 P2 narrative 20 2" xfId="660"/>
    <cellStyle name="_BFD WD6 P2 narrative 21" xfId="661"/>
    <cellStyle name="_BFD WD6 P2 narrative 21 2" xfId="662"/>
    <cellStyle name="_BFD WD6 P2 narrative 22" xfId="663"/>
    <cellStyle name="_BFD WD6 P2 narrative 23" xfId="664"/>
    <cellStyle name="_BFD WD6 P2 narrative 24" xfId="665"/>
    <cellStyle name="_BFD WD6 P2 narrative 24 2" xfId="666"/>
    <cellStyle name="_BFD WD6 P2 narrative 25" xfId="667"/>
    <cellStyle name="_BFD WD6 P2 narrative 25 2" xfId="15498"/>
    <cellStyle name="_BFD WD6 P2 narrative 26" xfId="668"/>
    <cellStyle name="_BFD WD6 P2 narrative 26 2" xfId="15499"/>
    <cellStyle name="_BFD WD6 P2 narrative 27" xfId="669"/>
    <cellStyle name="_BFD WD6 P2 narrative 27 2" xfId="15500"/>
    <cellStyle name="_BFD WD6 P2 narrative 28" xfId="15501"/>
    <cellStyle name="_BFD WD6 P2 narrative 3" xfId="670"/>
    <cellStyle name="_BFD WD6 P2 narrative 3 10" xfId="671"/>
    <cellStyle name="_BFD WD6 P2 narrative 3 10 2" xfId="672"/>
    <cellStyle name="_BFD WD6 P2 narrative 3 10 3" xfId="15502"/>
    <cellStyle name="_BFD WD6 P2 narrative 3 10 4" xfId="15503"/>
    <cellStyle name="_BFD WD6 P2 narrative 3 10 5" xfId="15504"/>
    <cellStyle name="_BFD WD6 P2 narrative 3 11" xfId="673"/>
    <cellStyle name="_BFD WD6 P2 narrative 3 11 2" xfId="15505"/>
    <cellStyle name="_BFD WD6 P2 narrative 3 12" xfId="15506"/>
    <cellStyle name="_BFD WD6 P2 narrative 3 2" xfId="674"/>
    <cellStyle name="_BFD WD6 P2 narrative 3 2 2" xfId="675"/>
    <cellStyle name="_BFD WD6 P2 narrative 3 2 2 2" xfId="676"/>
    <cellStyle name="_BFD WD6 P2 narrative 3 2 2_Gross" xfId="677"/>
    <cellStyle name="_BFD WD6 P2 narrative 3 2 2_Gross 2" xfId="678"/>
    <cellStyle name="_BFD WD6 P2 narrative 3 2 3" xfId="679"/>
    <cellStyle name="_BFD WD6 P2 narrative 3 2_Gross" xfId="680"/>
    <cellStyle name="_BFD WD6 P2 narrative 3 2_Gross 2" xfId="681"/>
    <cellStyle name="_BFD WD6 P2 narrative 3 3" xfId="682"/>
    <cellStyle name="_BFD WD6 P2 narrative 3 3 2" xfId="683"/>
    <cellStyle name="_BFD WD6 P2 narrative 3 3 2 2" xfId="684"/>
    <cellStyle name="_BFD WD6 P2 narrative 3 3 2_Gross" xfId="685"/>
    <cellStyle name="_BFD WD6 P2 narrative 3 3 2_Gross 2" xfId="686"/>
    <cellStyle name="_BFD WD6 P2 narrative 3 3 3" xfId="687"/>
    <cellStyle name="_BFD WD6 P2 narrative 3 3_August 2014 IMBE" xfId="688"/>
    <cellStyle name="_BFD WD6 P2 narrative 3 3_August 2014 IMBE 2" xfId="689"/>
    <cellStyle name="_BFD WD6 P2 narrative 3 3_August 2014 IMBE 2 2" xfId="690"/>
    <cellStyle name="_BFD WD6 P2 narrative 3 3_August 2014 IMBE 2 2 2" xfId="691"/>
    <cellStyle name="_BFD WD6 P2 narrative 3 3_August 2014 IMBE 2 2_Gross" xfId="692"/>
    <cellStyle name="_BFD WD6 P2 narrative 3 3_August 2014 IMBE 2 2_Gross 2" xfId="693"/>
    <cellStyle name="_BFD WD6 P2 narrative 3 3_August 2014 IMBE 2 3" xfId="694"/>
    <cellStyle name="_BFD WD6 P2 narrative 3 3_August 2014 IMBE 2_Gross" xfId="695"/>
    <cellStyle name="_BFD WD6 P2 narrative 3 3_August 2014 IMBE 2_Gross 2" xfId="696"/>
    <cellStyle name="_BFD WD6 P2 narrative 3 3_August 2014 IMBE 3" xfId="697"/>
    <cellStyle name="_BFD WD6 P2 narrative 3 3_August 2014 IMBE 3 2" xfId="15507"/>
    <cellStyle name="_BFD WD6 P2 narrative 3 3_August 2014 IMBE 4" xfId="15508"/>
    <cellStyle name="_BFD WD6 P2 narrative 3 3_August 2014 IMBE 4 2" xfId="15509"/>
    <cellStyle name="_BFD WD6 P2 narrative 3 3_August 2014 IMBE 5" xfId="15510"/>
    <cellStyle name="_BFD WD6 P2 narrative 3 3_August 2014 IMBE_Gross" xfId="698"/>
    <cellStyle name="_BFD WD6 P2 narrative 3 3_August 2014 IMBE_Gross 2" xfId="699"/>
    <cellStyle name="_BFD WD6 P2 narrative 3 3_Gross" xfId="700"/>
    <cellStyle name="_BFD WD6 P2 narrative 3 3_Gross 2" xfId="701"/>
    <cellStyle name="_BFD WD6 P2 narrative 3 4" xfId="702"/>
    <cellStyle name="_BFD WD6 P2 narrative 3 4 2" xfId="703"/>
    <cellStyle name="_BFD WD6 P2 narrative 3 4 2 2" xfId="704"/>
    <cellStyle name="_BFD WD6 P2 narrative 3 4 2_Gross" xfId="705"/>
    <cellStyle name="_BFD WD6 P2 narrative 3 4 2_Gross 2" xfId="706"/>
    <cellStyle name="_BFD WD6 P2 narrative 3 4 3" xfId="707"/>
    <cellStyle name="_BFD WD6 P2 narrative 3 4_Gross" xfId="708"/>
    <cellStyle name="_BFD WD6 P2 narrative 3 4_Gross 2" xfId="709"/>
    <cellStyle name="_BFD WD6 P2 narrative 3 5" xfId="710"/>
    <cellStyle name="_BFD WD6 P2 narrative 3 5 2" xfId="711"/>
    <cellStyle name="_BFD WD6 P2 narrative 3 5 2 2" xfId="15511"/>
    <cellStyle name="_BFD WD6 P2 narrative 3 5 3" xfId="712"/>
    <cellStyle name="_BFD WD6 P2 narrative 3 5 4" xfId="15512"/>
    <cellStyle name="_BFD WD6 P2 narrative 3 5 5" xfId="15513"/>
    <cellStyle name="_BFD WD6 P2 narrative 3 5 6" xfId="15514"/>
    <cellStyle name="_BFD WD6 P2 narrative 3 5_Gross" xfId="713"/>
    <cellStyle name="_BFD WD6 P2 narrative 3 5_Gross 2" xfId="714"/>
    <cellStyle name="_BFD WD6 P2 narrative 3 6" xfId="715"/>
    <cellStyle name="_BFD WD6 P2 narrative 3 6 2" xfId="716"/>
    <cellStyle name="_BFD WD6 P2 narrative 3 6 2 2" xfId="15515"/>
    <cellStyle name="_BFD WD6 P2 narrative 3 6 3" xfId="717"/>
    <cellStyle name="_BFD WD6 P2 narrative 3 6 3 2" xfId="15516"/>
    <cellStyle name="_BFD WD6 P2 narrative 3 6 4" xfId="718"/>
    <cellStyle name="_BFD WD6 P2 narrative 3 6 5" xfId="15517"/>
    <cellStyle name="_BFD WD6 P2 narrative 3 6 6" xfId="15518"/>
    <cellStyle name="_BFD WD6 P2 narrative 3 6 7" xfId="15519"/>
    <cellStyle name="_BFD WD6 P2 narrative 3 6 8" xfId="15520"/>
    <cellStyle name="_BFD WD6 P2 narrative 3 6_Gross" xfId="719"/>
    <cellStyle name="_BFD WD6 P2 narrative 3 6_Gross 2" xfId="720"/>
    <cellStyle name="_BFD WD6 P2 narrative 3 7" xfId="721"/>
    <cellStyle name="_BFD WD6 P2 narrative 3 7 2" xfId="722"/>
    <cellStyle name="_BFD WD6 P2 narrative 3 7 2 2" xfId="15521"/>
    <cellStyle name="_BFD WD6 P2 narrative 3 7 3" xfId="723"/>
    <cellStyle name="_BFD WD6 P2 narrative 3 7 3 2" xfId="15522"/>
    <cellStyle name="_BFD WD6 P2 narrative 3 7 4" xfId="15523"/>
    <cellStyle name="_BFD WD6 P2 narrative 3 7 5" xfId="15524"/>
    <cellStyle name="_BFD WD6 P2 narrative 3 7_Gross" xfId="724"/>
    <cellStyle name="_BFD WD6 P2 narrative 3 7_Gross 2" xfId="725"/>
    <cellStyle name="_BFD WD6 P2 narrative 3 8" xfId="726"/>
    <cellStyle name="_BFD WD6 P2 narrative 3 8 2" xfId="727"/>
    <cellStyle name="_BFD WD6 P2 narrative 3 8 2 2" xfId="15525"/>
    <cellStyle name="_BFD WD6 P2 narrative 3 8 3" xfId="728"/>
    <cellStyle name="_BFD WD6 P2 narrative 3 8 3 2" xfId="15526"/>
    <cellStyle name="_BFD WD6 P2 narrative 3 8 4" xfId="15527"/>
    <cellStyle name="_BFD WD6 P2 narrative 3 8 5" xfId="15528"/>
    <cellStyle name="_BFD WD6 P2 narrative 3 8 6" xfId="15529"/>
    <cellStyle name="_BFD WD6 P2 narrative 3 8 7" xfId="15530"/>
    <cellStyle name="_BFD WD6 P2 narrative 3 8 8" xfId="15531"/>
    <cellStyle name="_BFD WD6 P2 narrative 3 8_Gross" xfId="729"/>
    <cellStyle name="_BFD WD6 P2 narrative 3 8_Gross 2" xfId="730"/>
    <cellStyle name="_BFD WD6 P2 narrative 3 9" xfId="731"/>
    <cellStyle name="_BFD WD6 P2 narrative 3 9 2" xfId="732"/>
    <cellStyle name="_BFD WD6 P2 narrative 3 9 3" xfId="15532"/>
    <cellStyle name="_BFD WD6 P2 narrative 3 9 4" xfId="15533"/>
    <cellStyle name="_BFD WD6 P2 narrative 3 9 5" xfId="15534"/>
    <cellStyle name="_BFD WD6 P2 narrative 3_August 2014 IMBE" xfId="733"/>
    <cellStyle name="_BFD WD6 P2 narrative 3_August 2014 IMBE 2" xfId="734"/>
    <cellStyle name="_BFD WD6 P2 narrative 3_August 2014 IMBE 2 2" xfId="735"/>
    <cellStyle name="_BFD WD6 P2 narrative 3_August 2014 IMBE 2_Gross" xfId="736"/>
    <cellStyle name="_BFD WD6 P2 narrative 3_August 2014 IMBE 2_Gross 2" xfId="737"/>
    <cellStyle name="_BFD WD6 P2 narrative 3_August 2014 IMBE 3" xfId="738"/>
    <cellStyle name="_BFD WD6 P2 narrative 3_August 2014 IMBE_Gross" xfId="739"/>
    <cellStyle name="_BFD WD6 P2 narrative 3_August 2014 IMBE_Gross 2" xfId="740"/>
    <cellStyle name="_BFD WD6 P2 narrative 3_Gross" xfId="741"/>
    <cellStyle name="_BFD WD6 P2 narrative 3_Gross 2" xfId="742"/>
    <cellStyle name="_BFD WD6 P2 narrative 4" xfId="743"/>
    <cellStyle name="_BFD WD6 P2 narrative 4 2" xfId="744"/>
    <cellStyle name="_BFD WD6 P2 narrative 4 2 2" xfId="745"/>
    <cellStyle name="_BFD WD6 P2 narrative 4 2_Gross" xfId="746"/>
    <cellStyle name="_BFD WD6 P2 narrative 4 2_Gross 2" xfId="747"/>
    <cellStyle name="_BFD WD6 P2 narrative 4 3" xfId="748"/>
    <cellStyle name="_BFD WD6 P2 narrative 4 4" xfId="749"/>
    <cellStyle name="_BFD WD6 P2 narrative 4 5" xfId="750"/>
    <cellStyle name="_BFD WD6 P2 narrative 4_August 2014 IMBE" xfId="751"/>
    <cellStyle name="_BFD WD6 P2 narrative 4_August 2014 IMBE 2" xfId="752"/>
    <cellStyle name="_BFD WD6 P2 narrative 4_August 2014 IMBE 2 2" xfId="753"/>
    <cellStyle name="_BFD WD6 P2 narrative 4_August 2014 IMBE 2 2 2" xfId="754"/>
    <cellStyle name="_BFD WD6 P2 narrative 4_August 2014 IMBE 2 2_Gross" xfId="755"/>
    <cellStyle name="_BFD WD6 P2 narrative 4_August 2014 IMBE 2 2_Gross 2" xfId="756"/>
    <cellStyle name="_BFD WD6 P2 narrative 4_August 2014 IMBE 2 3" xfId="757"/>
    <cellStyle name="_BFD WD6 P2 narrative 4_August 2014 IMBE 2_Gross" xfId="758"/>
    <cellStyle name="_BFD WD6 P2 narrative 4_August 2014 IMBE 2_Gross 2" xfId="759"/>
    <cellStyle name="_BFD WD6 P2 narrative 4_August 2014 IMBE 3" xfId="760"/>
    <cellStyle name="_BFD WD6 P2 narrative 4_August 2014 IMBE 3 2" xfId="15535"/>
    <cellStyle name="_BFD WD6 P2 narrative 4_August 2014 IMBE 4" xfId="15536"/>
    <cellStyle name="_BFD WD6 P2 narrative 4_August 2014 IMBE 4 2" xfId="15537"/>
    <cellStyle name="_BFD WD6 P2 narrative 4_August 2014 IMBE 5" xfId="15538"/>
    <cellStyle name="_BFD WD6 P2 narrative 4_August 2014 IMBE_Gross" xfId="761"/>
    <cellStyle name="_BFD WD6 P2 narrative 4_August 2014 IMBE_Gross 2" xfId="762"/>
    <cellStyle name="_BFD WD6 P2 narrative 4_Gross" xfId="763"/>
    <cellStyle name="_BFD WD6 P2 narrative 4_Gross 2" xfId="764"/>
    <cellStyle name="_BFD WD6 P2 narrative 5" xfId="765"/>
    <cellStyle name="_BFD WD6 P2 narrative 5 2" xfId="766"/>
    <cellStyle name="_BFD WD6 P2 narrative 5 2 2" xfId="767"/>
    <cellStyle name="_BFD WD6 P2 narrative 5 2 2 2" xfId="15539"/>
    <cellStyle name="_BFD WD6 P2 narrative 5 2 2 2 2" xfId="15540"/>
    <cellStyle name="_BFD WD6 P2 narrative 5 2 3" xfId="768"/>
    <cellStyle name="_BFD WD6 P2 narrative 5 2 4" xfId="15541"/>
    <cellStyle name="_BFD WD6 P2 narrative 5 2 5" xfId="15542"/>
    <cellStyle name="_BFD WD6 P2 narrative 5 2_Gross" xfId="769"/>
    <cellStyle name="_BFD WD6 P2 narrative 5 2_Gross 2" xfId="770"/>
    <cellStyle name="_BFD WD6 P2 narrative 5 3" xfId="771"/>
    <cellStyle name="_BFD WD6 P2 narrative 5 3 2" xfId="772"/>
    <cellStyle name="_BFD WD6 P2 narrative 5 4" xfId="773"/>
    <cellStyle name="_BFD WD6 P2 narrative 5 4 2" xfId="15543"/>
    <cellStyle name="_BFD WD6 P2 narrative 5 4 3" xfId="15544"/>
    <cellStyle name="_BFD WD6 P2 narrative 5 5" xfId="15545"/>
    <cellStyle name="_BFD WD6 P2 narrative 5_Gross" xfId="774"/>
    <cellStyle name="_BFD WD6 P2 narrative 5_Gross 2" xfId="775"/>
    <cellStyle name="_BFD WD6 P2 narrative 6" xfId="776"/>
    <cellStyle name="_BFD WD6 P2 narrative 6 2" xfId="777"/>
    <cellStyle name="_BFD WD6 P2 narrative 6 2 2" xfId="778"/>
    <cellStyle name="_BFD WD6 P2 narrative 6 2 3" xfId="779"/>
    <cellStyle name="_BFD WD6 P2 narrative 6 2 4" xfId="15546"/>
    <cellStyle name="_BFD WD6 P2 narrative 6 2 5" xfId="15547"/>
    <cellStyle name="_BFD WD6 P2 narrative 6 2_Gross" xfId="780"/>
    <cellStyle name="_BFD WD6 P2 narrative 6 2_Gross 2" xfId="781"/>
    <cellStyle name="_BFD WD6 P2 narrative 6 3" xfId="782"/>
    <cellStyle name="_BFD WD6 P2 narrative 6 3 2" xfId="783"/>
    <cellStyle name="_BFD WD6 P2 narrative 6 4" xfId="784"/>
    <cellStyle name="_BFD WD6 P2 narrative 6_Gross" xfId="785"/>
    <cellStyle name="_BFD WD6 P2 narrative 6_Gross 2" xfId="786"/>
    <cellStyle name="_BFD WD6 P2 narrative 7" xfId="787"/>
    <cellStyle name="_BFD WD6 P2 narrative 7 2" xfId="788"/>
    <cellStyle name="_BFD WD6 P2 narrative 7 2 2" xfId="789"/>
    <cellStyle name="_BFD WD6 P2 narrative 7 2_Gross" xfId="790"/>
    <cellStyle name="_BFD WD6 P2 narrative 7 2_Gross 2" xfId="791"/>
    <cellStyle name="_BFD WD6 P2 narrative 7 3" xfId="792"/>
    <cellStyle name="_BFD WD6 P2 narrative 7_Gross" xfId="793"/>
    <cellStyle name="_BFD WD6 P2 narrative 7_Gross 2" xfId="794"/>
    <cellStyle name="_BFD WD6 P2 narrative 8" xfId="795"/>
    <cellStyle name="_BFD WD6 P2 narrative 8 2" xfId="796"/>
    <cellStyle name="_BFD WD6 P2 narrative 8 2 2" xfId="797"/>
    <cellStyle name="_BFD WD6 P2 narrative 8 2_Gross" xfId="798"/>
    <cellStyle name="_BFD WD6 P2 narrative 8 2_Gross 2" xfId="799"/>
    <cellStyle name="_BFD WD6 P2 narrative 8 3" xfId="800"/>
    <cellStyle name="_BFD WD6 P2 narrative 8_Gross" xfId="801"/>
    <cellStyle name="_BFD WD6 P2 narrative 8_Gross 2" xfId="802"/>
    <cellStyle name="_BFD WD6 P2 narrative 9" xfId="803"/>
    <cellStyle name="_BFD WD6 P2 narrative 9 2" xfId="804"/>
    <cellStyle name="_BFD WD6 P2 narrative 9 2 2" xfId="805"/>
    <cellStyle name="_BFD WD6 P2 narrative 9 2 2 2" xfId="15548"/>
    <cellStyle name="_BFD WD6 P2 narrative 9 2 3" xfId="806"/>
    <cellStyle name="_BFD WD6 P2 narrative 9 2 4" xfId="15549"/>
    <cellStyle name="_BFD WD6 P2 narrative 9 2_Gross" xfId="807"/>
    <cellStyle name="_BFD WD6 P2 narrative 9 2_Gross 2" xfId="808"/>
    <cellStyle name="_BFD WD6 P2 narrative 9 3" xfId="809"/>
    <cellStyle name="_BFD WD6 P2 narrative 9 3 2" xfId="15550"/>
    <cellStyle name="_BFD WD6 P2 narrative 9 3 3" xfId="15551"/>
    <cellStyle name="_BFD WD6 P2 narrative 9 4" xfId="810"/>
    <cellStyle name="_BFD WD6 P2 narrative 9 5" xfId="15552"/>
    <cellStyle name="_BFD WD6 P2 narrative 9_Gross" xfId="811"/>
    <cellStyle name="_BFD WD6 P2 narrative 9_Gross 2" xfId="812"/>
    <cellStyle name="_BFD WD6 P2 narrative_001. Test" xfId="813"/>
    <cellStyle name="_BFD WD6 P2 narrative_001. Test 2" xfId="814"/>
    <cellStyle name="_BFD WD6 P2 narrative_001. Test_Gross" xfId="815"/>
    <cellStyle name="_BFD WD6 P2 narrative_001. Test_Gross 2" xfId="816"/>
    <cellStyle name="_BFD WD6 P2 narrative_Gross" xfId="817"/>
    <cellStyle name="_BFD WD6 P2 narrative_Gross 2" xfId="818"/>
    <cellStyle name="_BFD WD6 P2 narrative_Gross 2 2" xfId="819"/>
    <cellStyle name="_BFD WD6 P2 narrative_Gross 2_Gross" xfId="820"/>
    <cellStyle name="_BFD WD6 P2 narrative_Gross 2_Gross 2" xfId="821"/>
    <cellStyle name="_BFD WD6 P2 narrative_Gross 3" xfId="822"/>
    <cellStyle name="_BFD WD6 P2 narrative_Gross_1" xfId="823"/>
    <cellStyle name="_BFD WD6 P2 narrative_Gross_1 2" xfId="824"/>
    <cellStyle name="_BFD WD6 P2 narrative_Gross_Gross" xfId="825"/>
    <cellStyle name="_BFD WD6 P2 narrative_Gross_Gross 2" xfId="826"/>
    <cellStyle name="_BFD WD6 P2 narrative_R0" xfId="827"/>
    <cellStyle name="_BFD WD6 P2 narrative_R0 2" xfId="828"/>
    <cellStyle name="_BFD WD6 P2 narrative_R0 2 2" xfId="829"/>
    <cellStyle name="_BFD WD6 P2 narrative_R0 3" xfId="830"/>
    <cellStyle name="_BFD WD6 P2 narrative_R0_1" xfId="831"/>
    <cellStyle name="_BFD WD6 P2 narrative_R0_1 2" xfId="832"/>
    <cellStyle name="_Book1" xfId="833"/>
    <cellStyle name="_Book1 10" xfId="834"/>
    <cellStyle name="_Book1 10 2" xfId="835"/>
    <cellStyle name="_Book1 2" xfId="836"/>
    <cellStyle name="_Book1 2 2" xfId="837"/>
    <cellStyle name="_Book1 3" xfId="838"/>
    <cellStyle name="_Book1 3 2" xfId="839"/>
    <cellStyle name="_Book1 3 3" xfId="840"/>
    <cellStyle name="_Book1 3_Gross" xfId="841"/>
    <cellStyle name="_Book1 4" xfId="842"/>
    <cellStyle name="_Book1 4 2" xfId="843"/>
    <cellStyle name="_Book1 4_Gross" xfId="844"/>
    <cellStyle name="_Book1 5" xfId="845"/>
    <cellStyle name="_Book1 5 2" xfId="846"/>
    <cellStyle name="_Book1 5_Gross" xfId="847"/>
    <cellStyle name="_Book1 6" xfId="848"/>
    <cellStyle name="_Book1 6 2" xfId="849"/>
    <cellStyle name="_Book1 6_Gross" xfId="850"/>
    <cellStyle name="_Book1 7" xfId="851"/>
    <cellStyle name="_Book1 7 2" xfId="852"/>
    <cellStyle name="_Book1 8" xfId="853"/>
    <cellStyle name="_Book1 8 2" xfId="854"/>
    <cellStyle name="_Book1 9" xfId="855"/>
    <cellStyle name="_Book1 9 2" xfId="856"/>
    <cellStyle name="_Book1_000B - Autumn 14" xfId="857"/>
    <cellStyle name="_Book1_000B - Autumn 14 2" xfId="15553"/>
    <cellStyle name="_Book1_000B - Autumn 14_001. Test" xfId="858"/>
    <cellStyle name="_Book1_000B - Autumn 14_001. Test 2" xfId="15554"/>
    <cellStyle name="_Book1_OLD 000B - Autumn 14" xfId="859"/>
    <cellStyle name="_Book1_OLD 000B - Autumn 14 2" xfId="15555"/>
    <cellStyle name="_Book1_OLD 000B - Autumn 14_001. Test" xfId="860"/>
    <cellStyle name="_Book1_OLD 000B - Autumn 14_001. Test 2" xfId="15556"/>
    <cellStyle name="_Book2" xfId="861"/>
    <cellStyle name="_Book2 10" xfId="862"/>
    <cellStyle name="_Book2 10 2" xfId="863"/>
    <cellStyle name="_Book2 11" xfId="864"/>
    <cellStyle name="_Book2 11 2" xfId="865"/>
    <cellStyle name="_Book2 12" xfId="866"/>
    <cellStyle name="_Book2 13" xfId="867"/>
    <cellStyle name="_Book2 2" xfId="868"/>
    <cellStyle name="_Book2 2 2" xfId="869"/>
    <cellStyle name="_Book2 2_Gross" xfId="870"/>
    <cellStyle name="_Book2 2_Gross 2" xfId="871"/>
    <cellStyle name="_Book2 3" xfId="872"/>
    <cellStyle name="_Book2 3 2" xfId="873"/>
    <cellStyle name="_Book2 3 2 2" xfId="874"/>
    <cellStyle name="_Book2 3 2_Gross" xfId="875"/>
    <cellStyle name="_Book2 3 2_Gross 2" xfId="876"/>
    <cellStyle name="_Book2 3 3" xfId="877"/>
    <cellStyle name="_Book2 3 4" xfId="878"/>
    <cellStyle name="_Book2 3_Gross" xfId="879"/>
    <cellStyle name="_Book2 3_Gross 2" xfId="880"/>
    <cellStyle name="_Book2 4" xfId="881"/>
    <cellStyle name="_Book2 4 2" xfId="882"/>
    <cellStyle name="_Book2 4_Gross" xfId="883"/>
    <cellStyle name="_Book2 4_Gross 2" xfId="884"/>
    <cellStyle name="_Book2 5" xfId="885"/>
    <cellStyle name="_Book2 5 2" xfId="886"/>
    <cellStyle name="_Book2 5_Gross" xfId="887"/>
    <cellStyle name="_Book2 5_Gross 2" xfId="888"/>
    <cellStyle name="_Book2 6" xfId="889"/>
    <cellStyle name="_Book2 6 2" xfId="890"/>
    <cellStyle name="_Book2 6_Gross" xfId="891"/>
    <cellStyle name="_Book2 6_Gross 2" xfId="892"/>
    <cellStyle name="_Book2 7" xfId="893"/>
    <cellStyle name="_Book2 7 2" xfId="894"/>
    <cellStyle name="_Book2 7_Gross" xfId="895"/>
    <cellStyle name="_Book2 7_Gross 2" xfId="896"/>
    <cellStyle name="_Book2 8" xfId="897"/>
    <cellStyle name="_Book2 8 2" xfId="898"/>
    <cellStyle name="_Book2 9" xfId="899"/>
    <cellStyle name="_Book2 9 2" xfId="900"/>
    <cellStyle name="_Book2_Gross" xfId="901"/>
    <cellStyle name="_Book2_Gross 2" xfId="902"/>
    <cellStyle name="_CCD variances WD6" xfId="903"/>
    <cellStyle name="_CCD variances WD6 10" xfId="904"/>
    <cellStyle name="_CCD variances WD6 10 2" xfId="905"/>
    <cellStyle name="_CCD variances WD6 10 2 2" xfId="906"/>
    <cellStyle name="_CCD variances WD6 10 2 2 2" xfId="15557"/>
    <cellStyle name="_CCD variances WD6 10 2 3" xfId="907"/>
    <cellStyle name="_CCD variances WD6 10 2 4" xfId="15558"/>
    <cellStyle name="_CCD variances WD6 10 2_Gross" xfId="908"/>
    <cellStyle name="_CCD variances WD6 10 2_Gross 2" xfId="909"/>
    <cellStyle name="_CCD variances WD6 10 3" xfId="910"/>
    <cellStyle name="_CCD variances WD6 10 3 2" xfId="15559"/>
    <cellStyle name="_CCD variances WD6 10 3 3" xfId="15560"/>
    <cellStyle name="_CCD variances WD6 10 4" xfId="911"/>
    <cellStyle name="_CCD variances WD6 10 5" xfId="15561"/>
    <cellStyle name="_CCD variances WD6 10_Gross" xfId="912"/>
    <cellStyle name="_CCD variances WD6 10_Gross 2" xfId="913"/>
    <cellStyle name="_CCD variances WD6 11" xfId="914"/>
    <cellStyle name="_CCD variances WD6 11 2" xfId="915"/>
    <cellStyle name="_CCD variances WD6 11 2 2" xfId="15562"/>
    <cellStyle name="_CCD variances WD6 11 3" xfId="916"/>
    <cellStyle name="_CCD variances WD6 11 3 2" xfId="15563"/>
    <cellStyle name="_CCD variances WD6 11 4" xfId="917"/>
    <cellStyle name="_CCD variances WD6 11 5" xfId="15564"/>
    <cellStyle name="_CCD variances WD6 11_Gross" xfId="918"/>
    <cellStyle name="_CCD variances WD6 11_Gross 2" xfId="919"/>
    <cellStyle name="_CCD variances WD6 12" xfId="920"/>
    <cellStyle name="_CCD variances WD6 12 2" xfId="921"/>
    <cellStyle name="_CCD variances WD6 12 3" xfId="922"/>
    <cellStyle name="_CCD variances WD6 12_Gross" xfId="923"/>
    <cellStyle name="_CCD variances WD6 12_Gross 2" xfId="924"/>
    <cellStyle name="_CCD variances WD6 13" xfId="925"/>
    <cellStyle name="_CCD variances WD6 13 2" xfId="926"/>
    <cellStyle name="_CCD variances WD6 13 3" xfId="927"/>
    <cellStyle name="_CCD variances WD6 13 4" xfId="15565"/>
    <cellStyle name="_CCD variances WD6 13 5" xfId="15566"/>
    <cellStyle name="_CCD variances WD6 13_Gross" xfId="928"/>
    <cellStyle name="_CCD variances WD6 13_Gross 2" xfId="929"/>
    <cellStyle name="_CCD variances WD6 14" xfId="930"/>
    <cellStyle name="_CCD variances WD6 14 2" xfId="931"/>
    <cellStyle name="_CCD variances WD6 14_Gross" xfId="932"/>
    <cellStyle name="_CCD variances WD6 14_Gross 2" xfId="933"/>
    <cellStyle name="_CCD variances WD6 15" xfId="934"/>
    <cellStyle name="_CCD variances WD6 15 2" xfId="935"/>
    <cellStyle name="_CCD variances WD6 15_Gross" xfId="936"/>
    <cellStyle name="_CCD variances WD6 15_Gross 2" xfId="937"/>
    <cellStyle name="_CCD variances WD6 16" xfId="938"/>
    <cellStyle name="_CCD variances WD6 16 2" xfId="939"/>
    <cellStyle name="_CCD variances WD6 16_Gross" xfId="940"/>
    <cellStyle name="_CCD variances WD6 16_Gross 2" xfId="941"/>
    <cellStyle name="_CCD variances WD6 17" xfId="942"/>
    <cellStyle name="_CCD variances WD6 17 2" xfId="943"/>
    <cellStyle name="_CCD variances WD6 17_Gross" xfId="944"/>
    <cellStyle name="_CCD variances WD6 17_Gross 2" xfId="945"/>
    <cellStyle name="_CCD variances WD6 18" xfId="946"/>
    <cellStyle name="_CCD variances WD6 18 2" xfId="947"/>
    <cellStyle name="_CCD variances WD6 19" xfId="948"/>
    <cellStyle name="_CCD variances WD6 19 2" xfId="949"/>
    <cellStyle name="_CCD variances WD6 2" xfId="950"/>
    <cellStyle name="_CCD variances WD6 2 10" xfId="951"/>
    <cellStyle name="_CCD variances WD6 2 11" xfId="15567"/>
    <cellStyle name="_CCD variances WD6 2 2" xfId="952"/>
    <cellStyle name="_CCD variances WD6 2 2 2" xfId="953"/>
    <cellStyle name="_CCD variances WD6 2 2 2 2" xfId="954"/>
    <cellStyle name="_CCD variances WD6 2 2 2 3" xfId="15568"/>
    <cellStyle name="_CCD variances WD6 2 2 2 4" xfId="15569"/>
    <cellStyle name="_CCD variances WD6 2 2 3" xfId="955"/>
    <cellStyle name="_CCD variances WD6 2 2 3 2" xfId="956"/>
    <cellStyle name="_CCD variances WD6 2 2 4" xfId="957"/>
    <cellStyle name="_CCD variances WD6 2 2_Gross" xfId="958"/>
    <cellStyle name="_CCD variances WD6 2 2_Gross 2" xfId="959"/>
    <cellStyle name="_CCD variances WD6 2 3" xfId="960"/>
    <cellStyle name="_CCD variances WD6 2 3 2" xfId="961"/>
    <cellStyle name="_CCD variances WD6 2 3 2 2" xfId="962"/>
    <cellStyle name="_CCD variances WD6 2 3 3" xfId="963"/>
    <cellStyle name="_CCD variances WD6 2 3_Gross" xfId="964"/>
    <cellStyle name="_CCD variances WD6 2 3_Gross 2" xfId="965"/>
    <cellStyle name="_CCD variances WD6 2 4" xfId="966"/>
    <cellStyle name="_CCD variances WD6 2 4 2" xfId="967"/>
    <cellStyle name="_CCD variances WD6 2 4 2 2" xfId="15570"/>
    <cellStyle name="_CCD variances WD6 2 4 3" xfId="968"/>
    <cellStyle name="_CCD variances WD6 2 5" xfId="969"/>
    <cellStyle name="_CCD variances WD6 2 5 2" xfId="970"/>
    <cellStyle name="_CCD variances WD6 2 6" xfId="971"/>
    <cellStyle name="_CCD variances WD6 2 6 2" xfId="972"/>
    <cellStyle name="_CCD variances WD6 2 7" xfId="973"/>
    <cellStyle name="_CCD variances WD6 2 7 2" xfId="974"/>
    <cellStyle name="_CCD variances WD6 2 8" xfId="975"/>
    <cellStyle name="_CCD variances WD6 2 9" xfId="976"/>
    <cellStyle name="_CCD variances WD6 2_Gross" xfId="977"/>
    <cellStyle name="_CCD variances WD6 2_Gross 2" xfId="978"/>
    <cellStyle name="_CCD variances WD6 20" xfId="979"/>
    <cellStyle name="_CCD variances WD6 20 2" xfId="980"/>
    <cellStyle name="_CCD variances WD6 21" xfId="981"/>
    <cellStyle name="_CCD variances WD6 21 2" xfId="982"/>
    <cellStyle name="_CCD variances WD6 22" xfId="983"/>
    <cellStyle name="_CCD variances WD6 23" xfId="984"/>
    <cellStyle name="_CCD variances WD6 24" xfId="985"/>
    <cellStyle name="_CCD variances WD6 24 2" xfId="986"/>
    <cellStyle name="_CCD variances WD6 25" xfId="987"/>
    <cellStyle name="_CCD variances WD6 25 2" xfId="15571"/>
    <cellStyle name="_CCD variances WD6 26" xfId="988"/>
    <cellStyle name="_CCD variances WD6 26 2" xfId="15572"/>
    <cellStyle name="_CCD variances WD6 27" xfId="989"/>
    <cellStyle name="_CCD variances WD6 27 2" xfId="15573"/>
    <cellStyle name="_CCD variances WD6 28" xfId="15574"/>
    <cellStyle name="_CCD variances WD6 3" xfId="990"/>
    <cellStyle name="_CCD variances WD6 3 10" xfId="991"/>
    <cellStyle name="_CCD variances WD6 3 10 2" xfId="992"/>
    <cellStyle name="_CCD variances WD6 3 10 3" xfId="15575"/>
    <cellStyle name="_CCD variances WD6 3 10 4" xfId="15576"/>
    <cellStyle name="_CCD variances WD6 3 10 5" xfId="15577"/>
    <cellStyle name="_CCD variances WD6 3 11" xfId="993"/>
    <cellStyle name="_CCD variances WD6 3 11 2" xfId="15578"/>
    <cellStyle name="_CCD variances WD6 3 12" xfId="15579"/>
    <cellStyle name="_CCD variances WD6 3 2" xfId="994"/>
    <cellStyle name="_CCD variances WD6 3 2 2" xfId="995"/>
    <cellStyle name="_CCD variances WD6 3 2 2 2" xfId="996"/>
    <cellStyle name="_CCD variances WD6 3 2 2_Gross" xfId="997"/>
    <cellStyle name="_CCD variances WD6 3 2 2_Gross 2" xfId="998"/>
    <cellStyle name="_CCD variances WD6 3 2 3" xfId="999"/>
    <cellStyle name="_CCD variances WD6 3 2_Gross" xfId="1000"/>
    <cellStyle name="_CCD variances WD6 3 2_Gross 2" xfId="1001"/>
    <cellStyle name="_CCD variances WD6 3 3" xfId="1002"/>
    <cellStyle name="_CCD variances WD6 3 3 2" xfId="1003"/>
    <cellStyle name="_CCD variances WD6 3 3 2 2" xfId="1004"/>
    <cellStyle name="_CCD variances WD6 3 3 2_Gross" xfId="1005"/>
    <cellStyle name="_CCD variances WD6 3 3 2_Gross 2" xfId="1006"/>
    <cellStyle name="_CCD variances WD6 3 3 3" xfId="1007"/>
    <cellStyle name="_CCD variances WD6 3 3_August 2014 IMBE" xfId="1008"/>
    <cellStyle name="_CCD variances WD6 3 3_August 2014 IMBE 2" xfId="1009"/>
    <cellStyle name="_CCD variances WD6 3 3_August 2014 IMBE 2 2" xfId="1010"/>
    <cellStyle name="_CCD variances WD6 3 3_August 2014 IMBE 2 2 2" xfId="1011"/>
    <cellStyle name="_CCD variances WD6 3 3_August 2014 IMBE 2 2_Gross" xfId="1012"/>
    <cellStyle name="_CCD variances WD6 3 3_August 2014 IMBE 2 2_Gross 2" xfId="1013"/>
    <cellStyle name="_CCD variances WD6 3 3_August 2014 IMBE 2 3" xfId="1014"/>
    <cellStyle name="_CCD variances WD6 3 3_August 2014 IMBE 2_Gross" xfId="1015"/>
    <cellStyle name="_CCD variances WD6 3 3_August 2014 IMBE 2_Gross 2" xfId="1016"/>
    <cellStyle name="_CCD variances WD6 3 3_August 2014 IMBE 3" xfId="1017"/>
    <cellStyle name="_CCD variances WD6 3 3_August 2014 IMBE 3 2" xfId="15580"/>
    <cellStyle name="_CCD variances WD6 3 3_August 2014 IMBE 4" xfId="15581"/>
    <cellStyle name="_CCD variances WD6 3 3_August 2014 IMBE 4 2" xfId="15582"/>
    <cellStyle name="_CCD variances WD6 3 3_August 2014 IMBE 5" xfId="15583"/>
    <cellStyle name="_CCD variances WD6 3 3_August 2014 IMBE_Gross" xfId="1018"/>
    <cellStyle name="_CCD variances WD6 3 3_August 2014 IMBE_Gross 2" xfId="1019"/>
    <cellStyle name="_CCD variances WD6 3 3_Gross" xfId="1020"/>
    <cellStyle name="_CCD variances WD6 3 3_Gross 2" xfId="1021"/>
    <cellStyle name="_CCD variances WD6 3 4" xfId="1022"/>
    <cellStyle name="_CCD variances WD6 3 4 2" xfId="1023"/>
    <cellStyle name="_CCD variances WD6 3 4 2 2" xfId="1024"/>
    <cellStyle name="_CCD variances WD6 3 4 2_Gross" xfId="1025"/>
    <cellStyle name="_CCD variances WD6 3 4 2_Gross 2" xfId="1026"/>
    <cellStyle name="_CCD variances WD6 3 4 3" xfId="1027"/>
    <cellStyle name="_CCD variances WD6 3 4_Gross" xfId="1028"/>
    <cellStyle name="_CCD variances WD6 3 4_Gross 2" xfId="1029"/>
    <cellStyle name="_CCD variances WD6 3 5" xfId="1030"/>
    <cellStyle name="_CCD variances WD6 3 5 2" xfId="1031"/>
    <cellStyle name="_CCD variances WD6 3 5 2 2" xfId="15584"/>
    <cellStyle name="_CCD variances WD6 3 5 3" xfId="1032"/>
    <cellStyle name="_CCD variances WD6 3 5 4" xfId="15585"/>
    <cellStyle name="_CCD variances WD6 3 5 5" xfId="15586"/>
    <cellStyle name="_CCD variances WD6 3 5 6" xfId="15587"/>
    <cellStyle name="_CCD variances WD6 3 5_Gross" xfId="1033"/>
    <cellStyle name="_CCD variances WD6 3 5_Gross 2" xfId="1034"/>
    <cellStyle name="_CCD variances WD6 3 6" xfId="1035"/>
    <cellStyle name="_CCD variances WD6 3 6 2" xfId="1036"/>
    <cellStyle name="_CCD variances WD6 3 6 2 2" xfId="15588"/>
    <cellStyle name="_CCD variances WD6 3 6 3" xfId="1037"/>
    <cellStyle name="_CCD variances WD6 3 6 3 2" xfId="15589"/>
    <cellStyle name="_CCD variances WD6 3 6 4" xfId="1038"/>
    <cellStyle name="_CCD variances WD6 3 6 5" xfId="15590"/>
    <cellStyle name="_CCD variances WD6 3 6 6" xfId="15591"/>
    <cellStyle name="_CCD variances WD6 3 6 7" xfId="15592"/>
    <cellStyle name="_CCD variances WD6 3 6 8" xfId="15593"/>
    <cellStyle name="_CCD variances WD6 3 6_Gross" xfId="1039"/>
    <cellStyle name="_CCD variances WD6 3 6_Gross 2" xfId="1040"/>
    <cellStyle name="_CCD variances WD6 3 7" xfId="1041"/>
    <cellStyle name="_CCD variances WD6 3 7 2" xfId="1042"/>
    <cellStyle name="_CCD variances WD6 3 7 2 2" xfId="15594"/>
    <cellStyle name="_CCD variances WD6 3 7 3" xfId="1043"/>
    <cellStyle name="_CCD variances WD6 3 7 3 2" xfId="15595"/>
    <cellStyle name="_CCD variances WD6 3 7 4" xfId="15596"/>
    <cellStyle name="_CCD variances WD6 3 7 5" xfId="15597"/>
    <cellStyle name="_CCD variances WD6 3 7_Gross" xfId="1044"/>
    <cellStyle name="_CCD variances WD6 3 7_Gross 2" xfId="1045"/>
    <cellStyle name="_CCD variances WD6 3 8" xfId="1046"/>
    <cellStyle name="_CCD variances WD6 3 8 2" xfId="1047"/>
    <cellStyle name="_CCD variances WD6 3 8 2 2" xfId="15598"/>
    <cellStyle name="_CCD variances WD6 3 8 3" xfId="1048"/>
    <cellStyle name="_CCD variances WD6 3 8 3 2" xfId="15599"/>
    <cellStyle name="_CCD variances WD6 3 8 4" xfId="15600"/>
    <cellStyle name="_CCD variances WD6 3 8 5" xfId="15601"/>
    <cellStyle name="_CCD variances WD6 3 8 6" xfId="15602"/>
    <cellStyle name="_CCD variances WD6 3 8 7" xfId="15603"/>
    <cellStyle name="_CCD variances WD6 3 8 8" xfId="15604"/>
    <cellStyle name="_CCD variances WD6 3 8_Gross" xfId="1049"/>
    <cellStyle name="_CCD variances WD6 3 8_Gross 2" xfId="1050"/>
    <cellStyle name="_CCD variances WD6 3 9" xfId="1051"/>
    <cellStyle name="_CCD variances WD6 3 9 2" xfId="1052"/>
    <cellStyle name="_CCD variances WD6 3 9 3" xfId="15605"/>
    <cellStyle name="_CCD variances WD6 3 9 4" xfId="15606"/>
    <cellStyle name="_CCD variances WD6 3 9 5" xfId="15607"/>
    <cellStyle name="_CCD variances WD6 3_August 2014 IMBE" xfId="1053"/>
    <cellStyle name="_CCD variances WD6 3_August 2014 IMBE 2" xfId="1054"/>
    <cellStyle name="_CCD variances WD6 3_August 2014 IMBE 2 2" xfId="1055"/>
    <cellStyle name="_CCD variances WD6 3_August 2014 IMBE 2_Gross" xfId="1056"/>
    <cellStyle name="_CCD variances WD6 3_August 2014 IMBE 2_Gross 2" xfId="1057"/>
    <cellStyle name="_CCD variances WD6 3_August 2014 IMBE 3" xfId="1058"/>
    <cellStyle name="_CCD variances WD6 3_August 2014 IMBE_Gross" xfId="1059"/>
    <cellStyle name="_CCD variances WD6 3_August 2014 IMBE_Gross 2" xfId="1060"/>
    <cellStyle name="_CCD variances WD6 3_Gross" xfId="1061"/>
    <cellStyle name="_CCD variances WD6 3_Gross 2" xfId="1062"/>
    <cellStyle name="_CCD variances WD6 4" xfId="1063"/>
    <cellStyle name="_CCD variances WD6 4 2" xfId="1064"/>
    <cellStyle name="_CCD variances WD6 4 2 2" xfId="1065"/>
    <cellStyle name="_CCD variances WD6 4 2_Gross" xfId="1066"/>
    <cellStyle name="_CCD variances WD6 4 2_Gross 2" xfId="1067"/>
    <cellStyle name="_CCD variances WD6 4 3" xfId="1068"/>
    <cellStyle name="_CCD variances WD6 4 4" xfId="1069"/>
    <cellStyle name="_CCD variances WD6 4 5" xfId="1070"/>
    <cellStyle name="_CCD variances WD6 4_August 2014 IMBE" xfId="1071"/>
    <cellStyle name="_CCD variances WD6 4_August 2014 IMBE 2" xfId="1072"/>
    <cellStyle name="_CCD variances WD6 4_August 2014 IMBE 2 2" xfId="1073"/>
    <cellStyle name="_CCD variances WD6 4_August 2014 IMBE 2 2 2" xfId="1074"/>
    <cellStyle name="_CCD variances WD6 4_August 2014 IMBE 2 2_Gross" xfId="1075"/>
    <cellStyle name="_CCD variances WD6 4_August 2014 IMBE 2 2_Gross 2" xfId="1076"/>
    <cellStyle name="_CCD variances WD6 4_August 2014 IMBE 2 3" xfId="1077"/>
    <cellStyle name="_CCD variances WD6 4_August 2014 IMBE 2_Gross" xfId="1078"/>
    <cellStyle name="_CCD variances WD6 4_August 2014 IMBE 2_Gross 2" xfId="1079"/>
    <cellStyle name="_CCD variances WD6 4_August 2014 IMBE 3" xfId="1080"/>
    <cellStyle name="_CCD variances WD6 4_August 2014 IMBE 3 2" xfId="15608"/>
    <cellStyle name="_CCD variances WD6 4_August 2014 IMBE 4" xfId="15609"/>
    <cellStyle name="_CCD variances WD6 4_August 2014 IMBE 4 2" xfId="15610"/>
    <cellStyle name="_CCD variances WD6 4_August 2014 IMBE 5" xfId="15611"/>
    <cellStyle name="_CCD variances WD6 4_August 2014 IMBE_Gross" xfId="1081"/>
    <cellStyle name="_CCD variances WD6 4_August 2014 IMBE_Gross 2" xfId="1082"/>
    <cellStyle name="_CCD variances WD6 4_Gross" xfId="1083"/>
    <cellStyle name="_CCD variances WD6 4_Gross 2" xfId="1084"/>
    <cellStyle name="_CCD variances WD6 5" xfId="1085"/>
    <cellStyle name="_CCD variances WD6 5 2" xfId="1086"/>
    <cellStyle name="_CCD variances WD6 5 2 2" xfId="1087"/>
    <cellStyle name="_CCD variances WD6 5 2 2 2" xfId="15612"/>
    <cellStyle name="_CCD variances WD6 5 2 2 2 2" xfId="15613"/>
    <cellStyle name="_CCD variances WD6 5 2 3" xfId="1088"/>
    <cellStyle name="_CCD variances WD6 5 2 4" xfId="15614"/>
    <cellStyle name="_CCD variances WD6 5 2 5" xfId="15615"/>
    <cellStyle name="_CCD variances WD6 5 2_Gross" xfId="1089"/>
    <cellStyle name="_CCD variances WD6 5 2_Gross 2" xfId="1090"/>
    <cellStyle name="_CCD variances WD6 5 3" xfId="1091"/>
    <cellStyle name="_CCD variances WD6 5 3 2" xfId="1092"/>
    <cellStyle name="_CCD variances WD6 5 4" xfId="1093"/>
    <cellStyle name="_CCD variances WD6 5 4 2" xfId="15616"/>
    <cellStyle name="_CCD variances WD6 5 4 3" xfId="15617"/>
    <cellStyle name="_CCD variances WD6 5 5" xfId="15618"/>
    <cellStyle name="_CCD variances WD6 5_Gross" xfId="1094"/>
    <cellStyle name="_CCD variances WD6 5_Gross 2" xfId="1095"/>
    <cellStyle name="_CCD variances WD6 6" xfId="1096"/>
    <cellStyle name="_CCD variances WD6 6 2" xfId="1097"/>
    <cellStyle name="_CCD variances WD6 6 2 2" xfId="1098"/>
    <cellStyle name="_CCD variances WD6 6 2 3" xfId="1099"/>
    <cellStyle name="_CCD variances WD6 6 2 4" xfId="15619"/>
    <cellStyle name="_CCD variances WD6 6 2 5" xfId="15620"/>
    <cellStyle name="_CCD variances WD6 6 2_Gross" xfId="1100"/>
    <cellStyle name="_CCD variances WD6 6 2_Gross 2" xfId="1101"/>
    <cellStyle name="_CCD variances WD6 6 3" xfId="1102"/>
    <cellStyle name="_CCD variances WD6 6 3 2" xfId="1103"/>
    <cellStyle name="_CCD variances WD6 6 4" xfId="1104"/>
    <cellStyle name="_CCD variances WD6 6_Gross" xfId="1105"/>
    <cellStyle name="_CCD variances WD6 6_Gross 2" xfId="1106"/>
    <cellStyle name="_CCD variances WD6 7" xfId="1107"/>
    <cellStyle name="_CCD variances WD6 7 2" xfId="1108"/>
    <cellStyle name="_CCD variances WD6 7 2 2" xfId="1109"/>
    <cellStyle name="_CCD variances WD6 7 2_Gross" xfId="1110"/>
    <cellStyle name="_CCD variances WD6 7 2_Gross 2" xfId="1111"/>
    <cellStyle name="_CCD variances WD6 7 3" xfId="1112"/>
    <cellStyle name="_CCD variances WD6 7_Gross" xfId="1113"/>
    <cellStyle name="_CCD variances WD6 7_Gross 2" xfId="1114"/>
    <cellStyle name="_CCD variances WD6 8" xfId="1115"/>
    <cellStyle name="_CCD variances WD6 8 2" xfId="1116"/>
    <cellStyle name="_CCD variances WD6 8 2 2" xfId="1117"/>
    <cellStyle name="_CCD variances WD6 8 2_Gross" xfId="1118"/>
    <cellStyle name="_CCD variances WD6 8 2_Gross 2" xfId="1119"/>
    <cellStyle name="_CCD variances WD6 8 3" xfId="1120"/>
    <cellStyle name="_CCD variances WD6 8_Gross" xfId="1121"/>
    <cellStyle name="_CCD variances WD6 8_Gross 2" xfId="1122"/>
    <cellStyle name="_CCD variances WD6 9" xfId="1123"/>
    <cellStyle name="_CCD variances WD6 9 2" xfId="1124"/>
    <cellStyle name="_CCD variances WD6 9 2 2" xfId="1125"/>
    <cellStyle name="_CCD variances WD6 9 2 2 2" xfId="15621"/>
    <cellStyle name="_CCD variances WD6 9 2 3" xfId="1126"/>
    <cellStyle name="_CCD variances WD6 9 2 4" xfId="15622"/>
    <cellStyle name="_CCD variances WD6 9 2_Gross" xfId="1127"/>
    <cellStyle name="_CCD variances WD6 9 2_Gross 2" xfId="1128"/>
    <cellStyle name="_CCD variances WD6 9 3" xfId="1129"/>
    <cellStyle name="_CCD variances WD6 9 3 2" xfId="15623"/>
    <cellStyle name="_CCD variances WD6 9 3 3" xfId="15624"/>
    <cellStyle name="_CCD variances WD6 9 4" xfId="1130"/>
    <cellStyle name="_CCD variances WD6 9 5" xfId="15625"/>
    <cellStyle name="_CCD variances WD6 9_Gross" xfId="1131"/>
    <cellStyle name="_CCD variances WD6 9_Gross 2" xfId="1132"/>
    <cellStyle name="_CCD variances WD6_001. Test" xfId="1133"/>
    <cellStyle name="_CCD variances WD6_001. Test 2" xfId="1134"/>
    <cellStyle name="_CCD variances WD6_001. Test_Gross" xfId="1135"/>
    <cellStyle name="_CCD variances WD6_001. Test_Gross 2" xfId="1136"/>
    <cellStyle name="_CCD variances WD6_Gross" xfId="1137"/>
    <cellStyle name="_CCD variances WD6_Gross 2" xfId="1138"/>
    <cellStyle name="_CCD variances WD6_Gross 2 2" xfId="1139"/>
    <cellStyle name="_CCD variances WD6_Gross 2_Gross" xfId="1140"/>
    <cellStyle name="_CCD variances WD6_Gross 2_Gross 2" xfId="1141"/>
    <cellStyle name="_CCD variances WD6_Gross 3" xfId="1142"/>
    <cellStyle name="_CCD variances WD6_Gross_1" xfId="1143"/>
    <cellStyle name="_CCD variances WD6_Gross_1 2" xfId="1144"/>
    <cellStyle name="_CCD variances WD6_Gross_Gross" xfId="1145"/>
    <cellStyle name="_CCD variances WD6_Gross_Gross 2" xfId="1146"/>
    <cellStyle name="_CCD variances WD6_R0" xfId="1147"/>
    <cellStyle name="_CCD variances WD6_R0 2" xfId="1148"/>
    <cellStyle name="_CCD variances WD6_R0 2 2" xfId="1149"/>
    <cellStyle name="_CCD variances WD6_R0 3" xfId="1150"/>
    <cellStyle name="_CCD variances WD6_R0_1" xfId="1151"/>
    <cellStyle name="_CCD variances WD6_R0_1 2" xfId="1152"/>
    <cellStyle name="_contingencyreview1011 - period 2 9june" xfId="1153"/>
    <cellStyle name="_contingencyreview1011 - period 2 9june 10" xfId="1154"/>
    <cellStyle name="_contingencyreview1011 - period 2 9june 10 2" xfId="1155"/>
    <cellStyle name="_contingencyreview1011 - period 2 9june 10 2 2" xfId="1156"/>
    <cellStyle name="_contingencyreview1011 - period 2 9june 10 2 2 2" xfId="15626"/>
    <cellStyle name="_contingencyreview1011 - period 2 9june 10 2 3" xfId="1157"/>
    <cellStyle name="_contingencyreview1011 - period 2 9june 10 2 4" xfId="15627"/>
    <cellStyle name="_contingencyreview1011 - period 2 9june 10 2_Gross" xfId="1158"/>
    <cellStyle name="_contingencyreview1011 - period 2 9june 10 2_Gross 2" xfId="1159"/>
    <cellStyle name="_contingencyreview1011 - period 2 9june 10 3" xfId="1160"/>
    <cellStyle name="_contingencyreview1011 - period 2 9june 10 3 2" xfId="15628"/>
    <cellStyle name="_contingencyreview1011 - period 2 9june 10 3 3" xfId="15629"/>
    <cellStyle name="_contingencyreview1011 - period 2 9june 10 4" xfId="1161"/>
    <cellStyle name="_contingencyreview1011 - period 2 9june 10 5" xfId="15630"/>
    <cellStyle name="_contingencyreview1011 - period 2 9june 10_Gross" xfId="1162"/>
    <cellStyle name="_contingencyreview1011 - period 2 9june 10_Gross 2" xfId="1163"/>
    <cellStyle name="_contingencyreview1011 - period 2 9june 11" xfId="1164"/>
    <cellStyle name="_contingencyreview1011 - period 2 9june 11 2" xfId="1165"/>
    <cellStyle name="_contingencyreview1011 - period 2 9june 11 2 2" xfId="15631"/>
    <cellStyle name="_contingencyreview1011 - period 2 9june 11 3" xfId="1166"/>
    <cellStyle name="_contingencyreview1011 - period 2 9june 11 3 2" xfId="15632"/>
    <cellStyle name="_contingencyreview1011 - period 2 9june 11 4" xfId="1167"/>
    <cellStyle name="_contingencyreview1011 - period 2 9june 11 5" xfId="15633"/>
    <cellStyle name="_contingencyreview1011 - period 2 9june 11_Gross" xfId="1168"/>
    <cellStyle name="_contingencyreview1011 - period 2 9june 11_Gross 2" xfId="1169"/>
    <cellStyle name="_contingencyreview1011 - period 2 9june 12" xfId="1170"/>
    <cellStyle name="_contingencyreview1011 - period 2 9june 12 2" xfId="1171"/>
    <cellStyle name="_contingencyreview1011 - period 2 9june 12 3" xfId="1172"/>
    <cellStyle name="_contingencyreview1011 - period 2 9june 12_Gross" xfId="1173"/>
    <cellStyle name="_contingencyreview1011 - period 2 9june 12_Gross 2" xfId="1174"/>
    <cellStyle name="_contingencyreview1011 - period 2 9june 13" xfId="1175"/>
    <cellStyle name="_contingencyreview1011 - period 2 9june 13 2" xfId="1176"/>
    <cellStyle name="_contingencyreview1011 - period 2 9june 13 3" xfId="1177"/>
    <cellStyle name="_contingencyreview1011 - period 2 9june 13 4" xfId="15634"/>
    <cellStyle name="_contingencyreview1011 - period 2 9june 13 5" xfId="15635"/>
    <cellStyle name="_contingencyreview1011 - period 2 9june 13_Gross" xfId="1178"/>
    <cellStyle name="_contingencyreview1011 - period 2 9june 13_Gross 2" xfId="1179"/>
    <cellStyle name="_contingencyreview1011 - period 2 9june 14" xfId="1180"/>
    <cellStyle name="_contingencyreview1011 - period 2 9june 14 2" xfId="1181"/>
    <cellStyle name="_contingencyreview1011 - period 2 9june 14_Gross" xfId="1182"/>
    <cellStyle name="_contingencyreview1011 - period 2 9june 14_Gross 2" xfId="1183"/>
    <cellStyle name="_contingencyreview1011 - period 2 9june 15" xfId="1184"/>
    <cellStyle name="_contingencyreview1011 - period 2 9june 15 2" xfId="1185"/>
    <cellStyle name="_contingencyreview1011 - period 2 9june 15_Gross" xfId="1186"/>
    <cellStyle name="_contingencyreview1011 - period 2 9june 15_Gross 2" xfId="1187"/>
    <cellStyle name="_contingencyreview1011 - period 2 9june 16" xfId="1188"/>
    <cellStyle name="_contingencyreview1011 - period 2 9june 16 2" xfId="1189"/>
    <cellStyle name="_contingencyreview1011 - period 2 9june 16_Gross" xfId="1190"/>
    <cellStyle name="_contingencyreview1011 - period 2 9june 16_Gross 2" xfId="1191"/>
    <cellStyle name="_contingencyreview1011 - period 2 9june 17" xfId="1192"/>
    <cellStyle name="_contingencyreview1011 - period 2 9june 17 2" xfId="1193"/>
    <cellStyle name="_contingencyreview1011 - period 2 9june 17_Gross" xfId="1194"/>
    <cellStyle name="_contingencyreview1011 - period 2 9june 17_Gross 2" xfId="1195"/>
    <cellStyle name="_contingencyreview1011 - period 2 9june 18" xfId="1196"/>
    <cellStyle name="_contingencyreview1011 - period 2 9june 18 2" xfId="1197"/>
    <cellStyle name="_contingencyreview1011 - period 2 9june 19" xfId="1198"/>
    <cellStyle name="_contingencyreview1011 - period 2 9june 19 2" xfId="1199"/>
    <cellStyle name="_contingencyreview1011 - period 2 9june 2" xfId="1200"/>
    <cellStyle name="_contingencyreview1011 - period 2 9june 2 10" xfId="1201"/>
    <cellStyle name="_contingencyreview1011 - period 2 9june 2 11" xfId="15636"/>
    <cellStyle name="_contingencyreview1011 - period 2 9june 2 2" xfId="1202"/>
    <cellStyle name="_contingencyreview1011 - period 2 9june 2 2 2" xfId="1203"/>
    <cellStyle name="_contingencyreview1011 - period 2 9june 2 2 2 2" xfId="1204"/>
    <cellStyle name="_contingencyreview1011 - period 2 9june 2 2 2 3" xfId="15637"/>
    <cellStyle name="_contingencyreview1011 - period 2 9june 2 2 2 4" xfId="15638"/>
    <cellStyle name="_contingencyreview1011 - period 2 9june 2 2 3" xfId="1205"/>
    <cellStyle name="_contingencyreview1011 - period 2 9june 2 2 3 2" xfId="1206"/>
    <cellStyle name="_contingencyreview1011 - period 2 9june 2 2 4" xfId="1207"/>
    <cellStyle name="_contingencyreview1011 - period 2 9june 2 2_Gross" xfId="1208"/>
    <cellStyle name="_contingencyreview1011 - period 2 9june 2 2_Gross 2" xfId="1209"/>
    <cellStyle name="_contingencyreview1011 - period 2 9june 2 3" xfId="1210"/>
    <cellStyle name="_contingencyreview1011 - period 2 9june 2 3 2" xfId="1211"/>
    <cellStyle name="_contingencyreview1011 - period 2 9june 2 3 2 2" xfId="1212"/>
    <cellStyle name="_contingencyreview1011 - period 2 9june 2 3 3" xfId="1213"/>
    <cellStyle name="_contingencyreview1011 - period 2 9june 2 3_Gross" xfId="1214"/>
    <cellStyle name="_contingencyreview1011 - period 2 9june 2 3_Gross 2" xfId="1215"/>
    <cellStyle name="_contingencyreview1011 - period 2 9june 2 4" xfId="1216"/>
    <cellStyle name="_contingencyreview1011 - period 2 9june 2 4 2" xfId="1217"/>
    <cellStyle name="_contingencyreview1011 - period 2 9june 2 4 2 2" xfId="15639"/>
    <cellStyle name="_contingencyreview1011 - period 2 9june 2 4 3" xfId="1218"/>
    <cellStyle name="_contingencyreview1011 - period 2 9june 2 5" xfId="1219"/>
    <cellStyle name="_contingencyreview1011 - period 2 9june 2 5 2" xfId="1220"/>
    <cellStyle name="_contingencyreview1011 - period 2 9june 2 6" xfId="1221"/>
    <cellStyle name="_contingencyreview1011 - period 2 9june 2 6 2" xfId="1222"/>
    <cellStyle name="_contingencyreview1011 - period 2 9june 2 7" xfId="1223"/>
    <cellStyle name="_contingencyreview1011 - period 2 9june 2 7 2" xfId="1224"/>
    <cellStyle name="_contingencyreview1011 - period 2 9june 2 8" xfId="1225"/>
    <cellStyle name="_contingencyreview1011 - period 2 9june 2 9" xfId="1226"/>
    <cellStyle name="_contingencyreview1011 - period 2 9june 2_Gross" xfId="1227"/>
    <cellStyle name="_contingencyreview1011 - period 2 9june 2_Gross 2" xfId="1228"/>
    <cellStyle name="_contingencyreview1011 - period 2 9june 20" xfId="1229"/>
    <cellStyle name="_contingencyreview1011 - period 2 9june 20 2" xfId="1230"/>
    <cellStyle name="_contingencyreview1011 - period 2 9june 21" xfId="1231"/>
    <cellStyle name="_contingencyreview1011 - period 2 9june 21 2" xfId="1232"/>
    <cellStyle name="_contingencyreview1011 - period 2 9june 22" xfId="1233"/>
    <cellStyle name="_contingencyreview1011 - period 2 9june 23" xfId="1234"/>
    <cellStyle name="_contingencyreview1011 - period 2 9june 24" xfId="1235"/>
    <cellStyle name="_contingencyreview1011 - period 2 9june 24 2" xfId="1236"/>
    <cellStyle name="_contingencyreview1011 - period 2 9june 25" xfId="1237"/>
    <cellStyle name="_contingencyreview1011 - period 2 9june 25 2" xfId="15640"/>
    <cellStyle name="_contingencyreview1011 - period 2 9june 26" xfId="1238"/>
    <cellStyle name="_contingencyreview1011 - period 2 9june 26 2" xfId="15641"/>
    <cellStyle name="_contingencyreview1011 - period 2 9june 27" xfId="1239"/>
    <cellStyle name="_contingencyreview1011 - period 2 9june 27 2" xfId="15642"/>
    <cellStyle name="_contingencyreview1011 - period 2 9june 28" xfId="15643"/>
    <cellStyle name="_contingencyreview1011 - period 2 9june 3" xfId="1240"/>
    <cellStyle name="_contingencyreview1011 - period 2 9june 3 10" xfId="1241"/>
    <cellStyle name="_contingencyreview1011 - period 2 9june 3 10 2" xfId="1242"/>
    <cellStyle name="_contingencyreview1011 - period 2 9june 3 10 3" xfId="15644"/>
    <cellStyle name="_contingencyreview1011 - period 2 9june 3 10 4" xfId="15645"/>
    <cellStyle name="_contingencyreview1011 - period 2 9june 3 10 5" xfId="15646"/>
    <cellStyle name="_contingencyreview1011 - period 2 9june 3 11" xfId="1243"/>
    <cellStyle name="_contingencyreview1011 - period 2 9june 3 11 2" xfId="15647"/>
    <cellStyle name="_contingencyreview1011 - period 2 9june 3 12" xfId="15648"/>
    <cellStyle name="_contingencyreview1011 - period 2 9june 3 2" xfId="1244"/>
    <cellStyle name="_contingencyreview1011 - period 2 9june 3 2 2" xfId="1245"/>
    <cellStyle name="_contingencyreview1011 - period 2 9june 3 2 2 2" xfId="1246"/>
    <cellStyle name="_contingencyreview1011 - period 2 9june 3 2 2_Gross" xfId="1247"/>
    <cellStyle name="_contingencyreview1011 - period 2 9june 3 2 2_Gross 2" xfId="1248"/>
    <cellStyle name="_contingencyreview1011 - period 2 9june 3 2 3" xfId="1249"/>
    <cellStyle name="_contingencyreview1011 - period 2 9june 3 2_Gross" xfId="1250"/>
    <cellStyle name="_contingencyreview1011 - period 2 9june 3 2_Gross 2" xfId="1251"/>
    <cellStyle name="_contingencyreview1011 - period 2 9june 3 3" xfId="1252"/>
    <cellStyle name="_contingencyreview1011 - period 2 9june 3 3 2" xfId="1253"/>
    <cellStyle name="_contingencyreview1011 - period 2 9june 3 3 2 2" xfId="1254"/>
    <cellStyle name="_contingencyreview1011 - period 2 9june 3 3 2_Gross" xfId="1255"/>
    <cellStyle name="_contingencyreview1011 - period 2 9june 3 3 2_Gross 2" xfId="1256"/>
    <cellStyle name="_contingencyreview1011 - period 2 9june 3 3 3" xfId="1257"/>
    <cellStyle name="_contingencyreview1011 - period 2 9june 3 3_August 2014 IMBE" xfId="1258"/>
    <cellStyle name="_contingencyreview1011 - period 2 9june 3 3_August 2014 IMBE 2" xfId="1259"/>
    <cellStyle name="_contingencyreview1011 - period 2 9june 3 3_August 2014 IMBE 2 2" xfId="1260"/>
    <cellStyle name="_contingencyreview1011 - period 2 9june 3 3_August 2014 IMBE 2 2 2" xfId="1261"/>
    <cellStyle name="_contingencyreview1011 - period 2 9june 3 3_August 2014 IMBE 2 2_Gross" xfId="1262"/>
    <cellStyle name="_contingencyreview1011 - period 2 9june 3 3_August 2014 IMBE 2 2_Gross 2" xfId="1263"/>
    <cellStyle name="_contingencyreview1011 - period 2 9june 3 3_August 2014 IMBE 2 3" xfId="1264"/>
    <cellStyle name="_contingencyreview1011 - period 2 9june 3 3_August 2014 IMBE 2_Gross" xfId="1265"/>
    <cellStyle name="_contingencyreview1011 - period 2 9june 3 3_August 2014 IMBE 2_Gross 2" xfId="1266"/>
    <cellStyle name="_contingencyreview1011 - period 2 9june 3 3_August 2014 IMBE 3" xfId="1267"/>
    <cellStyle name="_contingencyreview1011 - period 2 9june 3 3_August 2014 IMBE 3 2" xfId="15649"/>
    <cellStyle name="_contingencyreview1011 - period 2 9june 3 3_August 2014 IMBE 4" xfId="15650"/>
    <cellStyle name="_contingencyreview1011 - period 2 9june 3 3_August 2014 IMBE 4 2" xfId="15651"/>
    <cellStyle name="_contingencyreview1011 - period 2 9june 3 3_August 2014 IMBE 5" xfId="15652"/>
    <cellStyle name="_contingencyreview1011 - period 2 9june 3 3_August 2014 IMBE_Gross" xfId="1268"/>
    <cellStyle name="_contingencyreview1011 - period 2 9june 3 3_August 2014 IMBE_Gross 2" xfId="1269"/>
    <cellStyle name="_contingencyreview1011 - period 2 9june 3 3_Gross" xfId="1270"/>
    <cellStyle name="_contingencyreview1011 - period 2 9june 3 3_Gross 2" xfId="1271"/>
    <cellStyle name="_contingencyreview1011 - period 2 9june 3 4" xfId="1272"/>
    <cellStyle name="_contingencyreview1011 - period 2 9june 3 4 2" xfId="1273"/>
    <cellStyle name="_contingencyreview1011 - period 2 9june 3 4 2 2" xfId="1274"/>
    <cellStyle name="_contingencyreview1011 - period 2 9june 3 4 2_Gross" xfId="1275"/>
    <cellStyle name="_contingencyreview1011 - period 2 9june 3 4 2_Gross 2" xfId="1276"/>
    <cellStyle name="_contingencyreview1011 - period 2 9june 3 4 3" xfId="1277"/>
    <cellStyle name="_contingencyreview1011 - period 2 9june 3 4_Gross" xfId="1278"/>
    <cellStyle name="_contingencyreview1011 - period 2 9june 3 4_Gross 2" xfId="1279"/>
    <cellStyle name="_contingencyreview1011 - period 2 9june 3 5" xfId="1280"/>
    <cellStyle name="_contingencyreview1011 - period 2 9june 3 5 2" xfId="1281"/>
    <cellStyle name="_contingencyreview1011 - period 2 9june 3 5 2 2" xfId="15653"/>
    <cellStyle name="_contingencyreview1011 - period 2 9june 3 5 3" xfId="1282"/>
    <cellStyle name="_contingencyreview1011 - period 2 9june 3 5 4" xfId="15654"/>
    <cellStyle name="_contingencyreview1011 - period 2 9june 3 5 5" xfId="15655"/>
    <cellStyle name="_contingencyreview1011 - period 2 9june 3 5 6" xfId="15656"/>
    <cellStyle name="_contingencyreview1011 - period 2 9june 3 5_Gross" xfId="1283"/>
    <cellStyle name="_contingencyreview1011 - period 2 9june 3 5_Gross 2" xfId="1284"/>
    <cellStyle name="_contingencyreview1011 - period 2 9june 3 6" xfId="1285"/>
    <cellStyle name="_contingencyreview1011 - period 2 9june 3 6 2" xfId="1286"/>
    <cellStyle name="_contingencyreview1011 - period 2 9june 3 6 2 2" xfId="15657"/>
    <cellStyle name="_contingencyreview1011 - period 2 9june 3 6 3" xfId="1287"/>
    <cellStyle name="_contingencyreview1011 - period 2 9june 3 6 3 2" xfId="15658"/>
    <cellStyle name="_contingencyreview1011 - period 2 9june 3 6 4" xfId="1288"/>
    <cellStyle name="_contingencyreview1011 - period 2 9june 3 6 5" xfId="15659"/>
    <cellStyle name="_contingencyreview1011 - period 2 9june 3 6 6" xfId="15660"/>
    <cellStyle name="_contingencyreview1011 - period 2 9june 3 6 7" xfId="15661"/>
    <cellStyle name="_contingencyreview1011 - period 2 9june 3 6 8" xfId="15662"/>
    <cellStyle name="_contingencyreview1011 - period 2 9june 3 6_Gross" xfId="1289"/>
    <cellStyle name="_contingencyreview1011 - period 2 9june 3 6_Gross 2" xfId="1290"/>
    <cellStyle name="_contingencyreview1011 - period 2 9june 3 7" xfId="1291"/>
    <cellStyle name="_contingencyreview1011 - period 2 9june 3 7 2" xfId="1292"/>
    <cellStyle name="_contingencyreview1011 - period 2 9june 3 7 2 2" xfId="15663"/>
    <cellStyle name="_contingencyreview1011 - period 2 9june 3 7 3" xfId="1293"/>
    <cellStyle name="_contingencyreview1011 - period 2 9june 3 7 3 2" xfId="15664"/>
    <cellStyle name="_contingencyreview1011 - period 2 9june 3 7 4" xfId="15665"/>
    <cellStyle name="_contingencyreview1011 - period 2 9june 3 7 5" xfId="15666"/>
    <cellStyle name="_contingencyreview1011 - period 2 9june 3 7_Gross" xfId="1294"/>
    <cellStyle name="_contingencyreview1011 - period 2 9june 3 7_Gross 2" xfId="1295"/>
    <cellStyle name="_contingencyreview1011 - period 2 9june 3 8" xfId="1296"/>
    <cellStyle name="_contingencyreview1011 - period 2 9june 3 8 2" xfId="1297"/>
    <cellStyle name="_contingencyreview1011 - period 2 9june 3 8 2 2" xfId="15667"/>
    <cellStyle name="_contingencyreview1011 - period 2 9june 3 8 3" xfId="1298"/>
    <cellStyle name="_contingencyreview1011 - period 2 9june 3 8 3 2" xfId="15668"/>
    <cellStyle name="_contingencyreview1011 - period 2 9june 3 8 4" xfId="15669"/>
    <cellStyle name="_contingencyreview1011 - period 2 9june 3 8 5" xfId="15670"/>
    <cellStyle name="_contingencyreview1011 - period 2 9june 3 8 6" xfId="15671"/>
    <cellStyle name="_contingencyreview1011 - period 2 9june 3 8 7" xfId="15672"/>
    <cellStyle name="_contingencyreview1011 - period 2 9june 3 8 8" xfId="15673"/>
    <cellStyle name="_contingencyreview1011 - period 2 9june 3 8_Gross" xfId="1299"/>
    <cellStyle name="_contingencyreview1011 - period 2 9june 3 8_Gross 2" xfId="1300"/>
    <cellStyle name="_contingencyreview1011 - period 2 9june 3 9" xfId="1301"/>
    <cellStyle name="_contingencyreview1011 - period 2 9june 3 9 2" xfId="1302"/>
    <cellStyle name="_contingencyreview1011 - period 2 9june 3 9 3" xfId="15674"/>
    <cellStyle name="_contingencyreview1011 - period 2 9june 3 9 4" xfId="15675"/>
    <cellStyle name="_contingencyreview1011 - period 2 9june 3 9 5" xfId="15676"/>
    <cellStyle name="_contingencyreview1011 - period 2 9june 3_August 2014 IMBE" xfId="1303"/>
    <cellStyle name="_contingencyreview1011 - period 2 9june 3_August 2014 IMBE 2" xfId="1304"/>
    <cellStyle name="_contingencyreview1011 - period 2 9june 3_August 2014 IMBE 2 2" xfId="1305"/>
    <cellStyle name="_contingencyreview1011 - period 2 9june 3_August 2014 IMBE 2_Gross" xfId="1306"/>
    <cellStyle name="_contingencyreview1011 - period 2 9june 3_August 2014 IMBE 2_Gross 2" xfId="1307"/>
    <cellStyle name="_contingencyreview1011 - period 2 9june 3_August 2014 IMBE 3" xfId="1308"/>
    <cellStyle name="_contingencyreview1011 - period 2 9june 3_August 2014 IMBE_Gross" xfId="1309"/>
    <cellStyle name="_contingencyreview1011 - period 2 9june 3_August 2014 IMBE_Gross 2" xfId="1310"/>
    <cellStyle name="_contingencyreview1011 - period 2 9june 3_Gross" xfId="1311"/>
    <cellStyle name="_contingencyreview1011 - period 2 9june 3_Gross 2" xfId="1312"/>
    <cellStyle name="_contingencyreview1011 - period 2 9june 4" xfId="1313"/>
    <cellStyle name="_contingencyreview1011 - period 2 9june 4 2" xfId="1314"/>
    <cellStyle name="_contingencyreview1011 - period 2 9june 4 2 2" xfId="1315"/>
    <cellStyle name="_contingencyreview1011 - period 2 9june 4 2_Gross" xfId="1316"/>
    <cellStyle name="_contingencyreview1011 - period 2 9june 4 2_Gross 2" xfId="1317"/>
    <cellStyle name="_contingencyreview1011 - period 2 9june 4 3" xfId="1318"/>
    <cellStyle name="_contingencyreview1011 - period 2 9june 4 4" xfId="1319"/>
    <cellStyle name="_contingencyreview1011 - period 2 9june 4 5" xfId="1320"/>
    <cellStyle name="_contingencyreview1011 - period 2 9june 4_August 2014 IMBE" xfId="1321"/>
    <cellStyle name="_contingencyreview1011 - period 2 9june 4_August 2014 IMBE 2" xfId="1322"/>
    <cellStyle name="_contingencyreview1011 - period 2 9june 4_August 2014 IMBE 2 2" xfId="1323"/>
    <cellStyle name="_contingencyreview1011 - period 2 9june 4_August 2014 IMBE 2 2 2" xfId="1324"/>
    <cellStyle name="_contingencyreview1011 - period 2 9june 4_August 2014 IMBE 2 2_Gross" xfId="1325"/>
    <cellStyle name="_contingencyreview1011 - period 2 9june 4_August 2014 IMBE 2 2_Gross 2" xfId="1326"/>
    <cellStyle name="_contingencyreview1011 - period 2 9june 4_August 2014 IMBE 2 3" xfId="1327"/>
    <cellStyle name="_contingencyreview1011 - period 2 9june 4_August 2014 IMBE 2_Gross" xfId="1328"/>
    <cellStyle name="_contingencyreview1011 - period 2 9june 4_August 2014 IMBE 2_Gross 2" xfId="1329"/>
    <cellStyle name="_contingencyreview1011 - period 2 9june 4_August 2014 IMBE 3" xfId="1330"/>
    <cellStyle name="_contingencyreview1011 - period 2 9june 4_August 2014 IMBE 3 2" xfId="15677"/>
    <cellStyle name="_contingencyreview1011 - period 2 9june 4_August 2014 IMBE 4" xfId="15678"/>
    <cellStyle name="_contingencyreview1011 - period 2 9june 4_August 2014 IMBE 4 2" xfId="15679"/>
    <cellStyle name="_contingencyreview1011 - period 2 9june 4_August 2014 IMBE 5" xfId="15680"/>
    <cellStyle name="_contingencyreview1011 - period 2 9june 4_August 2014 IMBE_Gross" xfId="1331"/>
    <cellStyle name="_contingencyreview1011 - period 2 9june 4_August 2014 IMBE_Gross 2" xfId="1332"/>
    <cellStyle name="_contingencyreview1011 - period 2 9june 4_Gross" xfId="1333"/>
    <cellStyle name="_contingencyreview1011 - period 2 9june 4_Gross 2" xfId="1334"/>
    <cellStyle name="_contingencyreview1011 - period 2 9june 5" xfId="1335"/>
    <cellStyle name="_contingencyreview1011 - period 2 9june 5 2" xfId="1336"/>
    <cellStyle name="_contingencyreview1011 - period 2 9june 5 2 2" xfId="1337"/>
    <cellStyle name="_contingencyreview1011 - period 2 9june 5 2 2 2" xfId="15681"/>
    <cellStyle name="_contingencyreview1011 - period 2 9june 5 2 2 2 2" xfId="15682"/>
    <cellStyle name="_contingencyreview1011 - period 2 9june 5 2 3" xfId="1338"/>
    <cellStyle name="_contingencyreview1011 - period 2 9june 5 2 4" xfId="15683"/>
    <cellStyle name="_contingencyreview1011 - period 2 9june 5 2 5" xfId="15684"/>
    <cellStyle name="_contingencyreview1011 - period 2 9june 5 2_Gross" xfId="1339"/>
    <cellStyle name="_contingencyreview1011 - period 2 9june 5 2_Gross 2" xfId="1340"/>
    <cellStyle name="_contingencyreview1011 - period 2 9june 5 3" xfId="1341"/>
    <cellStyle name="_contingencyreview1011 - period 2 9june 5 3 2" xfId="1342"/>
    <cellStyle name="_contingencyreview1011 - period 2 9june 5 4" xfId="1343"/>
    <cellStyle name="_contingencyreview1011 - period 2 9june 5 4 2" xfId="15685"/>
    <cellStyle name="_contingencyreview1011 - period 2 9june 5 4 3" xfId="15686"/>
    <cellStyle name="_contingencyreview1011 - period 2 9june 5 5" xfId="15687"/>
    <cellStyle name="_contingencyreview1011 - period 2 9june 5_Gross" xfId="1344"/>
    <cellStyle name="_contingencyreview1011 - period 2 9june 5_Gross 2" xfId="1345"/>
    <cellStyle name="_contingencyreview1011 - period 2 9june 6" xfId="1346"/>
    <cellStyle name="_contingencyreview1011 - period 2 9june 6 2" xfId="1347"/>
    <cellStyle name="_contingencyreview1011 - period 2 9june 6 2 2" xfId="1348"/>
    <cellStyle name="_contingencyreview1011 - period 2 9june 6 2 3" xfId="1349"/>
    <cellStyle name="_contingencyreview1011 - period 2 9june 6 2 4" xfId="15688"/>
    <cellStyle name="_contingencyreview1011 - period 2 9june 6 2 5" xfId="15689"/>
    <cellStyle name="_contingencyreview1011 - period 2 9june 6 2_Gross" xfId="1350"/>
    <cellStyle name="_contingencyreview1011 - period 2 9june 6 2_Gross 2" xfId="1351"/>
    <cellStyle name="_contingencyreview1011 - period 2 9june 6 3" xfId="1352"/>
    <cellStyle name="_contingencyreview1011 - period 2 9june 6 3 2" xfId="1353"/>
    <cellStyle name="_contingencyreview1011 - period 2 9june 6 4" xfId="1354"/>
    <cellStyle name="_contingencyreview1011 - period 2 9june 6_Gross" xfId="1355"/>
    <cellStyle name="_contingencyreview1011 - period 2 9june 6_Gross 2" xfId="1356"/>
    <cellStyle name="_contingencyreview1011 - period 2 9june 7" xfId="1357"/>
    <cellStyle name="_contingencyreview1011 - period 2 9june 7 2" xfId="1358"/>
    <cellStyle name="_contingencyreview1011 - period 2 9june 7 2 2" xfId="1359"/>
    <cellStyle name="_contingencyreview1011 - period 2 9june 7 2_Gross" xfId="1360"/>
    <cellStyle name="_contingencyreview1011 - period 2 9june 7 2_Gross 2" xfId="1361"/>
    <cellStyle name="_contingencyreview1011 - period 2 9june 7 3" xfId="1362"/>
    <cellStyle name="_contingencyreview1011 - period 2 9june 7_Gross" xfId="1363"/>
    <cellStyle name="_contingencyreview1011 - period 2 9june 7_Gross 2" xfId="1364"/>
    <cellStyle name="_contingencyreview1011 - period 2 9june 8" xfId="1365"/>
    <cellStyle name="_contingencyreview1011 - period 2 9june 8 2" xfId="1366"/>
    <cellStyle name="_contingencyreview1011 - period 2 9june 8 2 2" xfId="1367"/>
    <cellStyle name="_contingencyreview1011 - period 2 9june 8 2_Gross" xfId="1368"/>
    <cellStyle name="_contingencyreview1011 - period 2 9june 8 2_Gross 2" xfId="1369"/>
    <cellStyle name="_contingencyreview1011 - period 2 9june 8 3" xfId="1370"/>
    <cellStyle name="_contingencyreview1011 - period 2 9june 8_Gross" xfId="1371"/>
    <cellStyle name="_contingencyreview1011 - period 2 9june 8_Gross 2" xfId="1372"/>
    <cellStyle name="_contingencyreview1011 - period 2 9june 9" xfId="1373"/>
    <cellStyle name="_contingencyreview1011 - period 2 9june 9 2" xfId="1374"/>
    <cellStyle name="_contingencyreview1011 - period 2 9june 9 2 2" xfId="1375"/>
    <cellStyle name="_contingencyreview1011 - period 2 9june 9 2 2 2" xfId="15690"/>
    <cellStyle name="_contingencyreview1011 - period 2 9june 9 2 3" xfId="1376"/>
    <cellStyle name="_contingencyreview1011 - period 2 9june 9 2 4" xfId="15691"/>
    <cellStyle name="_contingencyreview1011 - period 2 9june 9 2_Gross" xfId="1377"/>
    <cellStyle name="_contingencyreview1011 - period 2 9june 9 2_Gross 2" xfId="1378"/>
    <cellStyle name="_contingencyreview1011 - period 2 9june 9 3" xfId="1379"/>
    <cellStyle name="_contingencyreview1011 - period 2 9june 9 3 2" xfId="15692"/>
    <cellStyle name="_contingencyreview1011 - period 2 9june 9 3 3" xfId="15693"/>
    <cellStyle name="_contingencyreview1011 - period 2 9june 9 4" xfId="1380"/>
    <cellStyle name="_contingencyreview1011 - period 2 9june 9 5" xfId="15694"/>
    <cellStyle name="_contingencyreview1011 - period 2 9june 9_Gross" xfId="1381"/>
    <cellStyle name="_contingencyreview1011 - period 2 9june 9_Gross 2" xfId="1382"/>
    <cellStyle name="_contingencyreview1011 - period 2 9june_001. Test" xfId="1383"/>
    <cellStyle name="_contingencyreview1011 - period 2 9june_001. Test 2" xfId="1384"/>
    <cellStyle name="_contingencyreview1011 - period 2 9june_001. Test_Gross" xfId="1385"/>
    <cellStyle name="_contingencyreview1011 - period 2 9june_001. Test_Gross 2" xfId="1386"/>
    <cellStyle name="_contingencyreview1011 - period 2 9june_Gross" xfId="1387"/>
    <cellStyle name="_contingencyreview1011 - period 2 9june_Gross 2" xfId="1388"/>
    <cellStyle name="_contingencyreview1011 - period 2 9june_Gross 2 2" xfId="1389"/>
    <cellStyle name="_contingencyreview1011 - period 2 9june_Gross 2_Gross" xfId="1390"/>
    <cellStyle name="_contingencyreview1011 - period 2 9june_Gross 2_Gross 2" xfId="1391"/>
    <cellStyle name="_contingencyreview1011 - period 2 9june_Gross 3" xfId="1392"/>
    <cellStyle name="_contingencyreview1011 - period 2 9june_Gross_1" xfId="1393"/>
    <cellStyle name="_contingencyreview1011 - period 2 9june_Gross_1 2" xfId="1394"/>
    <cellStyle name="_contingencyreview1011 - period 2 9june_Gross_Gross" xfId="1395"/>
    <cellStyle name="_contingencyreview1011 - period 2 9june_Gross_Gross 2" xfId="1396"/>
    <cellStyle name="_contingencyreview1011 - period 2 9june_R0" xfId="1397"/>
    <cellStyle name="_contingencyreview1011 - period 2 9june_R0 2" xfId="1398"/>
    <cellStyle name="_contingencyreview1011 - period 2 9june_R0 2 2" xfId="1399"/>
    <cellStyle name="_contingencyreview1011 - period 2 9june_R0 3" xfId="1400"/>
    <cellStyle name="_contingencyreview1011 - period 2 9june_R0_1" xfId="1401"/>
    <cellStyle name="_contingencyreview1011 - period 2 9june_R0_1 2" xfId="1402"/>
    <cellStyle name="_COO Narrative WD6 P4" xfId="1403"/>
    <cellStyle name="_COO Narrative WD6 P4 10" xfId="1404"/>
    <cellStyle name="_COO Narrative WD6 P4 10 2" xfId="1405"/>
    <cellStyle name="_COO Narrative WD6 P4 10 2 2" xfId="1406"/>
    <cellStyle name="_COO Narrative WD6 P4 10 2 2 2" xfId="15695"/>
    <cellStyle name="_COO Narrative WD6 P4 10 2 3" xfId="1407"/>
    <cellStyle name="_COO Narrative WD6 P4 10 2 4" xfId="15696"/>
    <cellStyle name="_COO Narrative WD6 P4 10 2_Gross" xfId="1408"/>
    <cellStyle name="_COO Narrative WD6 P4 10 2_Gross 2" xfId="1409"/>
    <cellStyle name="_COO Narrative WD6 P4 10 3" xfId="1410"/>
    <cellStyle name="_COO Narrative WD6 P4 10 3 2" xfId="15697"/>
    <cellStyle name="_COO Narrative WD6 P4 10 3 3" xfId="15698"/>
    <cellStyle name="_COO Narrative WD6 P4 10 4" xfId="1411"/>
    <cellStyle name="_COO Narrative WD6 P4 10 5" xfId="15699"/>
    <cellStyle name="_COO Narrative WD6 P4 10_Gross" xfId="1412"/>
    <cellStyle name="_COO Narrative WD6 P4 10_Gross 2" xfId="1413"/>
    <cellStyle name="_COO Narrative WD6 P4 11" xfId="1414"/>
    <cellStyle name="_COO Narrative WD6 P4 11 2" xfId="1415"/>
    <cellStyle name="_COO Narrative WD6 P4 11 2 2" xfId="15700"/>
    <cellStyle name="_COO Narrative WD6 P4 11 3" xfId="1416"/>
    <cellStyle name="_COO Narrative WD6 P4 11 3 2" xfId="15701"/>
    <cellStyle name="_COO Narrative WD6 P4 11 4" xfId="1417"/>
    <cellStyle name="_COO Narrative WD6 P4 11 5" xfId="15702"/>
    <cellStyle name="_COO Narrative WD6 P4 11_Gross" xfId="1418"/>
    <cellStyle name="_COO Narrative WD6 P4 11_Gross 2" xfId="1419"/>
    <cellStyle name="_COO Narrative WD6 P4 12" xfId="1420"/>
    <cellStyle name="_COO Narrative WD6 P4 12 2" xfId="1421"/>
    <cellStyle name="_COO Narrative WD6 P4 12 3" xfId="1422"/>
    <cellStyle name="_COO Narrative WD6 P4 12_Gross" xfId="1423"/>
    <cellStyle name="_COO Narrative WD6 P4 12_Gross 2" xfId="1424"/>
    <cellStyle name="_COO Narrative WD6 P4 13" xfId="1425"/>
    <cellStyle name="_COO Narrative WD6 P4 13 2" xfId="1426"/>
    <cellStyle name="_COO Narrative WD6 P4 13 3" xfId="1427"/>
    <cellStyle name="_COO Narrative WD6 P4 13 4" xfId="15703"/>
    <cellStyle name="_COO Narrative WD6 P4 13 5" xfId="15704"/>
    <cellStyle name="_COO Narrative WD6 P4 13_Gross" xfId="1428"/>
    <cellStyle name="_COO Narrative WD6 P4 13_Gross 2" xfId="1429"/>
    <cellStyle name="_COO Narrative WD6 P4 14" xfId="1430"/>
    <cellStyle name="_COO Narrative WD6 P4 14 2" xfId="1431"/>
    <cellStyle name="_COO Narrative WD6 P4 14_Gross" xfId="1432"/>
    <cellStyle name="_COO Narrative WD6 P4 14_Gross 2" xfId="1433"/>
    <cellStyle name="_COO Narrative WD6 P4 15" xfId="1434"/>
    <cellStyle name="_COO Narrative WD6 P4 15 2" xfId="1435"/>
    <cellStyle name="_COO Narrative WD6 P4 15_Gross" xfId="1436"/>
    <cellStyle name="_COO Narrative WD6 P4 15_Gross 2" xfId="1437"/>
    <cellStyle name="_COO Narrative WD6 P4 16" xfId="1438"/>
    <cellStyle name="_COO Narrative WD6 P4 16 2" xfId="1439"/>
    <cellStyle name="_COO Narrative WD6 P4 16_Gross" xfId="1440"/>
    <cellStyle name="_COO Narrative WD6 P4 16_Gross 2" xfId="1441"/>
    <cellStyle name="_COO Narrative WD6 P4 17" xfId="1442"/>
    <cellStyle name="_COO Narrative WD6 P4 17 2" xfId="1443"/>
    <cellStyle name="_COO Narrative WD6 P4 17_Gross" xfId="1444"/>
    <cellStyle name="_COO Narrative WD6 P4 17_Gross 2" xfId="1445"/>
    <cellStyle name="_COO Narrative WD6 P4 18" xfId="1446"/>
    <cellStyle name="_COO Narrative WD6 P4 18 2" xfId="1447"/>
    <cellStyle name="_COO Narrative WD6 P4 19" xfId="1448"/>
    <cellStyle name="_COO Narrative WD6 P4 19 2" xfId="1449"/>
    <cellStyle name="_COO Narrative WD6 P4 2" xfId="1450"/>
    <cellStyle name="_COO Narrative WD6 P4 2 10" xfId="1451"/>
    <cellStyle name="_COO Narrative WD6 P4 2 11" xfId="15705"/>
    <cellStyle name="_COO Narrative WD6 P4 2 2" xfId="1452"/>
    <cellStyle name="_COO Narrative WD6 P4 2 2 2" xfId="1453"/>
    <cellStyle name="_COO Narrative WD6 P4 2 2 2 2" xfId="1454"/>
    <cellStyle name="_COO Narrative WD6 P4 2 2 2 3" xfId="15706"/>
    <cellStyle name="_COO Narrative WD6 P4 2 2 2 4" xfId="15707"/>
    <cellStyle name="_COO Narrative WD6 P4 2 2 3" xfId="1455"/>
    <cellStyle name="_COO Narrative WD6 P4 2 2 3 2" xfId="1456"/>
    <cellStyle name="_COO Narrative WD6 P4 2 2 4" xfId="1457"/>
    <cellStyle name="_COO Narrative WD6 P4 2 2_Gross" xfId="1458"/>
    <cellStyle name="_COO Narrative WD6 P4 2 2_Gross 2" xfId="1459"/>
    <cellStyle name="_COO Narrative WD6 P4 2 3" xfId="1460"/>
    <cellStyle name="_COO Narrative WD6 P4 2 3 2" xfId="1461"/>
    <cellStyle name="_COO Narrative WD6 P4 2 3 2 2" xfId="1462"/>
    <cellStyle name="_COO Narrative WD6 P4 2 3 3" xfId="1463"/>
    <cellStyle name="_COO Narrative WD6 P4 2 3_Gross" xfId="1464"/>
    <cellStyle name="_COO Narrative WD6 P4 2 3_Gross 2" xfId="1465"/>
    <cellStyle name="_COO Narrative WD6 P4 2 4" xfId="1466"/>
    <cellStyle name="_COO Narrative WD6 P4 2 4 2" xfId="1467"/>
    <cellStyle name="_COO Narrative WD6 P4 2 4 2 2" xfId="15708"/>
    <cellStyle name="_COO Narrative WD6 P4 2 4 3" xfId="1468"/>
    <cellStyle name="_COO Narrative WD6 P4 2 5" xfId="1469"/>
    <cellStyle name="_COO Narrative WD6 P4 2 5 2" xfId="1470"/>
    <cellStyle name="_COO Narrative WD6 P4 2 6" xfId="1471"/>
    <cellStyle name="_COO Narrative WD6 P4 2 6 2" xfId="1472"/>
    <cellStyle name="_COO Narrative WD6 P4 2 7" xfId="1473"/>
    <cellStyle name="_COO Narrative WD6 P4 2 7 2" xfId="1474"/>
    <cellStyle name="_COO Narrative WD6 P4 2 8" xfId="1475"/>
    <cellStyle name="_COO Narrative WD6 P4 2 9" xfId="1476"/>
    <cellStyle name="_COO Narrative WD6 P4 2_Gross" xfId="1477"/>
    <cellStyle name="_COO Narrative WD6 P4 2_Gross 2" xfId="1478"/>
    <cellStyle name="_COO Narrative WD6 P4 20" xfId="1479"/>
    <cellStyle name="_COO Narrative WD6 P4 20 2" xfId="1480"/>
    <cellStyle name="_COO Narrative WD6 P4 21" xfId="1481"/>
    <cellStyle name="_COO Narrative WD6 P4 21 2" xfId="1482"/>
    <cellStyle name="_COO Narrative WD6 P4 22" xfId="1483"/>
    <cellStyle name="_COO Narrative WD6 P4 23" xfId="1484"/>
    <cellStyle name="_COO Narrative WD6 P4 24" xfId="1485"/>
    <cellStyle name="_COO Narrative WD6 P4 24 2" xfId="1486"/>
    <cellStyle name="_COO Narrative WD6 P4 25" xfId="1487"/>
    <cellStyle name="_COO Narrative WD6 P4 25 2" xfId="15709"/>
    <cellStyle name="_COO Narrative WD6 P4 26" xfId="1488"/>
    <cellStyle name="_COO Narrative WD6 P4 26 2" xfId="15710"/>
    <cellStyle name="_COO Narrative WD6 P4 27" xfId="1489"/>
    <cellStyle name="_COO Narrative WD6 P4 27 2" xfId="15711"/>
    <cellStyle name="_COO Narrative WD6 P4 28" xfId="15712"/>
    <cellStyle name="_COO Narrative WD6 P4 3" xfId="1490"/>
    <cellStyle name="_COO Narrative WD6 P4 3 10" xfId="1491"/>
    <cellStyle name="_COO Narrative WD6 P4 3 10 2" xfId="1492"/>
    <cellStyle name="_COO Narrative WD6 P4 3 10 3" xfId="15713"/>
    <cellStyle name="_COO Narrative WD6 P4 3 10 4" xfId="15714"/>
    <cellStyle name="_COO Narrative WD6 P4 3 10 5" xfId="15715"/>
    <cellStyle name="_COO Narrative WD6 P4 3 11" xfId="1493"/>
    <cellStyle name="_COO Narrative WD6 P4 3 11 2" xfId="15716"/>
    <cellStyle name="_COO Narrative WD6 P4 3 12" xfId="15717"/>
    <cellStyle name="_COO Narrative WD6 P4 3 2" xfId="1494"/>
    <cellStyle name="_COO Narrative WD6 P4 3 2 2" xfId="1495"/>
    <cellStyle name="_COO Narrative WD6 P4 3 2 2 2" xfId="1496"/>
    <cellStyle name="_COO Narrative WD6 P4 3 2 2_Gross" xfId="1497"/>
    <cellStyle name="_COO Narrative WD6 P4 3 2 2_Gross 2" xfId="1498"/>
    <cellStyle name="_COO Narrative WD6 P4 3 2 3" xfId="1499"/>
    <cellStyle name="_COO Narrative WD6 P4 3 2_Gross" xfId="1500"/>
    <cellStyle name="_COO Narrative WD6 P4 3 2_Gross 2" xfId="1501"/>
    <cellStyle name="_COO Narrative WD6 P4 3 3" xfId="1502"/>
    <cellStyle name="_COO Narrative WD6 P4 3 3 2" xfId="1503"/>
    <cellStyle name="_COO Narrative WD6 P4 3 3 2 2" xfId="1504"/>
    <cellStyle name="_COO Narrative WD6 P4 3 3 2_Gross" xfId="1505"/>
    <cellStyle name="_COO Narrative WD6 P4 3 3 2_Gross 2" xfId="1506"/>
    <cellStyle name="_COO Narrative WD6 P4 3 3 3" xfId="1507"/>
    <cellStyle name="_COO Narrative WD6 P4 3 3_August 2014 IMBE" xfId="1508"/>
    <cellStyle name="_COO Narrative WD6 P4 3 3_August 2014 IMBE 2" xfId="1509"/>
    <cellStyle name="_COO Narrative WD6 P4 3 3_August 2014 IMBE 2 2" xfId="1510"/>
    <cellStyle name="_COO Narrative WD6 P4 3 3_August 2014 IMBE 2 2 2" xfId="1511"/>
    <cellStyle name="_COO Narrative WD6 P4 3 3_August 2014 IMBE 2 2_Gross" xfId="1512"/>
    <cellStyle name="_COO Narrative WD6 P4 3 3_August 2014 IMBE 2 2_Gross 2" xfId="1513"/>
    <cellStyle name="_COO Narrative WD6 P4 3 3_August 2014 IMBE 2 3" xfId="1514"/>
    <cellStyle name="_COO Narrative WD6 P4 3 3_August 2014 IMBE 2_Gross" xfId="1515"/>
    <cellStyle name="_COO Narrative WD6 P4 3 3_August 2014 IMBE 2_Gross 2" xfId="1516"/>
    <cellStyle name="_COO Narrative WD6 P4 3 3_August 2014 IMBE 3" xfId="1517"/>
    <cellStyle name="_COO Narrative WD6 P4 3 3_August 2014 IMBE 3 2" xfId="15718"/>
    <cellStyle name="_COO Narrative WD6 P4 3 3_August 2014 IMBE 4" xfId="15719"/>
    <cellStyle name="_COO Narrative WD6 P4 3 3_August 2014 IMBE 4 2" xfId="15720"/>
    <cellStyle name="_COO Narrative WD6 P4 3 3_August 2014 IMBE 5" xfId="15721"/>
    <cellStyle name="_COO Narrative WD6 P4 3 3_August 2014 IMBE_Gross" xfId="1518"/>
    <cellStyle name="_COO Narrative WD6 P4 3 3_August 2014 IMBE_Gross 2" xfId="1519"/>
    <cellStyle name="_COO Narrative WD6 P4 3 3_Gross" xfId="1520"/>
    <cellStyle name="_COO Narrative WD6 P4 3 3_Gross 2" xfId="1521"/>
    <cellStyle name="_COO Narrative WD6 P4 3 4" xfId="1522"/>
    <cellStyle name="_COO Narrative WD6 P4 3 4 2" xfId="1523"/>
    <cellStyle name="_COO Narrative WD6 P4 3 4 2 2" xfId="1524"/>
    <cellStyle name="_COO Narrative WD6 P4 3 4 2_Gross" xfId="1525"/>
    <cellStyle name="_COO Narrative WD6 P4 3 4 2_Gross 2" xfId="1526"/>
    <cellStyle name="_COO Narrative WD6 P4 3 4 3" xfId="1527"/>
    <cellStyle name="_COO Narrative WD6 P4 3 4_Gross" xfId="1528"/>
    <cellStyle name="_COO Narrative WD6 P4 3 4_Gross 2" xfId="1529"/>
    <cellStyle name="_COO Narrative WD6 P4 3 5" xfId="1530"/>
    <cellStyle name="_COO Narrative WD6 P4 3 5 2" xfId="1531"/>
    <cellStyle name="_COO Narrative WD6 P4 3 5 2 2" xfId="15722"/>
    <cellStyle name="_COO Narrative WD6 P4 3 5 3" xfId="1532"/>
    <cellStyle name="_COO Narrative WD6 P4 3 5 4" xfId="15723"/>
    <cellStyle name="_COO Narrative WD6 P4 3 5 5" xfId="15724"/>
    <cellStyle name="_COO Narrative WD6 P4 3 5 6" xfId="15725"/>
    <cellStyle name="_COO Narrative WD6 P4 3 5_Gross" xfId="1533"/>
    <cellStyle name="_COO Narrative WD6 P4 3 5_Gross 2" xfId="1534"/>
    <cellStyle name="_COO Narrative WD6 P4 3 6" xfId="1535"/>
    <cellStyle name="_COO Narrative WD6 P4 3 6 2" xfId="1536"/>
    <cellStyle name="_COO Narrative WD6 P4 3 6 2 2" xfId="15726"/>
    <cellStyle name="_COO Narrative WD6 P4 3 6 3" xfId="1537"/>
    <cellStyle name="_COO Narrative WD6 P4 3 6 3 2" xfId="15727"/>
    <cellStyle name="_COO Narrative WD6 P4 3 6 4" xfId="1538"/>
    <cellStyle name="_COO Narrative WD6 P4 3 6 5" xfId="15728"/>
    <cellStyle name="_COO Narrative WD6 P4 3 6 6" xfId="15729"/>
    <cellStyle name="_COO Narrative WD6 P4 3 6 7" xfId="15730"/>
    <cellStyle name="_COO Narrative WD6 P4 3 6 8" xfId="15731"/>
    <cellStyle name="_COO Narrative WD6 P4 3 6_Gross" xfId="1539"/>
    <cellStyle name="_COO Narrative WD6 P4 3 6_Gross 2" xfId="1540"/>
    <cellStyle name="_COO Narrative WD6 P4 3 7" xfId="1541"/>
    <cellStyle name="_COO Narrative WD6 P4 3 7 2" xfId="1542"/>
    <cellStyle name="_COO Narrative WD6 P4 3 7 2 2" xfId="15732"/>
    <cellStyle name="_COO Narrative WD6 P4 3 7 3" xfId="1543"/>
    <cellStyle name="_COO Narrative WD6 P4 3 7 3 2" xfId="15733"/>
    <cellStyle name="_COO Narrative WD6 P4 3 7 4" xfId="15734"/>
    <cellStyle name="_COO Narrative WD6 P4 3 7 5" xfId="15735"/>
    <cellStyle name="_COO Narrative WD6 P4 3 7_Gross" xfId="1544"/>
    <cellStyle name="_COO Narrative WD6 P4 3 7_Gross 2" xfId="1545"/>
    <cellStyle name="_COO Narrative WD6 P4 3 8" xfId="1546"/>
    <cellStyle name="_COO Narrative WD6 P4 3 8 2" xfId="1547"/>
    <cellStyle name="_COO Narrative WD6 P4 3 8 2 2" xfId="15736"/>
    <cellStyle name="_COO Narrative WD6 P4 3 8 3" xfId="1548"/>
    <cellStyle name="_COO Narrative WD6 P4 3 8 3 2" xfId="15737"/>
    <cellStyle name="_COO Narrative WD6 P4 3 8 4" xfId="15738"/>
    <cellStyle name="_COO Narrative WD6 P4 3 8 5" xfId="15739"/>
    <cellStyle name="_COO Narrative WD6 P4 3 8 6" xfId="15740"/>
    <cellStyle name="_COO Narrative WD6 P4 3 8 7" xfId="15741"/>
    <cellStyle name="_COO Narrative WD6 P4 3 8 8" xfId="15742"/>
    <cellStyle name="_COO Narrative WD6 P4 3 8_Gross" xfId="1549"/>
    <cellStyle name="_COO Narrative WD6 P4 3 8_Gross 2" xfId="1550"/>
    <cellStyle name="_COO Narrative WD6 P4 3 9" xfId="1551"/>
    <cellStyle name="_COO Narrative WD6 P4 3 9 2" xfId="1552"/>
    <cellStyle name="_COO Narrative WD6 P4 3 9 3" xfId="15743"/>
    <cellStyle name="_COO Narrative WD6 P4 3 9 4" xfId="15744"/>
    <cellStyle name="_COO Narrative WD6 P4 3 9 5" xfId="15745"/>
    <cellStyle name="_COO Narrative WD6 P4 3_August 2014 IMBE" xfId="1553"/>
    <cellStyle name="_COO Narrative WD6 P4 3_August 2014 IMBE 2" xfId="1554"/>
    <cellStyle name="_COO Narrative WD6 P4 3_August 2014 IMBE 2 2" xfId="1555"/>
    <cellStyle name="_COO Narrative WD6 P4 3_August 2014 IMBE 2_Gross" xfId="1556"/>
    <cellStyle name="_COO Narrative WD6 P4 3_August 2014 IMBE 2_Gross 2" xfId="1557"/>
    <cellStyle name="_COO Narrative WD6 P4 3_August 2014 IMBE 3" xfId="1558"/>
    <cellStyle name="_COO Narrative WD6 P4 3_August 2014 IMBE_Gross" xfId="1559"/>
    <cellStyle name="_COO Narrative WD6 P4 3_August 2014 IMBE_Gross 2" xfId="1560"/>
    <cellStyle name="_COO Narrative WD6 P4 3_Gross" xfId="1561"/>
    <cellStyle name="_COO Narrative WD6 P4 3_Gross 2" xfId="1562"/>
    <cellStyle name="_COO Narrative WD6 P4 4" xfId="1563"/>
    <cellStyle name="_COO Narrative WD6 P4 4 2" xfId="1564"/>
    <cellStyle name="_COO Narrative WD6 P4 4 2 2" xfId="1565"/>
    <cellStyle name="_COO Narrative WD6 P4 4 2_Gross" xfId="1566"/>
    <cellStyle name="_COO Narrative WD6 P4 4 2_Gross 2" xfId="1567"/>
    <cellStyle name="_COO Narrative WD6 P4 4 3" xfId="1568"/>
    <cellStyle name="_COO Narrative WD6 P4 4 4" xfId="1569"/>
    <cellStyle name="_COO Narrative WD6 P4 4 5" xfId="1570"/>
    <cellStyle name="_COO Narrative WD6 P4 4_August 2014 IMBE" xfId="1571"/>
    <cellStyle name="_COO Narrative WD6 P4 4_August 2014 IMBE 2" xfId="1572"/>
    <cellStyle name="_COO Narrative WD6 P4 4_August 2014 IMBE 2 2" xfId="1573"/>
    <cellStyle name="_COO Narrative WD6 P4 4_August 2014 IMBE 2 2 2" xfId="1574"/>
    <cellStyle name="_COO Narrative WD6 P4 4_August 2014 IMBE 2 2_Gross" xfId="1575"/>
    <cellStyle name="_COO Narrative WD6 P4 4_August 2014 IMBE 2 2_Gross 2" xfId="1576"/>
    <cellStyle name="_COO Narrative WD6 P4 4_August 2014 IMBE 2 3" xfId="1577"/>
    <cellStyle name="_COO Narrative WD6 P4 4_August 2014 IMBE 2_Gross" xfId="1578"/>
    <cellStyle name="_COO Narrative WD6 P4 4_August 2014 IMBE 2_Gross 2" xfId="1579"/>
    <cellStyle name="_COO Narrative WD6 P4 4_August 2014 IMBE 3" xfId="1580"/>
    <cellStyle name="_COO Narrative WD6 P4 4_August 2014 IMBE 3 2" xfId="15746"/>
    <cellStyle name="_COO Narrative WD6 P4 4_August 2014 IMBE 4" xfId="15747"/>
    <cellStyle name="_COO Narrative WD6 P4 4_August 2014 IMBE 4 2" xfId="15748"/>
    <cellStyle name="_COO Narrative WD6 P4 4_August 2014 IMBE 5" xfId="15749"/>
    <cellStyle name="_COO Narrative WD6 P4 4_August 2014 IMBE_Gross" xfId="1581"/>
    <cellStyle name="_COO Narrative WD6 P4 4_August 2014 IMBE_Gross 2" xfId="1582"/>
    <cellStyle name="_COO Narrative WD6 P4 4_Gross" xfId="1583"/>
    <cellStyle name="_COO Narrative WD6 P4 4_Gross 2" xfId="1584"/>
    <cellStyle name="_COO Narrative WD6 P4 5" xfId="1585"/>
    <cellStyle name="_COO Narrative WD6 P4 5 2" xfId="1586"/>
    <cellStyle name="_COO Narrative WD6 P4 5 2 2" xfId="1587"/>
    <cellStyle name="_COO Narrative WD6 P4 5 2 2 2" xfId="15750"/>
    <cellStyle name="_COO Narrative WD6 P4 5 2 2 2 2" xfId="15751"/>
    <cellStyle name="_COO Narrative WD6 P4 5 2 3" xfId="1588"/>
    <cellStyle name="_COO Narrative WD6 P4 5 2 4" xfId="15752"/>
    <cellStyle name="_COO Narrative WD6 P4 5 2 5" xfId="15753"/>
    <cellStyle name="_COO Narrative WD6 P4 5 2_Gross" xfId="1589"/>
    <cellStyle name="_COO Narrative WD6 P4 5 2_Gross 2" xfId="1590"/>
    <cellStyle name="_COO Narrative WD6 P4 5 3" xfId="1591"/>
    <cellStyle name="_COO Narrative WD6 P4 5 3 2" xfId="1592"/>
    <cellStyle name="_COO Narrative WD6 P4 5 4" xfId="1593"/>
    <cellStyle name="_COO Narrative WD6 P4 5 4 2" xfId="15754"/>
    <cellStyle name="_COO Narrative WD6 P4 5 4 3" xfId="15755"/>
    <cellStyle name="_COO Narrative WD6 P4 5 5" xfId="15756"/>
    <cellStyle name="_COO Narrative WD6 P4 5_Gross" xfId="1594"/>
    <cellStyle name="_COO Narrative WD6 P4 5_Gross 2" xfId="1595"/>
    <cellStyle name="_COO Narrative WD6 P4 6" xfId="1596"/>
    <cellStyle name="_COO Narrative WD6 P4 6 2" xfId="1597"/>
    <cellStyle name="_COO Narrative WD6 P4 6 2 2" xfId="1598"/>
    <cellStyle name="_COO Narrative WD6 P4 6 2 3" xfId="1599"/>
    <cellStyle name="_COO Narrative WD6 P4 6 2 4" xfId="15757"/>
    <cellStyle name="_COO Narrative WD6 P4 6 2 5" xfId="15758"/>
    <cellStyle name="_COO Narrative WD6 P4 6 2_Gross" xfId="1600"/>
    <cellStyle name="_COO Narrative WD6 P4 6 2_Gross 2" xfId="1601"/>
    <cellStyle name="_COO Narrative WD6 P4 6 3" xfId="1602"/>
    <cellStyle name="_COO Narrative WD6 P4 6 3 2" xfId="1603"/>
    <cellStyle name="_COO Narrative WD6 P4 6 4" xfId="1604"/>
    <cellStyle name="_COO Narrative WD6 P4 6_Gross" xfId="1605"/>
    <cellStyle name="_COO Narrative WD6 P4 6_Gross 2" xfId="1606"/>
    <cellStyle name="_COO Narrative WD6 P4 7" xfId="1607"/>
    <cellStyle name="_COO Narrative WD6 P4 7 2" xfId="1608"/>
    <cellStyle name="_COO Narrative WD6 P4 7 2 2" xfId="1609"/>
    <cellStyle name="_COO Narrative WD6 P4 7 2_Gross" xfId="1610"/>
    <cellStyle name="_COO Narrative WD6 P4 7 2_Gross 2" xfId="1611"/>
    <cellStyle name="_COO Narrative WD6 P4 7 3" xfId="1612"/>
    <cellStyle name="_COO Narrative WD6 P4 7_Gross" xfId="1613"/>
    <cellStyle name="_COO Narrative WD6 P4 7_Gross 2" xfId="1614"/>
    <cellStyle name="_COO Narrative WD6 P4 8" xfId="1615"/>
    <cellStyle name="_COO Narrative WD6 P4 8 2" xfId="1616"/>
    <cellStyle name="_COO Narrative WD6 P4 8 2 2" xfId="1617"/>
    <cellStyle name="_COO Narrative WD6 P4 8 2_Gross" xfId="1618"/>
    <cellStyle name="_COO Narrative WD6 P4 8 2_Gross 2" xfId="1619"/>
    <cellStyle name="_COO Narrative WD6 P4 8 3" xfId="1620"/>
    <cellStyle name="_COO Narrative WD6 P4 8_Gross" xfId="1621"/>
    <cellStyle name="_COO Narrative WD6 P4 8_Gross 2" xfId="1622"/>
    <cellStyle name="_COO Narrative WD6 P4 9" xfId="1623"/>
    <cellStyle name="_COO Narrative WD6 P4 9 2" xfId="1624"/>
    <cellStyle name="_COO Narrative WD6 P4 9 2 2" xfId="1625"/>
    <cellStyle name="_COO Narrative WD6 P4 9 2 2 2" xfId="15759"/>
    <cellStyle name="_COO Narrative WD6 P4 9 2 3" xfId="1626"/>
    <cellStyle name="_COO Narrative WD6 P4 9 2 4" xfId="15760"/>
    <cellStyle name="_COO Narrative WD6 P4 9 2_Gross" xfId="1627"/>
    <cellStyle name="_COO Narrative WD6 P4 9 2_Gross 2" xfId="1628"/>
    <cellStyle name="_COO Narrative WD6 P4 9 3" xfId="1629"/>
    <cellStyle name="_COO Narrative WD6 P4 9 3 2" xfId="15761"/>
    <cellStyle name="_COO Narrative WD6 P4 9 3 3" xfId="15762"/>
    <cellStyle name="_COO Narrative WD6 P4 9 4" xfId="1630"/>
    <cellStyle name="_COO Narrative WD6 P4 9 5" xfId="15763"/>
    <cellStyle name="_COO Narrative WD6 P4 9_Gross" xfId="1631"/>
    <cellStyle name="_COO Narrative WD6 P4 9_Gross 2" xfId="1632"/>
    <cellStyle name="_COO Narrative WD6 P4_001. Test" xfId="1633"/>
    <cellStyle name="_COO Narrative WD6 P4_001. Test 2" xfId="1634"/>
    <cellStyle name="_COO Narrative WD6 P4_001. Test_Gross" xfId="1635"/>
    <cellStyle name="_COO Narrative WD6 P4_001. Test_Gross 2" xfId="1636"/>
    <cellStyle name="_COO Narrative WD6 P4_Gross" xfId="1637"/>
    <cellStyle name="_COO Narrative WD6 P4_Gross 2" xfId="1638"/>
    <cellStyle name="_COO Narrative WD6 P4_Gross 2 2" xfId="1639"/>
    <cellStyle name="_COO Narrative WD6 P4_Gross 2_Gross" xfId="1640"/>
    <cellStyle name="_COO Narrative WD6 P4_Gross 2_Gross 2" xfId="1641"/>
    <cellStyle name="_COO Narrative WD6 P4_Gross 3" xfId="1642"/>
    <cellStyle name="_COO Narrative WD6 P4_Gross_1" xfId="1643"/>
    <cellStyle name="_COO Narrative WD6 P4_Gross_1 2" xfId="1644"/>
    <cellStyle name="_COO Narrative WD6 P4_Gross_Gross" xfId="1645"/>
    <cellStyle name="_COO Narrative WD6 P4_Gross_Gross 2" xfId="1646"/>
    <cellStyle name="_COO Narrative WD6 P4_R0" xfId="1647"/>
    <cellStyle name="_COO Narrative WD6 P4_R0 2" xfId="1648"/>
    <cellStyle name="_COO Narrative WD6 P4_R0 2 2" xfId="1649"/>
    <cellStyle name="_COO Narrative WD6 P4_R0 3" xfId="1650"/>
    <cellStyle name="_COO Narrative WD6 P4_R0_1" xfId="1651"/>
    <cellStyle name="_COO Narrative WD6 P4_R0_1 2" xfId="1652"/>
    <cellStyle name="_covered bonds" xfId="1653"/>
    <cellStyle name="_covered bonds 2" xfId="1654"/>
    <cellStyle name="_covered bonds_20110317 Guarantee Data sheet with CDS Expected Losses" xfId="1655"/>
    <cellStyle name="_covered bonds_20110317 Guarantee Data sheet with CDS Expected Losses 2" xfId="1656"/>
    <cellStyle name="_CSD variance sheet (completed)" xfId="1657"/>
    <cellStyle name="_CSD variance sheet (completed) 10" xfId="1658"/>
    <cellStyle name="_CSD variance sheet (completed) 10 2" xfId="1659"/>
    <cellStyle name="_CSD variance sheet (completed) 10 2 2" xfId="1660"/>
    <cellStyle name="_CSD variance sheet (completed) 10 2 2 2" xfId="15764"/>
    <cellStyle name="_CSD variance sheet (completed) 10 2 3" xfId="1661"/>
    <cellStyle name="_CSD variance sheet (completed) 10 2 4" xfId="15765"/>
    <cellStyle name="_CSD variance sheet (completed) 10 2_Gross" xfId="1662"/>
    <cellStyle name="_CSD variance sheet (completed) 10 2_Gross 2" xfId="1663"/>
    <cellStyle name="_CSD variance sheet (completed) 10 3" xfId="1664"/>
    <cellStyle name="_CSD variance sheet (completed) 10 3 2" xfId="15766"/>
    <cellStyle name="_CSD variance sheet (completed) 10 3 3" xfId="15767"/>
    <cellStyle name="_CSD variance sheet (completed) 10 4" xfId="1665"/>
    <cellStyle name="_CSD variance sheet (completed) 10 5" xfId="15768"/>
    <cellStyle name="_CSD variance sheet (completed) 10_Gross" xfId="1666"/>
    <cellStyle name="_CSD variance sheet (completed) 10_Gross 2" xfId="1667"/>
    <cellStyle name="_CSD variance sheet (completed) 11" xfId="1668"/>
    <cellStyle name="_CSD variance sheet (completed) 11 2" xfId="1669"/>
    <cellStyle name="_CSD variance sheet (completed) 11 2 2" xfId="15769"/>
    <cellStyle name="_CSD variance sheet (completed) 11 3" xfId="1670"/>
    <cellStyle name="_CSD variance sheet (completed) 11 3 2" xfId="15770"/>
    <cellStyle name="_CSD variance sheet (completed) 11 4" xfId="1671"/>
    <cellStyle name="_CSD variance sheet (completed) 11 5" xfId="15771"/>
    <cellStyle name="_CSD variance sheet (completed) 11_Gross" xfId="1672"/>
    <cellStyle name="_CSD variance sheet (completed) 11_Gross 2" xfId="1673"/>
    <cellStyle name="_CSD variance sheet (completed) 12" xfId="1674"/>
    <cellStyle name="_CSD variance sheet (completed) 12 2" xfId="1675"/>
    <cellStyle name="_CSD variance sheet (completed) 12 3" xfId="1676"/>
    <cellStyle name="_CSD variance sheet (completed) 12_Gross" xfId="1677"/>
    <cellStyle name="_CSD variance sheet (completed) 12_Gross 2" xfId="1678"/>
    <cellStyle name="_CSD variance sheet (completed) 13" xfId="1679"/>
    <cellStyle name="_CSD variance sheet (completed) 13 2" xfId="1680"/>
    <cellStyle name="_CSD variance sheet (completed) 13 3" xfId="1681"/>
    <cellStyle name="_CSD variance sheet (completed) 13 4" xfId="15772"/>
    <cellStyle name="_CSD variance sheet (completed) 13 5" xfId="15773"/>
    <cellStyle name="_CSD variance sheet (completed) 13_Gross" xfId="1682"/>
    <cellStyle name="_CSD variance sheet (completed) 13_Gross 2" xfId="1683"/>
    <cellStyle name="_CSD variance sheet (completed) 14" xfId="1684"/>
    <cellStyle name="_CSD variance sheet (completed) 14 2" xfId="1685"/>
    <cellStyle name="_CSD variance sheet (completed) 14_Gross" xfId="1686"/>
    <cellStyle name="_CSD variance sheet (completed) 14_Gross 2" xfId="1687"/>
    <cellStyle name="_CSD variance sheet (completed) 15" xfId="1688"/>
    <cellStyle name="_CSD variance sheet (completed) 15 2" xfId="1689"/>
    <cellStyle name="_CSD variance sheet (completed) 15_Gross" xfId="1690"/>
    <cellStyle name="_CSD variance sheet (completed) 15_Gross 2" xfId="1691"/>
    <cellStyle name="_CSD variance sheet (completed) 16" xfId="1692"/>
    <cellStyle name="_CSD variance sheet (completed) 16 2" xfId="1693"/>
    <cellStyle name="_CSD variance sheet (completed) 16_Gross" xfId="1694"/>
    <cellStyle name="_CSD variance sheet (completed) 16_Gross 2" xfId="1695"/>
    <cellStyle name="_CSD variance sheet (completed) 17" xfId="1696"/>
    <cellStyle name="_CSD variance sheet (completed) 17 2" xfId="1697"/>
    <cellStyle name="_CSD variance sheet (completed) 17_Gross" xfId="1698"/>
    <cellStyle name="_CSD variance sheet (completed) 17_Gross 2" xfId="1699"/>
    <cellStyle name="_CSD variance sheet (completed) 18" xfId="1700"/>
    <cellStyle name="_CSD variance sheet (completed) 18 2" xfId="1701"/>
    <cellStyle name="_CSD variance sheet (completed) 19" xfId="1702"/>
    <cellStyle name="_CSD variance sheet (completed) 19 2" xfId="1703"/>
    <cellStyle name="_CSD variance sheet (completed) 2" xfId="1704"/>
    <cellStyle name="_CSD variance sheet (completed) 2 10" xfId="1705"/>
    <cellStyle name="_CSD variance sheet (completed) 2 11" xfId="15774"/>
    <cellStyle name="_CSD variance sheet (completed) 2 2" xfId="1706"/>
    <cellStyle name="_CSD variance sheet (completed) 2 2 2" xfId="1707"/>
    <cellStyle name="_CSD variance sheet (completed) 2 2 2 2" xfId="1708"/>
    <cellStyle name="_CSD variance sheet (completed) 2 2 2 3" xfId="15775"/>
    <cellStyle name="_CSD variance sheet (completed) 2 2 2 4" xfId="15776"/>
    <cellStyle name="_CSD variance sheet (completed) 2 2 3" xfId="1709"/>
    <cellStyle name="_CSD variance sheet (completed) 2 2 3 2" xfId="1710"/>
    <cellStyle name="_CSD variance sheet (completed) 2 2 4" xfId="1711"/>
    <cellStyle name="_CSD variance sheet (completed) 2 2_Gross" xfId="1712"/>
    <cellStyle name="_CSD variance sheet (completed) 2 2_Gross 2" xfId="1713"/>
    <cellStyle name="_CSD variance sheet (completed) 2 3" xfId="1714"/>
    <cellStyle name="_CSD variance sheet (completed) 2 3 2" xfId="1715"/>
    <cellStyle name="_CSD variance sheet (completed) 2 3 2 2" xfId="1716"/>
    <cellStyle name="_CSD variance sheet (completed) 2 3 3" xfId="1717"/>
    <cellStyle name="_CSD variance sheet (completed) 2 3_Gross" xfId="1718"/>
    <cellStyle name="_CSD variance sheet (completed) 2 3_Gross 2" xfId="1719"/>
    <cellStyle name="_CSD variance sheet (completed) 2 4" xfId="1720"/>
    <cellStyle name="_CSD variance sheet (completed) 2 4 2" xfId="1721"/>
    <cellStyle name="_CSD variance sheet (completed) 2 4 2 2" xfId="15777"/>
    <cellStyle name="_CSD variance sheet (completed) 2 4 3" xfId="1722"/>
    <cellStyle name="_CSD variance sheet (completed) 2 5" xfId="1723"/>
    <cellStyle name="_CSD variance sheet (completed) 2 5 2" xfId="1724"/>
    <cellStyle name="_CSD variance sheet (completed) 2 6" xfId="1725"/>
    <cellStyle name="_CSD variance sheet (completed) 2 6 2" xfId="1726"/>
    <cellStyle name="_CSD variance sheet (completed) 2 7" xfId="1727"/>
    <cellStyle name="_CSD variance sheet (completed) 2 7 2" xfId="1728"/>
    <cellStyle name="_CSD variance sheet (completed) 2 8" xfId="1729"/>
    <cellStyle name="_CSD variance sheet (completed) 2 9" xfId="1730"/>
    <cellStyle name="_CSD variance sheet (completed) 2_Gross" xfId="1731"/>
    <cellStyle name="_CSD variance sheet (completed) 2_Gross 2" xfId="1732"/>
    <cellStyle name="_CSD variance sheet (completed) 20" xfId="1733"/>
    <cellStyle name="_CSD variance sheet (completed) 20 2" xfId="1734"/>
    <cellStyle name="_CSD variance sheet (completed) 21" xfId="1735"/>
    <cellStyle name="_CSD variance sheet (completed) 21 2" xfId="1736"/>
    <cellStyle name="_CSD variance sheet (completed) 22" xfId="1737"/>
    <cellStyle name="_CSD variance sheet (completed) 23" xfId="1738"/>
    <cellStyle name="_CSD variance sheet (completed) 24" xfId="1739"/>
    <cellStyle name="_CSD variance sheet (completed) 24 2" xfId="1740"/>
    <cellStyle name="_CSD variance sheet (completed) 25" xfId="1741"/>
    <cellStyle name="_CSD variance sheet (completed) 25 2" xfId="15778"/>
    <cellStyle name="_CSD variance sheet (completed) 26" xfId="1742"/>
    <cellStyle name="_CSD variance sheet (completed) 26 2" xfId="15779"/>
    <cellStyle name="_CSD variance sheet (completed) 27" xfId="1743"/>
    <cellStyle name="_CSD variance sheet (completed) 27 2" xfId="15780"/>
    <cellStyle name="_CSD variance sheet (completed) 28" xfId="15781"/>
    <cellStyle name="_CSD variance sheet (completed) 3" xfId="1744"/>
    <cellStyle name="_CSD variance sheet (completed) 3 10" xfId="1745"/>
    <cellStyle name="_CSD variance sheet (completed) 3 10 2" xfId="1746"/>
    <cellStyle name="_CSD variance sheet (completed) 3 10 3" xfId="15782"/>
    <cellStyle name="_CSD variance sheet (completed) 3 10 4" xfId="15783"/>
    <cellStyle name="_CSD variance sheet (completed) 3 10 5" xfId="15784"/>
    <cellStyle name="_CSD variance sheet (completed) 3 11" xfId="1747"/>
    <cellStyle name="_CSD variance sheet (completed) 3 11 2" xfId="15785"/>
    <cellStyle name="_CSD variance sheet (completed) 3 12" xfId="15786"/>
    <cellStyle name="_CSD variance sheet (completed) 3 2" xfId="1748"/>
    <cellStyle name="_CSD variance sheet (completed) 3 2 2" xfId="1749"/>
    <cellStyle name="_CSD variance sheet (completed) 3 2 2 2" xfId="1750"/>
    <cellStyle name="_CSD variance sheet (completed) 3 2 2_Gross" xfId="1751"/>
    <cellStyle name="_CSD variance sheet (completed) 3 2 2_Gross 2" xfId="1752"/>
    <cellStyle name="_CSD variance sheet (completed) 3 2 3" xfId="1753"/>
    <cellStyle name="_CSD variance sheet (completed) 3 2_Gross" xfId="1754"/>
    <cellStyle name="_CSD variance sheet (completed) 3 2_Gross 2" xfId="1755"/>
    <cellStyle name="_CSD variance sheet (completed) 3 3" xfId="1756"/>
    <cellStyle name="_CSD variance sheet (completed) 3 3 2" xfId="1757"/>
    <cellStyle name="_CSD variance sheet (completed) 3 3 2 2" xfId="1758"/>
    <cellStyle name="_CSD variance sheet (completed) 3 3 2_Gross" xfId="1759"/>
    <cellStyle name="_CSD variance sheet (completed) 3 3 2_Gross 2" xfId="1760"/>
    <cellStyle name="_CSD variance sheet (completed) 3 3 3" xfId="1761"/>
    <cellStyle name="_CSD variance sheet (completed) 3 3_August 2014 IMBE" xfId="1762"/>
    <cellStyle name="_CSD variance sheet (completed) 3 3_August 2014 IMBE 2" xfId="1763"/>
    <cellStyle name="_CSD variance sheet (completed) 3 3_August 2014 IMBE 2 2" xfId="1764"/>
    <cellStyle name="_CSD variance sheet (completed) 3 3_August 2014 IMBE 2 2 2" xfId="1765"/>
    <cellStyle name="_CSD variance sheet (completed) 3 3_August 2014 IMBE 2 2_Gross" xfId="1766"/>
    <cellStyle name="_CSD variance sheet (completed) 3 3_August 2014 IMBE 2 2_Gross 2" xfId="1767"/>
    <cellStyle name="_CSD variance sheet (completed) 3 3_August 2014 IMBE 2 3" xfId="1768"/>
    <cellStyle name="_CSD variance sheet (completed) 3 3_August 2014 IMBE 2_Gross" xfId="1769"/>
    <cellStyle name="_CSD variance sheet (completed) 3 3_August 2014 IMBE 2_Gross 2" xfId="1770"/>
    <cellStyle name="_CSD variance sheet (completed) 3 3_August 2014 IMBE 3" xfId="1771"/>
    <cellStyle name="_CSD variance sheet (completed) 3 3_August 2014 IMBE 3 2" xfId="15787"/>
    <cellStyle name="_CSD variance sheet (completed) 3 3_August 2014 IMBE 4" xfId="15788"/>
    <cellStyle name="_CSD variance sheet (completed) 3 3_August 2014 IMBE 4 2" xfId="15789"/>
    <cellStyle name="_CSD variance sheet (completed) 3 3_August 2014 IMBE 5" xfId="15790"/>
    <cellStyle name="_CSD variance sheet (completed) 3 3_August 2014 IMBE_Gross" xfId="1772"/>
    <cellStyle name="_CSD variance sheet (completed) 3 3_August 2014 IMBE_Gross 2" xfId="1773"/>
    <cellStyle name="_CSD variance sheet (completed) 3 3_Gross" xfId="1774"/>
    <cellStyle name="_CSD variance sheet (completed) 3 3_Gross 2" xfId="1775"/>
    <cellStyle name="_CSD variance sheet (completed) 3 4" xfId="1776"/>
    <cellStyle name="_CSD variance sheet (completed) 3 4 2" xfId="1777"/>
    <cellStyle name="_CSD variance sheet (completed) 3 4 2 2" xfId="1778"/>
    <cellStyle name="_CSD variance sheet (completed) 3 4 2_Gross" xfId="1779"/>
    <cellStyle name="_CSD variance sheet (completed) 3 4 2_Gross 2" xfId="1780"/>
    <cellStyle name="_CSD variance sheet (completed) 3 4 3" xfId="1781"/>
    <cellStyle name="_CSD variance sheet (completed) 3 4_Gross" xfId="1782"/>
    <cellStyle name="_CSD variance sheet (completed) 3 4_Gross 2" xfId="1783"/>
    <cellStyle name="_CSD variance sheet (completed) 3 5" xfId="1784"/>
    <cellStyle name="_CSD variance sheet (completed) 3 5 2" xfId="1785"/>
    <cellStyle name="_CSD variance sheet (completed) 3 5 2 2" xfId="15791"/>
    <cellStyle name="_CSD variance sheet (completed) 3 5 3" xfId="1786"/>
    <cellStyle name="_CSD variance sheet (completed) 3 5 4" xfId="15792"/>
    <cellStyle name="_CSD variance sheet (completed) 3 5 5" xfId="15793"/>
    <cellStyle name="_CSD variance sheet (completed) 3 5 6" xfId="15794"/>
    <cellStyle name="_CSD variance sheet (completed) 3 5_Gross" xfId="1787"/>
    <cellStyle name="_CSD variance sheet (completed) 3 5_Gross 2" xfId="1788"/>
    <cellStyle name="_CSD variance sheet (completed) 3 6" xfId="1789"/>
    <cellStyle name="_CSD variance sheet (completed) 3 6 2" xfId="1790"/>
    <cellStyle name="_CSD variance sheet (completed) 3 6 2 2" xfId="15795"/>
    <cellStyle name="_CSD variance sheet (completed) 3 6 3" xfId="1791"/>
    <cellStyle name="_CSD variance sheet (completed) 3 6 3 2" xfId="15796"/>
    <cellStyle name="_CSD variance sheet (completed) 3 6 4" xfId="1792"/>
    <cellStyle name="_CSD variance sheet (completed) 3 6 5" xfId="15797"/>
    <cellStyle name="_CSD variance sheet (completed) 3 6 6" xfId="15798"/>
    <cellStyle name="_CSD variance sheet (completed) 3 6 7" xfId="15799"/>
    <cellStyle name="_CSD variance sheet (completed) 3 6 8" xfId="15800"/>
    <cellStyle name="_CSD variance sheet (completed) 3 6_Gross" xfId="1793"/>
    <cellStyle name="_CSD variance sheet (completed) 3 6_Gross 2" xfId="1794"/>
    <cellStyle name="_CSD variance sheet (completed) 3 7" xfId="1795"/>
    <cellStyle name="_CSD variance sheet (completed) 3 7 2" xfId="1796"/>
    <cellStyle name="_CSD variance sheet (completed) 3 7 2 2" xfId="15801"/>
    <cellStyle name="_CSD variance sheet (completed) 3 7 3" xfId="1797"/>
    <cellStyle name="_CSD variance sheet (completed) 3 7 3 2" xfId="15802"/>
    <cellStyle name="_CSD variance sheet (completed) 3 7 4" xfId="15803"/>
    <cellStyle name="_CSD variance sheet (completed) 3 7 5" xfId="15804"/>
    <cellStyle name="_CSD variance sheet (completed) 3 7_Gross" xfId="1798"/>
    <cellStyle name="_CSD variance sheet (completed) 3 7_Gross 2" xfId="1799"/>
    <cellStyle name="_CSD variance sheet (completed) 3 8" xfId="1800"/>
    <cellStyle name="_CSD variance sheet (completed) 3 8 2" xfId="1801"/>
    <cellStyle name="_CSD variance sheet (completed) 3 8 2 2" xfId="15805"/>
    <cellStyle name="_CSD variance sheet (completed) 3 8 3" xfId="1802"/>
    <cellStyle name="_CSD variance sheet (completed) 3 8 3 2" xfId="15806"/>
    <cellStyle name="_CSD variance sheet (completed) 3 8 4" xfId="15807"/>
    <cellStyle name="_CSD variance sheet (completed) 3 8 5" xfId="15808"/>
    <cellStyle name="_CSD variance sheet (completed) 3 8 6" xfId="15809"/>
    <cellStyle name="_CSD variance sheet (completed) 3 8 7" xfId="15810"/>
    <cellStyle name="_CSD variance sheet (completed) 3 8 8" xfId="15811"/>
    <cellStyle name="_CSD variance sheet (completed) 3 8_Gross" xfId="1803"/>
    <cellStyle name="_CSD variance sheet (completed) 3 8_Gross 2" xfId="1804"/>
    <cellStyle name="_CSD variance sheet (completed) 3 9" xfId="1805"/>
    <cellStyle name="_CSD variance sheet (completed) 3 9 2" xfId="1806"/>
    <cellStyle name="_CSD variance sheet (completed) 3 9 3" xfId="15812"/>
    <cellStyle name="_CSD variance sheet (completed) 3 9 4" xfId="15813"/>
    <cellStyle name="_CSD variance sheet (completed) 3 9 5" xfId="15814"/>
    <cellStyle name="_CSD variance sheet (completed) 3_August 2014 IMBE" xfId="1807"/>
    <cellStyle name="_CSD variance sheet (completed) 3_August 2014 IMBE 2" xfId="1808"/>
    <cellStyle name="_CSD variance sheet (completed) 3_August 2014 IMBE 2 2" xfId="1809"/>
    <cellStyle name="_CSD variance sheet (completed) 3_August 2014 IMBE 2_Gross" xfId="1810"/>
    <cellStyle name="_CSD variance sheet (completed) 3_August 2014 IMBE 2_Gross 2" xfId="1811"/>
    <cellStyle name="_CSD variance sheet (completed) 3_August 2014 IMBE 3" xfId="1812"/>
    <cellStyle name="_CSD variance sheet (completed) 3_August 2014 IMBE_Gross" xfId="1813"/>
    <cellStyle name="_CSD variance sheet (completed) 3_August 2014 IMBE_Gross 2" xfId="1814"/>
    <cellStyle name="_CSD variance sheet (completed) 3_Gross" xfId="1815"/>
    <cellStyle name="_CSD variance sheet (completed) 3_Gross 2" xfId="1816"/>
    <cellStyle name="_CSD variance sheet (completed) 4" xfId="1817"/>
    <cellStyle name="_CSD variance sheet (completed) 4 2" xfId="1818"/>
    <cellStyle name="_CSD variance sheet (completed) 4 2 2" xfId="1819"/>
    <cellStyle name="_CSD variance sheet (completed) 4 2_Gross" xfId="1820"/>
    <cellStyle name="_CSD variance sheet (completed) 4 2_Gross 2" xfId="1821"/>
    <cellStyle name="_CSD variance sheet (completed) 4 3" xfId="1822"/>
    <cellStyle name="_CSD variance sheet (completed) 4 4" xfId="1823"/>
    <cellStyle name="_CSD variance sheet (completed) 4 5" xfId="1824"/>
    <cellStyle name="_CSD variance sheet (completed) 4_August 2014 IMBE" xfId="1825"/>
    <cellStyle name="_CSD variance sheet (completed) 4_August 2014 IMBE 2" xfId="1826"/>
    <cellStyle name="_CSD variance sheet (completed) 4_August 2014 IMBE 2 2" xfId="1827"/>
    <cellStyle name="_CSD variance sheet (completed) 4_August 2014 IMBE 2 2 2" xfId="1828"/>
    <cellStyle name="_CSD variance sheet (completed) 4_August 2014 IMBE 2 2_Gross" xfId="1829"/>
    <cellStyle name="_CSD variance sheet (completed) 4_August 2014 IMBE 2 2_Gross 2" xfId="1830"/>
    <cellStyle name="_CSD variance sheet (completed) 4_August 2014 IMBE 2 3" xfId="1831"/>
    <cellStyle name="_CSD variance sheet (completed) 4_August 2014 IMBE 2_Gross" xfId="1832"/>
    <cellStyle name="_CSD variance sheet (completed) 4_August 2014 IMBE 2_Gross 2" xfId="1833"/>
    <cellStyle name="_CSD variance sheet (completed) 4_August 2014 IMBE 3" xfId="1834"/>
    <cellStyle name="_CSD variance sheet (completed) 4_August 2014 IMBE 3 2" xfId="15815"/>
    <cellStyle name="_CSD variance sheet (completed) 4_August 2014 IMBE 4" xfId="15816"/>
    <cellStyle name="_CSD variance sheet (completed) 4_August 2014 IMBE 4 2" xfId="15817"/>
    <cellStyle name="_CSD variance sheet (completed) 4_August 2014 IMBE 5" xfId="15818"/>
    <cellStyle name="_CSD variance sheet (completed) 4_August 2014 IMBE_Gross" xfId="1835"/>
    <cellStyle name="_CSD variance sheet (completed) 4_August 2014 IMBE_Gross 2" xfId="1836"/>
    <cellStyle name="_CSD variance sheet (completed) 4_Gross" xfId="1837"/>
    <cellStyle name="_CSD variance sheet (completed) 4_Gross 2" xfId="1838"/>
    <cellStyle name="_CSD variance sheet (completed) 5" xfId="1839"/>
    <cellStyle name="_CSD variance sheet (completed) 5 2" xfId="1840"/>
    <cellStyle name="_CSD variance sheet (completed) 5 2 2" xfId="1841"/>
    <cellStyle name="_CSD variance sheet (completed) 5 2 2 2" xfId="15819"/>
    <cellStyle name="_CSD variance sheet (completed) 5 2 2 2 2" xfId="15820"/>
    <cellStyle name="_CSD variance sheet (completed) 5 2 3" xfId="1842"/>
    <cellStyle name="_CSD variance sheet (completed) 5 2 4" xfId="15821"/>
    <cellStyle name="_CSD variance sheet (completed) 5 2 5" xfId="15822"/>
    <cellStyle name="_CSD variance sheet (completed) 5 2_Gross" xfId="1843"/>
    <cellStyle name="_CSD variance sheet (completed) 5 2_Gross 2" xfId="1844"/>
    <cellStyle name="_CSD variance sheet (completed) 5 3" xfId="1845"/>
    <cellStyle name="_CSD variance sheet (completed) 5 3 2" xfId="1846"/>
    <cellStyle name="_CSD variance sheet (completed) 5 4" xfId="1847"/>
    <cellStyle name="_CSD variance sheet (completed) 5 4 2" xfId="15823"/>
    <cellStyle name="_CSD variance sheet (completed) 5 4 3" xfId="15824"/>
    <cellStyle name="_CSD variance sheet (completed) 5 5" xfId="15825"/>
    <cellStyle name="_CSD variance sheet (completed) 5_Gross" xfId="1848"/>
    <cellStyle name="_CSD variance sheet (completed) 5_Gross 2" xfId="1849"/>
    <cellStyle name="_CSD variance sheet (completed) 6" xfId="1850"/>
    <cellStyle name="_CSD variance sheet (completed) 6 2" xfId="1851"/>
    <cellStyle name="_CSD variance sheet (completed) 6 2 2" xfId="1852"/>
    <cellStyle name="_CSD variance sheet (completed) 6 2 3" xfId="1853"/>
    <cellStyle name="_CSD variance sheet (completed) 6 2 4" xfId="15826"/>
    <cellStyle name="_CSD variance sheet (completed) 6 2 5" xfId="15827"/>
    <cellStyle name="_CSD variance sheet (completed) 6 2_Gross" xfId="1854"/>
    <cellStyle name="_CSD variance sheet (completed) 6 2_Gross 2" xfId="1855"/>
    <cellStyle name="_CSD variance sheet (completed) 6 3" xfId="1856"/>
    <cellStyle name="_CSD variance sheet (completed) 6 3 2" xfId="1857"/>
    <cellStyle name="_CSD variance sheet (completed) 6 4" xfId="1858"/>
    <cellStyle name="_CSD variance sheet (completed) 6_Gross" xfId="1859"/>
    <cellStyle name="_CSD variance sheet (completed) 6_Gross 2" xfId="1860"/>
    <cellStyle name="_CSD variance sheet (completed) 7" xfId="1861"/>
    <cellStyle name="_CSD variance sheet (completed) 7 2" xfId="1862"/>
    <cellStyle name="_CSD variance sheet (completed) 7 2 2" xfId="1863"/>
    <cellStyle name="_CSD variance sheet (completed) 7 2_Gross" xfId="1864"/>
    <cellStyle name="_CSD variance sheet (completed) 7 2_Gross 2" xfId="1865"/>
    <cellStyle name="_CSD variance sheet (completed) 7 3" xfId="1866"/>
    <cellStyle name="_CSD variance sheet (completed) 7_Gross" xfId="1867"/>
    <cellStyle name="_CSD variance sheet (completed) 7_Gross 2" xfId="1868"/>
    <cellStyle name="_CSD variance sheet (completed) 8" xfId="1869"/>
    <cellStyle name="_CSD variance sheet (completed) 8 2" xfId="1870"/>
    <cellStyle name="_CSD variance sheet (completed) 8 2 2" xfId="1871"/>
    <cellStyle name="_CSD variance sheet (completed) 8 2_Gross" xfId="1872"/>
    <cellStyle name="_CSD variance sheet (completed) 8 2_Gross 2" xfId="1873"/>
    <cellStyle name="_CSD variance sheet (completed) 8 3" xfId="1874"/>
    <cellStyle name="_CSD variance sheet (completed) 8_Gross" xfId="1875"/>
    <cellStyle name="_CSD variance sheet (completed) 8_Gross 2" xfId="1876"/>
    <cellStyle name="_CSD variance sheet (completed) 9" xfId="1877"/>
    <cellStyle name="_CSD variance sheet (completed) 9 2" xfId="1878"/>
    <cellStyle name="_CSD variance sheet (completed) 9 2 2" xfId="1879"/>
    <cellStyle name="_CSD variance sheet (completed) 9 2 2 2" xfId="15828"/>
    <cellStyle name="_CSD variance sheet (completed) 9 2 3" xfId="1880"/>
    <cellStyle name="_CSD variance sheet (completed) 9 2 4" xfId="15829"/>
    <cellStyle name="_CSD variance sheet (completed) 9 2_Gross" xfId="1881"/>
    <cellStyle name="_CSD variance sheet (completed) 9 2_Gross 2" xfId="1882"/>
    <cellStyle name="_CSD variance sheet (completed) 9 3" xfId="1883"/>
    <cellStyle name="_CSD variance sheet (completed) 9 3 2" xfId="15830"/>
    <cellStyle name="_CSD variance sheet (completed) 9 3 3" xfId="15831"/>
    <cellStyle name="_CSD variance sheet (completed) 9 4" xfId="1884"/>
    <cellStyle name="_CSD variance sheet (completed) 9 5" xfId="15832"/>
    <cellStyle name="_CSD variance sheet (completed) 9_Gross" xfId="1885"/>
    <cellStyle name="_CSD variance sheet (completed) 9_Gross 2" xfId="1886"/>
    <cellStyle name="_CSD variance sheet (completed)_001. Test" xfId="1887"/>
    <cellStyle name="_CSD variance sheet (completed)_001. Test 2" xfId="1888"/>
    <cellStyle name="_CSD variance sheet (completed)_001. Test_Gross" xfId="1889"/>
    <cellStyle name="_CSD variance sheet (completed)_001. Test_Gross 2" xfId="1890"/>
    <cellStyle name="_CSD variance sheet (completed)_Gross" xfId="1891"/>
    <cellStyle name="_CSD variance sheet (completed)_Gross 2" xfId="1892"/>
    <cellStyle name="_CSD variance sheet (completed)_Gross 2 2" xfId="1893"/>
    <cellStyle name="_CSD variance sheet (completed)_Gross 2_Gross" xfId="1894"/>
    <cellStyle name="_CSD variance sheet (completed)_Gross 2_Gross 2" xfId="1895"/>
    <cellStyle name="_CSD variance sheet (completed)_Gross 3" xfId="1896"/>
    <cellStyle name="_CSD variance sheet (completed)_Gross_1" xfId="1897"/>
    <cellStyle name="_CSD variance sheet (completed)_Gross_1 2" xfId="1898"/>
    <cellStyle name="_CSD variance sheet (completed)_Gross_Gross" xfId="1899"/>
    <cellStyle name="_CSD variance sheet (completed)_Gross_Gross 2" xfId="1900"/>
    <cellStyle name="_CSD variance sheet (completed)_R0" xfId="1901"/>
    <cellStyle name="_CSD variance sheet (completed)_R0 2" xfId="1902"/>
    <cellStyle name="_CSD variance sheet (completed)_R0 2 2" xfId="1903"/>
    <cellStyle name="_CSD variance sheet (completed)_R0 3" xfId="1904"/>
    <cellStyle name="_CSD variance sheet (completed)_R0_1" xfId="1905"/>
    <cellStyle name="_CSD variance sheet (completed)_R0_1 2" xfId="1906"/>
    <cellStyle name="_DEL A  Reporting example" xfId="1907"/>
    <cellStyle name="_DEL A  Reporting example 10" xfId="1908"/>
    <cellStyle name="_DEL A  Reporting example 10 2" xfId="1909"/>
    <cellStyle name="_DEL A  Reporting example 10 2 2" xfId="1910"/>
    <cellStyle name="_DEL A  Reporting example 10 2 2 2" xfId="15833"/>
    <cellStyle name="_DEL A  Reporting example 10 2 3" xfId="1911"/>
    <cellStyle name="_DEL A  Reporting example 10 2 4" xfId="15834"/>
    <cellStyle name="_DEL A  Reporting example 10 2_Gross" xfId="1912"/>
    <cellStyle name="_DEL A  Reporting example 10 2_Gross 2" xfId="1913"/>
    <cellStyle name="_DEL A  Reporting example 10 3" xfId="1914"/>
    <cellStyle name="_DEL A  Reporting example 10 3 2" xfId="15835"/>
    <cellStyle name="_DEL A  Reporting example 10 3 3" xfId="15836"/>
    <cellStyle name="_DEL A  Reporting example 10 4" xfId="1915"/>
    <cellStyle name="_DEL A  Reporting example 10 5" xfId="15837"/>
    <cellStyle name="_DEL A  Reporting example 10_Gross" xfId="1916"/>
    <cellStyle name="_DEL A  Reporting example 10_Gross 2" xfId="1917"/>
    <cellStyle name="_DEL A  Reporting example 11" xfId="1918"/>
    <cellStyle name="_DEL A  Reporting example 11 2" xfId="1919"/>
    <cellStyle name="_DEL A  Reporting example 11 2 2" xfId="15838"/>
    <cellStyle name="_DEL A  Reporting example 11 3" xfId="1920"/>
    <cellStyle name="_DEL A  Reporting example 11 3 2" xfId="15839"/>
    <cellStyle name="_DEL A  Reporting example 11 4" xfId="1921"/>
    <cellStyle name="_DEL A  Reporting example 11 5" xfId="15840"/>
    <cellStyle name="_DEL A  Reporting example 11_Gross" xfId="1922"/>
    <cellStyle name="_DEL A  Reporting example 11_Gross 2" xfId="1923"/>
    <cellStyle name="_DEL A  Reporting example 12" xfId="1924"/>
    <cellStyle name="_DEL A  Reporting example 12 2" xfId="1925"/>
    <cellStyle name="_DEL A  Reporting example 12 3" xfId="1926"/>
    <cellStyle name="_DEL A  Reporting example 12_Gross" xfId="1927"/>
    <cellStyle name="_DEL A  Reporting example 12_Gross 2" xfId="1928"/>
    <cellStyle name="_DEL A  Reporting example 13" xfId="1929"/>
    <cellStyle name="_DEL A  Reporting example 13 2" xfId="1930"/>
    <cellStyle name="_DEL A  Reporting example 13 3" xfId="1931"/>
    <cellStyle name="_DEL A  Reporting example 13 4" xfId="15841"/>
    <cellStyle name="_DEL A  Reporting example 13 5" xfId="15842"/>
    <cellStyle name="_DEL A  Reporting example 13_Gross" xfId="1932"/>
    <cellStyle name="_DEL A  Reporting example 13_Gross 2" xfId="1933"/>
    <cellStyle name="_DEL A  Reporting example 14" xfId="1934"/>
    <cellStyle name="_DEL A  Reporting example 14 2" xfId="1935"/>
    <cellStyle name="_DEL A  Reporting example 14_Gross" xfId="1936"/>
    <cellStyle name="_DEL A  Reporting example 14_Gross 2" xfId="1937"/>
    <cellStyle name="_DEL A  Reporting example 15" xfId="1938"/>
    <cellStyle name="_DEL A  Reporting example 15 2" xfId="1939"/>
    <cellStyle name="_DEL A  Reporting example 15_Gross" xfId="1940"/>
    <cellStyle name="_DEL A  Reporting example 15_Gross 2" xfId="1941"/>
    <cellStyle name="_DEL A  Reporting example 16" xfId="1942"/>
    <cellStyle name="_DEL A  Reporting example 16 2" xfId="1943"/>
    <cellStyle name="_DEL A  Reporting example 16_Gross" xfId="1944"/>
    <cellStyle name="_DEL A  Reporting example 16_Gross 2" xfId="1945"/>
    <cellStyle name="_DEL A  Reporting example 17" xfId="1946"/>
    <cellStyle name="_DEL A  Reporting example 17 2" xfId="1947"/>
    <cellStyle name="_DEL A  Reporting example 17_Gross" xfId="1948"/>
    <cellStyle name="_DEL A  Reporting example 17_Gross 2" xfId="1949"/>
    <cellStyle name="_DEL A  Reporting example 18" xfId="1950"/>
    <cellStyle name="_DEL A  Reporting example 18 2" xfId="1951"/>
    <cellStyle name="_DEL A  Reporting example 19" xfId="1952"/>
    <cellStyle name="_DEL A  Reporting example 19 2" xfId="1953"/>
    <cellStyle name="_DEL A  Reporting example 2" xfId="1954"/>
    <cellStyle name="_DEL A  Reporting example 2 10" xfId="1955"/>
    <cellStyle name="_DEL A  Reporting example 2 11" xfId="15843"/>
    <cellStyle name="_DEL A  Reporting example 2 2" xfId="1956"/>
    <cellStyle name="_DEL A  Reporting example 2 2 2" xfId="1957"/>
    <cellStyle name="_DEL A  Reporting example 2 2 2 2" xfId="1958"/>
    <cellStyle name="_DEL A  Reporting example 2 2 2 3" xfId="15844"/>
    <cellStyle name="_DEL A  Reporting example 2 2 2 4" xfId="15845"/>
    <cellStyle name="_DEL A  Reporting example 2 2 3" xfId="1959"/>
    <cellStyle name="_DEL A  Reporting example 2 2 3 2" xfId="1960"/>
    <cellStyle name="_DEL A  Reporting example 2 2 4" xfId="1961"/>
    <cellStyle name="_DEL A  Reporting example 2 2_Gross" xfId="1962"/>
    <cellStyle name="_DEL A  Reporting example 2 2_Gross 2" xfId="1963"/>
    <cellStyle name="_DEL A  Reporting example 2 3" xfId="1964"/>
    <cellStyle name="_DEL A  Reporting example 2 3 2" xfId="1965"/>
    <cellStyle name="_DEL A  Reporting example 2 3 2 2" xfId="1966"/>
    <cellStyle name="_DEL A  Reporting example 2 3 3" xfId="1967"/>
    <cellStyle name="_DEL A  Reporting example 2 3_Gross" xfId="1968"/>
    <cellStyle name="_DEL A  Reporting example 2 3_Gross 2" xfId="1969"/>
    <cellStyle name="_DEL A  Reporting example 2 4" xfId="1970"/>
    <cellStyle name="_DEL A  Reporting example 2 4 2" xfId="1971"/>
    <cellStyle name="_DEL A  Reporting example 2 4 2 2" xfId="15846"/>
    <cellStyle name="_DEL A  Reporting example 2 4 3" xfId="1972"/>
    <cellStyle name="_DEL A  Reporting example 2 5" xfId="1973"/>
    <cellStyle name="_DEL A  Reporting example 2 5 2" xfId="1974"/>
    <cellStyle name="_DEL A  Reporting example 2 6" xfId="1975"/>
    <cellStyle name="_DEL A  Reporting example 2 6 2" xfId="1976"/>
    <cellStyle name="_DEL A  Reporting example 2 7" xfId="1977"/>
    <cellStyle name="_DEL A  Reporting example 2 7 2" xfId="1978"/>
    <cellStyle name="_DEL A  Reporting example 2 8" xfId="1979"/>
    <cellStyle name="_DEL A  Reporting example 2 9" xfId="1980"/>
    <cellStyle name="_DEL A  Reporting example 2_Gross" xfId="1981"/>
    <cellStyle name="_DEL A  Reporting example 2_Gross 2" xfId="1982"/>
    <cellStyle name="_DEL A  Reporting example 20" xfId="1983"/>
    <cellStyle name="_DEL A  Reporting example 20 2" xfId="1984"/>
    <cellStyle name="_DEL A  Reporting example 21" xfId="1985"/>
    <cellStyle name="_DEL A  Reporting example 21 2" xfId="1986"/>
    <cellStyle name="_DEL A  Reporting example 22" xfId="1987"/>
    <cellStyle name="_DEL A  Reporting example 23" xfId="1988"/>
    <cellStyle name="_DEL A  Reporting example 24" xfId="1989"/>
    <cellStyle name="_DEL A  Reporting example 24 2" xfId="1990"/>
    <cellStyle name="_DEL A  Reporting example 25" xfId="1991"/>
    <cellStyle name="_DEL A  Reporting example 25 2" xfId="15847"/>
    <cellStyle name="_DEL A  Reporting example 26" xfId="1992"/>
    <cellStyle name="_DEL A  Reporting example 26 2" xfId="15848"/>
    <cellStyle name="_DEL A  Reporting example 27" xfId="1993"/>
    <cellStyle name="_DEL A  Reporting example 27 2" xfId="15849"/>
    <cellStyle name="_DEL A  Reporting example 28" xfId="15850"/>
    <cellStyle name="_DEL A  Reporting example 3" xfId="1994"/>
    <cellStyle name="_DEL A  Reporting example 3 10" xfId="1995"/>
    <cellStyle name="_DEL A  Reporting example 3 10 2" xfId="1996"/>
    <cellStyle name="_DEL A  Reporting example 3 10 3" xfId="15851"/>
    <cellStyle name="_DEL A  Reporting example 3 10 4" xfId="15852"/>
    <cellStyle name="_DEL A  Reporting example 3 10 5" xfId="15853"/>
    <cellStyle name="_DEL A  Reporting example 3 11" xfId="1997"/>
    <cellStyle name="_DEL A  Reporting example 3 11 2" xfId="15854"/>
    <cellStyle name="_DEL A  Reporting example 3 12" xfId="15855"/>
    <cellStyle name="_DEL A  Reporting example 3 2" xfId="1998"/>
    <cellStyle name="_DEL A  Reporting example 3 2 2" xfId="1999"/>
    <cellStyle name="_DEL A  Reporting example 3 2 2 2" xfId="2000"/>
    <cellStyle name="_DEL A  Reporting example 3 2 2_Gross" xfId="2001"/>
    <cellStyle name="_DEL A  Reporting example 3 2 2_Gross 2" xfId="2002"/>
    <cellStyle name="_DEL A  Reporting example 3 2 3" xfId="2003"/>
    <cellStyle name="_DEL A  Reporting example 3 2_Gross" xfId="2004"/>
    <cellStyle name="_DEL A  Reporting example 3 2_Gross 2" xfId="2005"/>
    <cellStyle name="_DEL A  Reporting example 3 3" xfId="2006"/>
    <cellStyle name="_DEL A  Reporting example 3 3 2" xfId="2007"/>
    <cellStyle name="_DEL A  Reporting example 3 3 2 2" xfId="2008"/>
    <cellStyle name="_DEL A  Reporting example 3 3 2_Gross" xfId="2009"/>
    <cellStyle name="_DEL A  Reporting example 3 3 2_Gross 2" xfId="2010"/>
    <cellStyle name="_DEL A  Reporting example 3 3 3" xfId="2011"/>
    <cellStyle name="_DEL A  Reporting example 3 3_August 2014 IMBE" xfId="2012"/>
    <cellStyle name="_DEL A  Reporting example 3 3_August 2014 IMBE 2" xfId="2013"/>
    <cellStyle name="_DEL A  Reporting example 3 3_August 2014 IMBE 2 2" xfId="2014"/>
    <cellStyle name="_DEL A  Reporting example 3 3_August 2014 IMBE 2 2 2" xfId="2015"/>
    <cellStyle name="_DEL A  Reporting example 3 3_August 2014 IMBE 2 2_Gross" xfId="2016"/>
    <cellStyle name="_DEL A  Reporting example 3 3_August 2014 IMBE 2 2_Gross 2" xfId="2017"/>
    <cellStyle name="_DEL A  Reporting example 3 3_August 2014 IMBE 2 3" xfId="2018"/>
    <cellStyle name="_DEL A  Reporting example 3 3_August 2014 IMBE 2_Gross" xfId="2019"/>
    <cellStyle name="_DEL A  Reporting example 3 3_August 2014 IMBE 2_Gross 2" xfId="2020"/>
    <cellStyle name="_DEL A  Reporting example 3 3_August 2014 IMBE 3" xfId="2021"/>
    <cellStyle name="_DEL A  Reporting example 3 3_August 2014 IMBE 3 2" xfId="15856"/>
    <cellStyle name="_DEL A  Reporting example 3 3_August 2014 IMBE 4" xfId="15857"/>
    <cellStyle name="_DEL A  Reporting example 3 3_August 2014 IMBE 4 2" xfId="15858"/>
    <cellStyle name="_DEL A  Reporting example 3 3_August 2014 IMBE 5" xfId="15859"/>
    <cellStyle name="_DEL A  Reporting example 3 3_August 2014 IMBE_Gross" xfId="2022"/>
    <cellStyle name="_DEL A  Reporting example 3 3_August 2014 IMBE_Gross 2" xfId="2023"/>
    <cellStyle name="_DEL A  Reporting example 3 3_Gross" xfId="2024"/>
    <cellStyle name="_DEL A  Reporting example 3 3_Gross 2" xfId="2025"/>
    <cellStyle name="_DEL A  Reporting example 3 4" xfId="2026"/>
    <cellStyle name="_DEL A  Reporting example 3 4 2" xfId="2027"/>
    <cellStyle name="_DEL A  Reporting example 3 4 2 2" xfId="2028"/>
    <cellStyle name="_DEL A  Reporting example 3 4 2_Gross" xfId="2029"/>
    <cellStyle name="_DEL A  Reporting example 3 4 2_Gross 2" xfId="2030"/>
    <cellStyle name="_DEL A  Reporting example 3 4 3" xfId="2031"/>
    <cellStyle name="_DEL A  Reporting example 3 4_Gross" xfId="2032"/>
    <cellStyle name="_DEL A  Reporting example 3 4_Gross 2" xfId="2033"/>
    <cellStyle name="_DEL A  Reporting example 3 5" xfId="2034"/>
    <cellStyle name="_DEL A  Reporting example 3 5 2" xfId="2035"/>
    <cellStyle name="_DEL A  Reporting example 3 5 2 2" xfId="15860"/>
    <cellStyle name="_DEL A  Reporting example 3 5 3" xfId="2036"/>
    <cellStyle name="_DEL A  Reporting example 3 5 4" xfId="15861"/>
    <cellStyle name="_DEL A  Reporting example 3 5 5" xfId="15862"/>
    <cellStyle name="_DEL A  Reporting example 3 5 6" xfId="15863"/>
    <cellStyle name="_DEL A  Reporting example 3 5_Gross" xfId="2037"/>
    <cellStyle name="_DEL A  Reporting example 3 5_Gross 2" xfId="2038"/>
    <cellStyle name="_DEL A  Reporting example 3 6" xfId="2039"/>
    <cellStyle name="_DEL A  Reporting example 3 6 2" xfId="2040"/>
    <cellStyle name="_DEL A  Reporting example 3 6 2 2" xfId="15864"/>
    <cellStyle name="_DEL A  Reporting example 3 6 3" xfId="2041"/>
    <cellStyle name="_DEL A  Reporting example 3 6 3 2" xfId="15865"/>
    <cellStyle name="_DEL A  Reporting example 3 6 4" xfId="2042"/>
    <cellStyle name="_DEL A  Reporting example 3 6 5" xfId="15866"/>
    <cellStyle name="_DEL A  Reporting example 3 6 6" xfId="15867"/>
    <cellStyle name="_DEL A  Reporting example 3 6 7" xfId="15868"/>
    <cellStyle name="_DEL A  Reporting example 3 6 8" xfId="15869"/>
    <cellStyle name="_DEL A  Reporting example 3 6_Gross" xfId="2043"/>
    <cellStyle name="_DEL A  Reporting example 3 6_Gross 2" xfId="2044"/>
    <cellStyle name="_DEL A  Reporting example 3 7" xfId="2045"/>
    <cellStyle name="_DEL A  Reporting example 3 7 2" xfId="2046"/>
    <cellStyle name="_DEL A  Reporting example 3 7 2 2" xfId="15870"/>
    <cellStyle name="_DEL A  Reporting example 3 7 3" xfId="2047"/>
    <cellStyle name="_DEL A  Reporting example 3 7 3 2" xfId="15871"/>
    <cellStyle name="_DEL A  Reporting example 3 7 4" xfId="15872"/>
    <cellStyle name="_DEL A  Reporting example 3 7 5" xfId="15873"/>
    <cellStyle name="_DEL A  Reporting example 3 7_Gross" xfId="2048"/>
    <cellStyle name="_DEL A  Reporting example 3 7_Gross 2" xfId="2049"/>
    <cellStyle name="_DEL A  Reporting example 3 8" xfId="2050"/>
    <cellStyle name="_DEL A  Reporting example 3 8 2" xfId="2051"/>
    <cellStyle name="_DEL A  Reporting example 3 8 2 2" xfId="15874"/>
    <cellStyle name="_DEL A  Reporting example 3 8 3" xfId="2052"/>
    <cellStyle name="_DEL A  Reporting example 3 8 3 2" xfId="15875"/>
    <cellStyle name="_DEL A  Reporting example 3 8 4" xfId="15876"/>
    <cellStyle name="_DEL A  Reporting example 3 8 5" xfId="15877"/>
    <cellStyle name="_DEL A  Reporting example 3 8 6" xfId="15878"/>
    <cellStyle name="_DEL A  Reporting example 3 8 7" xfId="15879"/>
    <cellStyle name="_DEL A  Reporting example 3 8 8" xfId="15880"/>
    <cellStyle name="_DEL A  Reporting example 3 8_Gross" xfId="2053"/>
    <cellStyle name="_DEL A  Reporting example 3 8_Gross 2" xfId="2054"/>
    <cellStyle name="_DEL A  Reporting example 3 9" xfId="2055"/>
    <cellStyle name="_DEL A  Reporting example 3 9 2" xfId="2056"/>
    <cellStyle name="_DEL A  Reporting example 3 9 3" xfId="15881"/>
    <cellStyle name="_DEL A  Reporting example 3 9 4" xfId="15882"/>
    <cellStyle name="_DEL A  Reporting example 3 9 5" xfId="15883"/>
    <cellStyle name="_DEL A  Reporting example 3_August 2014 IMBE" xfId="2057"/>
    <cellStyle name="_DEL A  Reporting example 3_August 2014 IMBE 2" xfId="2058"/>
    <cellStyle name="_DEL A  Reporting example 3_August 2014 IMBE 2 2" xfId="2059"/>
    <cellStyle name="_DEL A  Reporting example 3_August 2014 IMBE 2_Gross" xfId="2060"/>
    <cellStyle name="_DEL A  Reporting example 3_August 2014 IMBE 2_Gross 2" xfId="2061"/>
    <cellStyle name="_DEL A  Reporting example 3_August 2014 IMBE 3" xfId="2062"/>
    <cellStyle name="_DEL A  Reporting example 3_August 2014 IMBE_Gross" xfId="2063"/>
    <cellStyle name="_DEL A  Reporting example 3_August 2014 IMBE_Gross 2" xfId="2064"/>
    <cellStyle name="_DEL A  Reporting example 3_Gross" xfId="2065"/>
    <cellStyle name="_DEL A  Reporting example 3_Gross 2" xfId="2066"/>
    <cellStyle name="_DEL A  Reporting example 4" xfId="2067"/>
    <cellStyle name="_DEL A  Reporting example 4 2" xfId="2068"/>
    <cellStyle name="_DEL A  Reporting example 4 2 2" xfId="2069"/>
    <cellStyle name="_DEL A  Reporting example 4 2_Gross" xfId="2070"/>
    <cellStyle name="_DEL A  Reporting example 4 2_Gross 2" xfId="2071"/>
    <cellStyle name="_DEL A  Reporting example 4 3" xfId="2072"/>
    <cellStyle name="_DEL A  Reporting example 4 4" xfId="2073"/>
    <cellStyle name="_DEL A  Reporting example 4 5" xfId="2074"/>
    <cellStyle name="_DEL A  Reporting example 4_August 2014 IMBE" xfId="2075"/>
    <cellStyle name="_DEL A  Reporting example 4_August 2014 IMBE 2" xfId="2076"/>
    <cellStyle name="_DEL A  Reporting example 4_August 2014 IMBE 2 2" xfId="2077"/>
    <cellStyle name="_DEL A  Reporting example 4_August 2014 IMBE 2 2 2" xfId="2078"/>
    <cellStyle name="_DEL A  Reporting example 4_August 2014 IMBE 2 2_Gross" xfId="2079"/>
    <cellStyle name="_DEL A  Reporting example 4_August 2014 IMBE 2 2_Gross 2" xfId="2080"/>
    <cellStyle name="_DEL A  Reporting example 4_August 2014 IMBE 2 3" xfId="2081"/>
    <cellStyle name="_DEL A  Reporting example 4_August 2014 IMBE 2_Gross" xfId="2082"/>
    <cellStyle name="_DEL A  Reporting example 4_August 2014 IMBE 2_Gross 2" xfId="2083"/>
    <cellStyle name="_DEL A  Reporting example 4_August 2014 IMBE 3" xfId="2084"/>
    <cellStyle name="_DEL A  Reporting example 4_August 2014 IMBE 3 2" xfId="15884"/>
    <cellStyle name="_DEL A  Reporting example 4_August 2014 IMBE 4" xfId="15885"/>
    <cellStyle name="_DEL A  Reporting example 4_August 2014 IMBE 4 2" xfId="15886"/>
    <cellStyle name="_DEL A  Reporting example 4_August 2014 IMBE 5" xfId="15887"/>
    <cellStyle name="_DEL A  Reporting example 4_August 2014 IMBE_Gross" xfId="2085"/>
    <cellStyle name="_DEL A  Reporting example 4_August 2014 IMBE_Gross 2" xfId="2086"/>
    <cellStyle name="_DEL A  Reporting example 4_Gross" xfId="2087"/>
    <cellStyle name="_DEL A  Reporting example 4_Gross 2" xfId="2088"/>
    <cellStyle name="_DEL A  Reporting example 5" xfId="2089"/>
    <cellStyle name="_DEL A  Reporting example 5 2" xfId="2090"/>
    <cellStyle name="_DEL A  Reporting example 5 2 2" xfId="2091"/>
    <cellStyle name="_DEL A  Reporting example 5 2 2 2" xfId="15888"/>
    <cellStyle name="_DEL A  Reporting example 5 2 2 2 2" xfId="15889"/>
    <cellStyle name="_DEL A  Reporting example 5 2 3" xfId="2092"/>
    <cellStyle name="_DEL A  Reporting example 5 2 4" xfId="15890"/>
    <cellStyle name="_DEL A  Reporting example 5 2 5" xfId="15891"/>
    <cellStyle name="_DEL A  Reporting example 5 2_Gross" xfId="2093"/>
    <cellStyle name="_DEL A  Reporting example 5 2_Gross 2" xfId="2094"/>
    <cellStyle name="_DEL A  Reporting example 5 3" xfId="2095"/>
    <cellStyle name="_DEL A  Reporting example 5 3 2" xfId="2096"/>
    <cellStyle name="_DEL A  Reporting example 5 4" xfId="2097"/>
    <cellStyle name="_DEL A  Reporting example 5 4 2" xfId="15892"/>
    <cellStyle name="_DEL A  Reporting example 5 4 3" xfId="15893"/>
    <cellStyle name="_DEL A  Reporting example 5 5" xfId="15894"/>
    <cellStyle name="_DEL A  Reporting example 5_Gross" xfId="2098"/>
    <cellStyle name="_DEL A  Reporting example 5_Gross 2" xfId="2099"/>
    <cellStyle name="_DEL A  Reporting example 6" xfId="2100"/>
    <cellStyle name="_DEL A  Reporting example 6 2" xfId="2101"/>
    <cellStyle name="_DEL A  Reporting example 6 2 2" xfId="2102"/>
    <cellStyle name="_DEL A  Reporting example 6 2 3" xfId="2103"/>
    <cellStyle name="_DEL A  Reporting example 6 2 4" xfId="15895"/>
    <cellStyle name="_DEL A  Reporting example 6 2 5" xfId="15896"/>
    <cellStyle name="_DEL A  Reporting example 6 2_Gross" xfId="2104"/>
    <cellStyle name="_DEL A  Reporting example 6 2_Gross 2" xfId="2105"/>
    <cellStyle name="_DEL A  Reporting example 6 3" xfId="2106"/>
    <cellStyle name="_DEL A  Reporting example 6 3 2" xfId="2107"/>
    <cellStyle name="_DEL A  Reporting example 6 4" xfId="2108"/>
    <cellStyle name="_DEL A  Reporting example 6_Gross" xfId="2109"/>
    <cellStyle name="_DEL A  Reporting example 6_Gross 2" xfId="2110"/>
    <cellStyle name="_DEL A  Reporting example 7" xfId="2111"/>
    <cellStyle name="_DEL A  Reporting example 7 2" xfId="2112"/>
    <cellStyle name="_DEL A  Reporting example 7 2 2" xfId="2113"/>
    <cellStyle name="_DEL A  Reporting example 7 2_Gross" xfId="2114"/>
    <cellStyle name="_DEL A  Reporting example 7 2_Gross 2" xfId="2115"/>
    <cellStyle name="_DEL A  Reporting example 7 3" xfId="2116"/>
    <cellStyle name="_DEL A  Reporting example 7_Gross" xfId="2117"/>
    <cellStyle name="_DEL A  Reporting example 7_Gross 2" xfId="2118"/>
    <cellStyle name="_DEL A  Reporting example 8" xfId="2119"/>
    <cellStyle name="_DEL A  Reporting example 8 2" xfId="2120"/>
    <cellStyle name="_DEL A  Reporting example 8 2 2" xfId="2121"/>
    <cellStyle name="_DEL A  Reporting example 8 2_Gross" xfId="2122"/>
    <cellStyle name="_DEL A  Reporting example 8 2_Gross 2" xfId="2123"/>
    <cellStyle name="_DEL A  Reporting example 8 3" xfId="2124"/>
    <cellStyle name="_DEL A  Reporting example 8_Gross" xfId="2125"/>
    <cellStyle name="_DEL A  Reporting example 8_Gross 2" xfId="2126"/>
    <cellStyle name="_DEL A  Reporting example 9" xfId="2127"/>
    <cellStyle name="_DEL A  Reporting example 9 2" xfId="2128"/>
    <cellStyle name="_DEL A  Reporting example 9 2 2" xfId="2129"/>
    <cellStyle name="_DEL A  Reporting example 9 2 2 2" xfId="15897"/>
    <cellStyle name="_DEL A  Reporting example 9 2 3" xfId="2130"/>
    <cellStyle name="_DEL A  Reporting example 9 2 4" xfId="15898"/>
    <cellStyle name="_DEL A  Reporting example 9 2_Gross" xfId="2131"/>
    <cellStyle name="_DEL A  Reporting example 9 2_Gross 2" xfId="2132"/>
    <cellStyle name="_DEL A  Reporting example 9 3" xfId="2133"/>
    <cellStyle name="_DEL A  Reporting example 9 3 2" xfId="15899"/>
    <cellStyle name="_DEL A  Reporting example 9 3 3" xfId="15900"/>
    <cellStyle name="_DEL A  Reporting example 9 4" xfId="2134"/>
    <cellStyle name="_DEL A  Reporting example 9 5" xfId="15901"/>
    <cellStyle name="_DEL A  Reporting example 9_Gross" xfId="2135"/>
    <cellStyle name="_DEL A  Reporting example 9_Gross 2" xfId="2136"/>
    <cellStyle name="_DEL A  Reporting example_001. Test" xfId="2137"/>
    <cellStyle name="_DEL A  Reporting example_001. Test 2" xfId="2138"/>
    <cellStyle name="_DEL A  Reporting example_001. Test_Gross" xfId="2139"/>
    <cellStyle name="_DEL A  Reporting example_001. Test_Gross 2" xfId="2140"/>
    <cellStyle name="_DEL A  Reporting example_Gross" xfId="2141"/>
    <cellStyle name="_DEL A  Reporting example_Gross 2" xfId="2142"/>
    <cellStyle name="_DEL A  Reporting example_Gross 2 2" xfId="2143"/>
    <cellStyle name="_DEL A  Reporting example_Gross 2_Gross" xfId="2144"/>
    <cellStyle name="_DEL A  Reporting example_Gross 2_Gross 2" xfId="2145"/>
    <cellStyle name="_DEL A  Reporting example_Gross 3" xfId="2146"/>
    <cellStyle name="_DEL A  Reporting example_Gross_1" xfId="2147"/>
    <cellStyle name="_DEL A  Reporting example_Gross_1 2" xfId="2148"/>
    <cellStyle name="_DEL A  Reporting example_Gross_Gross" xfId="2149"/>
    <cellStyle name="_DEL A  Reporting example_Gross_Gross 2" xfId="2150"/>
    <cellStyle name="_DEL A  Reporting example_R0" xfId="2151"/>
    <cellStyle name="_DEL A  Reporting example_R0 2" xfId="2152"/>
    <cellStyle name="_DEL A  Reporting example_R0 2 2" xfId="2153"/>
    <cellStyle name="_DEL A  Reporting example_R0 3" xfId="2154"/>
    <cellStyle name="_DEL A  Reporting example_R0_1" xfId="2155"/>
    <cellStyle name="_DEL A  Reporting example_R0_1 2" xfId="2156"/>
    <cellStyle name="_Del A analysis" xfId="2157"/>
    <cellStyle name="_Del A analysis 10" xfId="2158"/>
    <cellStyle name="_Del A analysis 10 2" xfId="2159"/>
    <cellStyle name="_Del A analysis 10 3" xfId="2160"/>
    <cellStyle name="_Del A analysis 10 3 2" xfId="15902"/>
    <cellStyle name="_Del A analysis 10_Gross" xfId="2161"/>
    <cellStyle name="_Del A analysis 11" xfId="2162"/>
    <cellStyle name="_Del A analysis 11 2" xfId="2163"/>
    <cellStyle name="_Del A analysis 11_Gross" xfId="2164"/>
    <cellStyle name="_Del A analysis 12" xfId="2165"/>
    <cellStyle name="_Del A analysis 12 2" xfId="2166"/>
    <cellStyle name="_Del A analysis 12_Gross" xfId="2167"/>
    <cellStyle name="_Del A analysis 13" xfId="2168"/>
    <cellStyle name="_Del A analysis 13 2" xfId="2169"/>
    <cellStyle name="_Del A analysis 13_Gross" xfId="2170"/>
    <cellStyle name="_Del A analysis 14" xfId="2171"/>
    <cellStyle name="_Del A analysis 14 2" xfId="2172"/>
    <cellStyle name="_Del A analysis 14_Gross" xfId="2173"/>
    <cellStyle name="_Del A analysis 15" xfId="2174"/>
    <cellStyle name="_Del A analysis 15 2" xfId="2175"/>
    <cellStyle name="_Del A analysis 15_Gross" xfId="2176"/>
    <cellStyle name="_Del A analysis 16" xfId="2177"/>
    <cellStyle name="_Del A analysis 16 2" xfId="2178"/>
    <cellStyle name="_Del A analysis 16_Gross" xfId="2179"/>
    <cellStyle name="_Del A analysis 17" xfId="2180"/>
    <cellStyle name="_Del A analysis 17 2" xfId="2181"/>
    <cellStyle name="_Del A analysis 18" xfId="2182"/>
    <cellStyle name="_Del A analysis 18 2" xfId="2183"/>
    <cellStyle name="_Del A analysis 19" xfId="2184"/>
    <cellStyle name="_Del A analysis 19 2" xfId="2185"/>
    <cellStyle name="_Del A analysis 2" xfId="2186"/>
    <cellStyle name="_Del A analysis 2 2" xfId="2187"/>
    <cellStyle name="_Del A analysis 2 2 2" xfId="2188"/>
    <cellStyle name="_Del A analysis 2 2 2 2" xfId="15903"/>
    <cellStyle name="_Del A analysis 2 2 3" xfId="2189"/>
    <cellStyle name="_Del A analysis 2 2 4" xfId="2190"/>
    <cellStyle name="_Del A analysis 2 3" xfId="2191"/>
    <cellStyle name="_Del A analysis 2 3 2" xfId="2192"/>
    <cellStyle name="_Del A analysis 2 3 2 2" xfId="15904"/>
    <cellStyle name="_Del A analysis 2 3 3" xfId="2193"/>
    <cellStyle name="_Del A analysis 2 3 4" xfId="2194"/>
    <cellStyle name="_Del A analysis 2 3_Gross" xfId="2195"/>
    <cellStyle name="_Del A analysis 2 4" xfId="2196"/>
    <cellStyle name="_Del A analysis 2 4 2" xfId="2197"/>
    <cellStyle name="_Del A analysis 2 4 2 2" xfId="15905"/>
    <cellStyle name="_Del A analysis 2 4 3" xfId="2198"/>
    <cellStyle name="_Del A analysis 2 4_Gross" xfId="2199"/>
    <cellStyle name="_Del A analysis 2 5" xfId="2200"/>
    <cellStyle name="_Del A analysis 2 5 2" xfId="2201"/>
    <cellStyle name="_Del A analysis 2 5 2 2" xfId="15906"/>
    <cellStyle name="_Del A analysis 2 5 3" xfId="2202"/>
    <cellStyle name="_Del A analysis 2 5 3 2" xfId="15907"/>
    <cellStyle name="_Del A analysis 2 5_Gross" xfId="2203"/>
    <cellStyle name="_Del A analysis 2 6" xfId="2204"/>
    <cellStyle name="_Del A analysis 2 6 2" xfId="15908"/>
    <cellStyle name="_Del A analysis 2 7" xfId="2205"/>
    <cellStyle name="_Del A analysis 2 7 2" xfId="15909"/>
    <cellStyle name="_Del A analysis 2 8" xfId="2206"/>
    <cellStyle name="_Del A analysis 2 8 2" xfId="15910"/>
    <cellStyle name="_Del A analysis 2 9" xfId="2207"/>
    <cellStyle name="_Del A analysis 2_August 2014 IMBE" xfId="2208"/>
    <cellStyle name="_Del A analysis 2_August 2014 IMBE 2" xfId="2209"/>
    <cellStyle name="_Del A analysis 2_Gross" xfId="2210"/>
    <cellStyle name="_Del A analysis 20" xfId="2211"/>
    <cellStyle name="_Del A analysis 20 2" xfId="2212"/>
    <cellStyle name="_Del A analysis 21" xfId="2213"/>
    <cellStyle name="_Del A analysis 21 2" xfId="15911"/>
    <cellStyle name="_Del A analysis 3" xfId="2214"/>
    <cellStyle name="_Del A analysis 3 2" xfId="2215"/>
    <cellStyle name="_Del A analysis 4" xfId="2216"/>
    <cellStyle name="_Del A analysis 4 2" xfId="2217"/>
    <cellStyle name="_Del A analysis 4 2 2" xfId="15912"/>
    <cellStyle name="_Del A analysis 4 3" xfId="2218"/>
    <cellStyle name="_Del A analysis 4_Gross" xfId="2219"/>
    <cellStyle name="_Del A analysis 5" xfId="2220"/>
    <cellStyle name="_Del A analysis 5 2" xfId="2221"/>
    <cellStyle name="_Del A analysis 5 2 2" xfId="15913"/>
    <cellStyle name="_Del A analysis 5 3" xfId="2222"/>
    <cellStyle name="_Del A analysis 5_Gross" xfId="2223"/>
    <cellStyle name="_Del A analysis 6" xfId="2224"/>
    <cellStyle name="_Del A analysis 6 2" xfId="2225"/>
    <cellStyle name="_Del A analysis 6 2 2" xfId="15914"/>
    <cellStyle name="_Del A analysis 6 3" xfId="15915"/>
    <cellStyle name="_Del A analysis 6 3 2" xfId="15916"/>
    <cellStyle name="_Del A analysis 7" xfId="2226"/>
    <cellStyle name="_Del A analysis 7 2" xfId="2227"/>
    <cellStyle name="_Del A analysis 7 3" xfId="2228"/>
    <cellStyle name="_Del A analysis 7_Gross" xfId="2229"/>
    <cellStyle name="_Del A analysis 8" xfId="2230"/>
    <cellStyle name="_Del A analysis 8 2" xfId="2231"/>
    <cellStyle name="_Del A analysis 8_Gross" xfId="2232"/>
    <cellStyle name="_Del A analysis 9" xfId="2233"/>
    <cellStyle name="_Del A analysis 9 2" xfId="2234"/>
    <cellStyle name="_Del A analysis 9_Gross" xfId="2235"/>
    <cellStyle name="_Del A analysis_July 2014 IMBE" xfId="2236"/>
    <cellStyle name="_Del A analysis_July 2014 IMBE 2" xfId="2237"/>
    <cellStyle name="_Del A analysis_July 2014 IMBE 2 2" xfId="2238"/>
    <cellStyle name="_Del A analysis_July 2014 IMBE 3" xfId="2239"/>
    <cellStyle name="_Del A analysis_July 2014 IMBE 4" xfId="15917"/>
    <cellStyle name="_Del A analysis_WCMG updates 1415p3" xfId="2240"/>
    <cellStyle name="_Del A analysis_WCMG updates 1415p3 2" xfId="2241"/>
    <cellStyle name="_DEL P1" xfId="2242"/>
    <cellStyle name="_DEL P1 10" xfId="2243"/>
    <cellStyle name="_DEL P1 10 2" xfId="2244"/>
    <cellStyle name="_DEL P1 10 2 2" xfId="2245"/>
    <cellStyle name="_DEL P1 10 2 2 2" xfId="15918"/>
    <cellStyle name="_DEL P1 10 2 3" xfId="2246"/>
    <cellStyle name="_DEL P1 10 2 4" xfId="15919"/>
    <cellStyle name="_DEL P1 10 2_Gross" xfId="2247"/>
    <cellStyle name="_DEL P1 10 2_Gross 2" xfId="2248"/>
    <cellStyle name="_DEL P1 10 3" xfId="2249"/>
    <cellStyle name="_DEL P1 10 3 2" xfId="15920"/>
    <cellStyle name="_DEL P1 10 3 3" xfId="15921"/>
    <cellStyle name="_DEL P1 10 4" xfId="2250"/>
    <cellStyle name="_DEL P1 10 5" xfId="15922"/>
    <cellStyle name="_DEL P1 10_Gross" xfId="2251"/>
    <cellStyle name="_DEL P1 10_Gross 2" xfId="2252"/>
    <cellStyle name="_DEL P1 11" xfId="2253"/>
    <cellStyle name="_DEL P1 11 2" xfId="2254"/>
    <cellStyle name="_DEL P1 11 2 2" xfId="15923"/>
    <cellStyle name="_DEL P1 11 3" xfId="2255"/>
    <cellStyle name="_DEL P1 11 3 2" xfId="15924"/>
    <cellStyle name="_DEL P1 11 4" xfId="2256"/>
    <cellStyle name="_DEL P1 11 5" xfId="15925"/>
    <cellStyle name="_DEL P1 11_Gross" xfId="2257"/>
    <cellStyle name="_DEL P1 11_Gross 2" xfId="2258"/>
    <cellStyle name="_DEL P1 12" xfId="2259"/>
    <cellStyle name="_DEL P1 12 2" xfId="2260"/>
    <cellStyle name="_DEL P1 12 3" xfId="2261"/>
    <cellStyle name="_DEL P1 12_Gross" xfId="2262"/>
    <cellStyle name="_DEL P1 12_Gross 2" xfId="2263"/>
    <cellStyle name="_DEL P1 13" xfId="2264"/>
    <cellStyle name="_DEL P1 13 2" xfId="2265"/>
    <cellStyle name="_DEL P1 13 3" xfId="2266"/>
    <cellStyle name="_DEL P1 13 4" xfId="15926"/>
    <cellStyle name="_DEL P1 13 5" xfId="15927"/>
    <cellStyle name="_DEL P1 13_Gross" xfId="2267"/>
    <cellStyle name="_DEL P1 13_Gross 2" xfId="2268"/>
    <cellStyle name="_DEL P1 14" xfId="2269"/>
    <cellStyle name="_DEL P1 14 2" xfId="2270"/>
    <cellStyle name="_DEL P1 14_Gross" xfId="2271"/>
    <cellStyle name="_DEL P1 14_Gross 2" xfId="2272"/>
    <cellStyle name="_DEL P1 15" xfId="2273"/>
    <cellStyle name="_DEL P1 15 2" xfId="2274"/>
    <cellStyle name="_DEL P1 15_Gross" xfId="2275"/>
    <cellStyle name="_DEL P1 15_Gross 2" xfId="2276"/>
    <cellStyle name="_DEL P1 16" xfId="2277"/>
    <cellStyle name="_DEL P1 16 2" xfId="2278"/>
    <cellStyle name="_DEL P1 16_Gross" xfId="2279"/>
    <cellStyle name="_DEL P1 16_Gross 2" xfId="2280"/>
    <cellStyle name="_DEL P1 17" xfId="2281"/>
    <cellStyle name="_DEL P1 17 2" xfId="2282"/>
    <cellStyle name="_DEL P1 17_Gross" xfId="2283"/>
    <cellStyle name="_DEL P1 17_Gross 2" xfId="2284"/>
    <cellStyle name="_DEL P1 18" xfId="2285"/>
    <cellStyle name="_DEL P1 18 2" xfId="2286"/>
    <cellStyle name="_DEL P1 19" xfId="2287"/>
    <cellStyle name="_DEL P1 19 2" xfId="2288"/>
    <cellStyle name="_DEL P1 2" xfId="2289"/>
    <cellStyle name="_DEL P1 2 10" xfId="2290"/>
    <cellStyle name="_DEL P1 2 11" xfId="15928"/>
    <cellStyle name="_DEL P1 2 2" xfId="2291"/>
    <cellStyle name="_DEL P1 2 2 2" xfId="2292"/>
    <cellStyle name="_DEL P1 2 2 2 2" xfId="2293"/>
    <cellStyle name="_DEL P1 2 2 2 3" xfId="15929"/>
    <cellStyle name="_DEL P1 2 2 2 4" xfId="15930"/>
    <cellStyle name="_DEL P1 2 2 3" xfId="2294"/>
    <cellStyle name="_DEL P1 2 2 3 2" xfId="2295"/>
    <cellStyle name="_DEL P1 2 2 4" xfId="2296"/>
    <cellStyle name="_DEL P1 2 2_Gross" xfId="2297"/>
    <cellStyle name="_DEL P1 2 2_Gross 2" xfId="2298"/>
    <cellStyle name="_DEL P1 2 3" xfId="2299"/>
    <cellStyle name="_DEL P1 2 3 2" xfId="2300"/>
    <cellStyle name="_DEL P1 2 3 2 2" xfId="2301"/>
    <cellStyle name="_DEL P1 2 3 3" xfId="2302"/>
    <cellStyle name="_DEL P1 2 3_Gross" xfId="2303"/>
    <cellStyle name="_DEL P1 2 3_Gross 2" xfId="2304"/>
    <cellStyle name="_DEL P1 2 4" xfId="2305"/>
    <cellStyle name="_DEL P1 2 4 2" xfId="2306"/>
    <cellStyle name="_DEL P1 2 4 2 2" xfId="15931"/>
    <cellStyle name="_DEL P1 2 4 3" xfId="2307"/>
    <cellStyle name="_DEL P1 2 5" xfId="2308"/>
    <cellStyle name="_DEL P1 2 5 2" xfId="2309"/>
    <cellStyle name="_DEL P1 2 6" xfId="2310"/>
    <cellStyle name="_DEL P1 2 6 2" xfId="2311"/>
    <cellStyle name="_DEL P1 2 7" xfId="2312"/>
    <cellStyle name="_DEL P1 2 7 2" xfId="2313"/>
    <cellStyle name="_DEL P1 2 8" xfId="2314"/>
    <cellStyle name="_DEL P1 2 9" xfId="2315"/>
    <cellStyle name="_DEL P1 2_Gross" xfId="2316"/>
    <cellStyle name="_DEL P1 2_Gross 2" xfId="2317"/>
    <cellStyle name="_DEL P1 20" xfId="2318"/>
    <cellStyle name="_DEL P1 20 2" xfId="2319"/>
    <cellStyle name="_DEL P1 21" xfId="2320"/>
    <cellStyle name="_DEL P1 21 2" xfId="2321"/>
    <cellStyle name="_DEL P1 22" xfId="2322"/>
    <cellStyle name="_DEL P1 23" xfId="2323"/>
    <cellStyle name="_DEL P1 24" xfId="2324"/>
    <cellStyle name="_DEL P1 24 2" xfId="2325"/>
    <cellStyle name="_DEL P1 25" xfId="2326"/>
    <cellStyle name="_DEL P1 25 2" xfId="15932"/>
    <cellStyle name="_DEL P1 26" xfId="2327"/>
    <cellStyle name="_DEL P1 26 2" xfId="15933"/>
    <cellStyle name="_DEL P1 27" xfId="2328"/>
    <cellStyle name="_DEL P1 27 2" xfId="15934"/>
    <cellStyle name="_DEL P1 28" xfId="15935"/>
    <cellStyle name="_DEL P1 3" xfId="2329"/>
    <cellStyle name="_DEL P1 3 10" xfId="2330"/>
    <cellStyle name="_DEL P1 3 10 2" xfId="2331"/>
    <cellStyle name="_DEL P1 3 10 3" xfId="15936"/>
    <cellStyle name="_DEL P1 3 10 4" xfId="15937"/>
    <cellStyle name="_DEL P1 3 10 5" xfId="15938"/>
    <cellStyle name="_DEL P1 3 11" xfId="2332"/>
    <cellStyle name="_DEL P1 3 11 2" xfId="15939"/>
    <cellStyle name="_DEL P1 3 12" xfId="15940"/>
    <cellStyle name="_DEL P1 3 2" xfId="2333"/>
    <cellStyle name="_DEL P1 3 2 2" xfId="2334"/>
    <cellStyle name="_DEL P1 3 2 2 2" xfId="2335"/>
    <cellStyle name="_DEL P1 3 2 2_Gross" xfId="2336"/>
    <cellStyle name="_DEL P1 3 2 2_Gross 2" xfId="2337"/>
    <cellStyle name="_DEL P1 3 2 3" xfId="2338"/>
    <cellStyle name="_DEL P1 3 2_Gross" xfId="2339"/>
    <cellStyle name="_DEL P1 3 2_Gross 2" xfId="2340"/>
    <cellStyle name="_DEL P1 3 3" xfId="2341"/>
    <cellStyle name="_DEL P1 3 3 2" xfId="2342"/>
    <cellStyle name="_DEL P1 3 3 2 2" xfId="2343"/>
    <cellStyle name="_DEL P1 3 3 2_Gross" xfId="2344"/>
    <cellStyle name="_DEL P1 3 3 2_Gross 2" xfId="2345"/>
    <cellStyle name="_DEL P1 3 3 3" xfId="2346"/>
    <cellStyle name="_DEL P1 3 3_August 2014 IMBE" xfId="2347"/>
    <cellStyle name="_DEL P1 3 3_August 2014 IMBE 2" xfId="2348"/>
    <cellStyle name="_DEL P1 3 3_August 2014 IMBE 2 2" xfId="2349"/>
    <cellStyle name="_DEL P1 3 3_August 2014 IMBE 2 2 2" xfId="2350"/>
    <cellStyle name="_DEL P1 3 3_August 2014 IMBE 2 2_Gross" xfId="2351"/>
    <cellStyle name="_DEL P1 3 3_August 2014 IMBE 2 2_Gross 2" xfId="2352"/>
    <cellStyle name="_DEL P1 3 3_August 2014 IMBE 2 3" xfId="2353"/>
    <cellStyle name="_DEL P1 3 3_August 2014 IMBE 2_Gross" xfId="2354"/>
    <cellStyle name="_DEL P1 3 3_August 2014 IMBE 2_Gross 2" xfId="2355"/>
    <cellStyle name="_DEL P1 3 3_August 2014 IMBE 3" xfId="2356"/>
    <cellStyle name="_DEL P1 3 3_August 2014 IMBE 3 2" xfId="15941"/>
    <cellStyle name="_DEL P1 3 3_August 2014 IMBE 4" xfId="15942"/>
    <cellStyle name="_DEL P1 3 3_August 2014 IMBE 4 2" xfId="15943"/>
    <cellStyle name="_DEL P1 3 3_August 2014 IMBE 5" xfId="15944"/>
    <cellStyle name="_DEL P1 3 3_August 2014 IMBE_Gross" xfId="2357"/>
    <cellStyle name="_DEL P1 3 3_August 2014 IMBE_Gross 2" xfId="2358"/>
    <cellStyle name="_DEL P1 3 3_Gross" xfId="2359"/>
    <cellStyle name="_DEL P1 3 3_Gross 2" xfId="2360"/>
    <cellStyle name="_DEL P1 3 4" xfId="2361"/>
    <cellStyle name="_DEL P1 3 4 2" xfId="2362"/>
    <cellStyle name="_DEL P1 3 4 2 2" xfId="2363"/>
    <cellStyle name="_DEL P1 3 4 2_Gross" xfId="2364"/>
    <cellStyle name="_DEL P1 3 4 2_Gross 2" xfId="2365"/>
    <cellStyle name="_DEL P1 3 4 3" xfId="2366"/>
    <cellStyle name="_DEL P1 3 4_Gross" xfId="2367"/>
    <cellStyle name="_DEL P1 3 4_Gross 2" xfId="2368"/>
    <cellStyle name="_DEL P1 3 5" xfId="2369"/>
    <cellStyle name="_DEL P1 3 5 2" xfId="2370"/>
    <cellStyle name="_DEL P1 3 5 2 2" xfId="15945"/>
    <cellStyle name="_DEL P1 3 5 3" xfId="2371"/>
    <cellStyle name="_DEL P1 3 5 4" xfId="15946"/>
    <cellStyle name="_DEL P1 3 5 5" xfId="15947"/>
    <cellStyle name="_DEL P1 3 5 6" xfId="15948"/>
    <cellStyle name="_DEL P1 3 5_Gross" xfId="2372"/>
    <cellStyle name="_DEL P1 3 5_Gross 2" xfId="2373"/>
    <cellStyle name="_DEL P1 3 6" xfId="2374"/>
    <cellStyle name="_DEL P1 3 6 2" xfId="2375"/>
    <cellStyle name="_DEL P1 3 6 2 2" xfId="15949"/>
    <cellStyle name="_DEL P1 3 6 3" xfId="2376"/>
    <cellStyle name="_DEL P1 3 6 3 2" xfId="15950"/>
    <cellStyle name="_DEL P1 3 6 4" xfId="2377"/>
    <cellStyle name="_DEL P1 3 6 5" xfId="15951"/>
    <cellStyle name="_DEL P1 3 6 6" xfId="15952"/>
    <cellStyle name="_DEL P1 3 6 7" xfId="15953"/>
    <cellStyle name="_DEL P1 3 6 8" xfId="15954"/>
    <cellStyle name="_DEL P1 3 6_Gross" xfId="2378"/>
    <cellStyle name="_DEL P1 3 6_Gross 2" xfId="2379"/>
    <cellStyle name="_DEL P1 3 7" xfId="2380"/>
    <cellStyle name="_DEL P1 3 7 2" xfId="2381"/>
    <cellStyle name="_DEL P1 3 7 2 2" xfId="15955"/>
    <cellStyle name="_DEL P1 3 7 3" xfId="2382"/>
    <cellStyle name="_DEL P1 3 7 3 2" xfId="15956"/>
    <cellStyle name="_DEL P1 3 7 4" xfId="15957"/>
    <cellStyle name="_DEL P1 3 7 5" xfId="15958"/>
    <cellStyle name="_DEL P1 3 7_Gross" xfId="2383"/>
    <cellStyle name="_DEL P1 3 7_Gross 2" xfId="2384"/>
    <cellStyle name="_DEL P1 3 8" xfId="2385"/>
    <cellStyle name="_DEL P1 3 8 2" xfId="2386"/>
    <cellStyle name="_DEL P1 3 8 2 2" xfId="15959"/>
    <cellStyle name="_DEL P1 3 8 3" xfId="2387"/>
    <cellStyle name="_DEL P1 3 8 3 2" xfId="15960"/>
    <cellStyle name="_DEL P1 3 8 4" xfId="15961"/>
    <cellStyle name="_DEL P1 3 8 5" xfId="15962"/>
    <cellStyle name="_DEL P1 3 8 6" xfId="15963"/>
    <cellStyle name="_DEL P1 3 8 7" xfId="15964"/>
    <cellStyle name="_DEL P1 3 8 8" xfId="15965"/>
    <cellStyle name="_DEL P1 3 8_Gross" xfId="2388"/>
    <cellStyle name="_DEL P1 3 8_Gross 2" xfId="2389"/>
    <cellStyle name="_DEL P1 3 9" xfId="2390"/>
    <cellStyle name="_DEL P1 3 9 2" xfId="2391"/>
    <cellStyle name="_DEL P1 3 9 3" xfId="15966"/>
    <cellStyle name="_DEL P1 3 9 4" xfId="15967"/>
    <cellStyle name="_DEL P1 3 9 5" xfId="15968"/>
    <cellStyle name="_DEL P1 3_August 2014 IMBE" xfId="2392"/>
    <cellStyle name="_DEL P1 3_August 2014 IMBE 2" xfId="2393"/>
    <cellStyle name="_DEL P1 3_August 2014 IMBE 2 2" xfId="2394"/>
    <cellStyle name="_DEL P1 3_August 2014 IMBE 2_Gross" xfId="2395"/>
    <cellStyle name="_DEL P1 3_August 2014 IMBE 2_Gross 2" xfId="2396"/>
    <cellStyle name="_DEL P1 3_August 2014 IMBE 3" xfId="2397"/>
    <cellStyle name="_DEL P1 3_August 2014 IMBE_Gross" xfId="2398"/>
    <cellStyle name="_DEL P1 3_August 2014 IMBE_Gross 2" xfId="2399"/>
    <cellStyle name="_DEL P1 3_Gross" xfId="2400"/>
    <cellStyle name="_DEL P1 3_Gross 2" xfId="2401"/>
    <cellStyle name="_DEL P1 4" xfId="2402"/>
    <cellStyle name="_DEL P1 4 2" xfId="2403"/>
    <cellStyle name="_DEL P1 4 2 2" xfId="2404"/>
    <cellStyle name="_DEL P1 4 2_Gross" xfId="2405"/>
    <cellStyle name="_DEL P1 4 2_Gross 2" xfId="2406"/>
    <cellStyle name="_DEL P1 4 3" xfId="2407"/>
    <cellStyle name="_DEL P1 4 4" xfId="2408"/>
    <cellStyle name="_DEL P1 4 5" xfId="2409"/>
    <cellStyle name="_DEL P1 4_August 2014 IMBE" xfId="2410"/>
    <cellStyle name="_DEL P1 4_August 2014 IMBE 2" xfId="2411"/>
    <cellStyle name="_DEL P1 4_August 2014 IMBE 2 2" xfId="2412"/>
    <cellStyle name="_DEL P1 4_August 2014 IMBE 2 2 2" xfId="2413"/>
    <cellStyle name="_DEL P1 4_August 2014 IMBE 2 2_Gross" xfId="2414"/>
    <cellStyle name="_DEL P1 4_August 2014 IMBE 2 2_Gross 2" xfId="2415"/>
    <cellStyle name="_DEL P1 4_August 2014 IMBE 2 3" xfId="2416"/>
    <cellStyle name="_DEL P1 4_August 2014 IMBE 2_Gross" xfId="2417"/>
    <cellStyle name="_DEL P1 4_August 2014 IMBE 2_Gross 2" xfId="2418"/>
    <cellStyle name="_DEL P1 4_August 2014 IMBE 3" xfId="2419"/>
    <cellStyle name="_DEL P1 4_August 2014 IMBE 3 2" xfId="15969"/>
    <cellStyle name="_DEL P1 4_August 2014 IMBE 4" xfId="15970"/>
    <cellStyle name="_DEL P1 4_August 2014 IMBE 4 2" xfId="15971"/>
    <cellStyle name="_DEL P1 4_August 2014 IMBE 5" xfId="15972"/>
    <cellStyle name="_DEL P1 4_August 2014 IMBE_Gross" xfId="2420"/>
    <cellStyle name="_DEL P1 4_August 2014 IMBE_Gross 2" xfId="2421"/>
    <cellStyle name="_DEL P1 4_Gross" xfId="2422"/>
    <cellStyle name="_DEL P1 4_Gross 2" xfId="2423"/>
    <cellStyle name="_DEL P1 5" xfId="2424"/>
    <cellStyle name="_DEL P1 5 2" xfId="2425"/>
    <cellStyle name="_DEL P1 5 2 2" xfId="2426"/>
    <cellStyle name="_DEL P1 5 2 2 2" xfId="15973"/>
    <cellStyle name="_DEL P1 5 2 2 2 2" xfId="15974"/>
    <cellStyle name="_DEL P1 5 2 3" xfId="2427"/>
    <cellStyle name="_DEL P1 5 2 4" xfId="15975"/>
    <cellStyle name="_DEL P1 5 2 5" xfId="15976"/>
    <cellStyle name="_DEL P1 5 2_Gross" xfId="2428"/>
    <cellStyle name="_DEL P1 5 2_Gross 2" xfId="2429"/>
    <cellStyle name="_DEL P1 5 3" xfId="2430"/>
    <cellStyle name="_DEL P1 5 3 2" xfId="2431"/>
    <cellStyle name="_DEL P1 5 4" xfId="2432"/>
    <cellStyle name="_DEL P1 5 4 2" xfId="15977"/>
    <cellStyle name="_DEL P1 5 4 3" xfId="15978"/>
    <cellStyle name="_DEL P1 5 5" xfId="15979"/>
    <cellStyle name="_DEL P1 5_Gross" xfId="2433"/>
    <cellStyle name="_DEL P1 5_Gross 2" xfId="2434"/>
    <cellStyle name="_DEL P1 6" xfId="2435"/>
    <cellStyle name="_DEL P1 6 2" xfId="2436"/>
    <cellStyle name="_DEL P1 6 2 2" xfId="2437"/>
    <cellStyle name="_DEL P1 6 2 3" xfId="2438"/>
    <cellStyle name="_DEL P1 6 2 4" xfId="15980"/>
    <cellStyle name="_DEL P1 6 2 5" xfId="15981"/>
    <cellStyle name="_DEL P1 6 2_Gross" xfId="2439"/>
    <cellStyle name="_DEL P1 6 2_Gross 2" xfId="2440"/>
    <cellStyle name="_DEL P1 6 3" xfId="2441"/>
    <cellStyle name="_DEL P1 6 3 2" xfId="2442"/>
    <cellStyle name="_DEL P1 6 4" xfId="2443"/>
    <cellStyle name="_DEL P1 6_Gross" xfId="2444"/>
    <cellStyle name="_DEL P1 6_Gross 2" xfId="2445"/>
    <cellStyle name="_DEL P1 7" xfId="2446"/>
    <cellStyle name="_DEL P1 7 2" xfId="2447"/>
    <cellStyle name="_DEL P1 7 2 2" xfId="2448"/>
    <cellStyle name="_DEL P1 7 2_Gross" xfId="2449"/>
    <cellStyle name="_DEL P1 7 2_Gross 2" xfId="2450"/>
    <cellStyle name="_DEL P1 7 3" xfId="2451"/>
    <cellStyle name="_DEL P1 7_Gross" xfId="2452"/>
    <cellStyle name="_DEL P1 7_Gross 2" xfId="2453"/>
    <cellStyle name="_DEL P1 8" xfId="2454"/>
    <cellStyle name="_DEL P1 8 2" xfId="2455"/>
    <cellStyle name="_DEL P1 8 2 2" xfId="2456"/>
    <cellStyle name="_DEL P1 8 2_Gross" xfId="2457"/>
    <cellStyle name="_DEL P1 8 2_Gross 2" xfId="2458"/>
    <cellStyle name="_DEL P1 8 3" xfId="2459"/>
    <cellStyle name="_DEL P1 8_Gross" xfId="2460"/>
    <cellStyle name="_DEL P1 8_Gross 2" xfId="2461"/>
    <cellStyle name="_DEL P1 9" xfId="2462"/>
    <cellStyle name="_DEL P1 9 2" xfId="2463"/>
    <cellStyle name="_DEL P1 9 2 2" xfId="2464"/>
    <cellStyle name="_DEL P1 9 2 2 2" xfId="15982"/>
    <cellStyle name="_DEL P1 9 2 3" xfId="2465"/>
    <cellStyle name="_DEL P1 9 2 4" xfId="15983"/>
    <cellStyle name="_DEL P1 9 2_Gross" xfId="2466"/>
    <cellStyle name="_DEL P1 9 2_Gross 2" xfId="2467"/>
    <cellStyle name="_DEL P1 9 3" xfId="2468"/>
    <cellStyle name="_DEL P1 9 3 2" xfId="15984"/>
    <cellStyle name="_DEL P1 9 3 3" xfId="15985"/>
    <cellStyle name="_DEL P1 9 4" xfId="2469"/>
    <cellStyle name="_DEL P1 9 5" xfId="15986"/>
    <cellStyle name="_DEL P1 9_Gross" xfId="2470"/>
    <cellStyle name="_DEL P1 9_Gross 2" xfId="2471"/>
    <cellStyle name="_DEL P1_001. Test" xfId="2472"/>
    <cellStyle name="_DEL P1_001. Test 2" xfId="2473"/>
    <cellStyle name="_DEL P1_001. Test_Gross" xfId="2474"/>
    <cellStyle name="_DEL P1_001. Test_Gross 2" xfId="2475"/>
    <cellStyle name="_DEL P1_Gross" xfId="2476"/>
    <cellStyle name="_DEL P1_Gross 2" xfId="2477"/>
    <cellStyle name="_DEL P1_Gross 2 2" xfId="2478"/>
    <cellStyle name="_DEL P1_Gross 2_Gross" xfId="2479"/>
    <cellStyle name="_DEL P1_Gross 2_Gross 2" xfId="2480"/>
    <cellStyle name="_DEL P1_Gross 3" xfId="2481"/>
    <cellStyle name="_DEL P1_Gross_1" xfId="2482"/>
    <cellStyle name="_DEL P1_Gross_1 2" xfId="2483"/>
    <cellStyle name="_DEL P1_Gross_Gross" xfId="2484"/>
    <cellStyle name="_DEL P1_Gross_Gross 2" xfId="2485"/>
    <cellStyle name="_DEL P1_R0" xfId="2486"/>
    <cellStyle name="_DEL P1_R0 2" xfId="2487"/>
    <cellStyle name="_DEL P1_R0 2 2" xfId="2488"/>
    <cellStyle name="_DEL P1_R0 3" xfId="2489"/>
    <cellStyle name="_DEL P1_R0_1" xfId="2490"/>
    <cellStyle name="_DEL P1_R0_1 2" xfId="2491"/>
    <cellStyle name="_Dpn Forecast 2008-2010 (14-Dec-07)" xfId="2492"/>
    <cellStyle name="_Dpn Forecast 2008-2010 (14-Dec-07) 2" xfId="2493"/>
    <cellStyle name="_Dpn Forecast 2008-2010 (14-Dec-07)_20110317 Guarantee Data sheet with CDS Expected Losses" xfId="2494"/>
    <cellStyle name="_Dpn Forecast 2008-2010 (14-Dec-07)_20110317 Guarantee Data sheet with CDS Expected Losses 2" xfId="2495"/>
    <cellStyle name="_DRAFT WD7 FORECAST" xfId="2496"/>
    <cellStyle name="_DRAFT WD7 FORECAST 10" xfId="2497"/>
    <cellStyle name="_DRAFT WD7 FORECAST 10 2" xfId="2498"/>
    <cellStyle name="_DRAFT WD7 FORECAST 10 2 2" xfId="2499"/>
    <cellStyle name="_DRAFT WD7 FORECAST 10 2 2 2" xfId="15987"/>
    <cellStyle name="_DRAFT WD7 FORECAST 10 2 3" xfId="2500"/>
    <cellStyle name="_DRAFT WD7 FORECAST 10 2 4" xfId="15988"/>
    <cellStyle name="_DRAFT WD7 FORECAST 10 2_Gross" xfId="2501"/>
    <cellStyle name="_DRAFT WD7 FORECAST 10 2_Gross 2" xfId="2502"/>
    <cellStyle name="_DRAFT WD7 FORECAST 10 3" xfId="2503"/>
    <cellStyle name="_DRAFT WD7 FORECAST 10 3 2" xfId="15989"/>
    <cellStyle name="_DRAFT WD7 FORECAST 10 3 3" xfId="15990"/>
    <cellStyle name="_DRAFT WD7 FORECAST 10 4" xfId="2504"/>
    <cellStyle name="_DRAFT WD7 FORECAST 10 5" xfId="15991"/>
    <cellStyle name="_DRAFT WD7 FORECAST 10_Gross" xfId="2505"/>
    <cellStyle name="_DRAFT WD7 FORECAST 10_Gross 2" xfId="2506"/>
    <cellStyle name="_DRAFT WD7 FORECAST 11" xfId="2507"/>
    <cellStyle name="_DRAFT WD7 FORECAST 11 2" xfId="2508"/>
    <cellStyle name="_DRAFT WD7 FORECAST 11 2 2" xfId="15992"/>
    <cellStyle name="_DRAFT WD7 FORECAST 11 3" xfId="2509"/>
    <cellStyle name="_DRAFT WD7 FORECAST 11 3 2" xfId="15993"/>
    <cellStyle name="_DRAFT WD7 FORECAST 11 4" xfId="2510"/>
    <cellStyle name="_DRAFT WD7 FORECAST 11 5" xfId="15994"/>
    <cellStyle name="_DRAFT WD7 FORECAST 11_Gross" xfId="2511"/>
    <cellStyle name="_DRAFT WD7 FORECAST 11_Gross 2" xfId="2512"/>
    <cellStyle name="_DRAFT WD7 FORECAST 12" xfId="2513"/>
    <cellStyle name="_DRAFT WD7 FORECAST 12 2" xfId="2514"/>
    <cellStyle name="_DRAFT WD7 FORECAST 12 3" xfId="2515"/>
    <cellStyle name="_DRAFT WD7 FORECAST 12_Gross" xfId="2516"/>
    <cellStyle name="_DRAFT WD7 FORECAST 12_Gross 2" xfId="2517"/>
    <cellStyle name="_DRAFT WD7 FORECAST 13" xfId="2518"/>
    <cellStyle name="_DRAFT WD7 FORECAST 13 2" xfId="2519"/>
    <cellStyle name="_DRAFT WD7 FORECAST 13 3" xfId="2520"/>
    <cellStyle name="_DRAFT WD7 FORECAST 13 4" xfId="15995"/>
    <cellStyle name="_DRAFT WD7 FORECAST 13 5" xfId="15996"/>
    <cellStyle name="_DRAFT WD7 FORECAST 13_Gross" xfId="2521"/>
    <cellStyle name="_DRAFT WD7 FORECAST 13_Gross 2" xfId="2522"/>
    <cellStyle name="_DRAFT WD7 FORECAST 14" xfId="2523"/>
    <cellStyle name="_DRAFT WD7 FORECAST 14 2" xfId="2524"/>
    <cellStyle name="_DRAFT WD7 FORECAST 14_Gross" xfId="2525"/>
    <cellStyle name="_DRAFT WD7 FORECAST 14_Gross 2" xfId="2526"/>
    <cellStyle name="_DRAFT WD7 FORECAST 15" xfId="2527"/>
    <cellStyle name="_DRAFT WD7 FORECAST 15 2" xfId="2528"/>
    <cellStyle name="_DRAFT WD7 FORECAST 15_Gross" xfId="2529"/>
    <cellStyle name="_DRAFT WD7 FORECAST 15_Gross 2" xfId="2530"/>
    <cellStyle name="_DRAFT WD7 FORECAST 16" xfId="2531"/>
    <cellStyle name="_DRAFT WD7 FORECAST 16 2" xfId="2532"/>
    <cellStyle name="_DRAFT WD7 FORECAST 16_Gross" xfId="2533"/>
    <cellStyle name="_DRAFT WD7 FORECAST 16_Gross 2" xfId="2534"/>
    <cellStyle name="_DRAFT WD7 FORECAST 17" xfId="2535"/>
    <cellStyle name="_DRAFT WD7 FORECAST 17 2" xfId="2536"/>
    <cellStyle name="_DRAFT WD7 FORECAST 17_Gross" xfId="2537"/>
    <cellStyle name="_DRAFT WD7 FORECAST 17_Gross 2" xfId="2538"/>
    <cellStyle name="_DRAFT WD7 FORECAST 18" xfId="2539"/>
    <cellStyle name="_DRAFT WD7 FORECAST 18 2" xfId="2540"/>
    <cellStyle name="_DRAFT WD7 FORECAST 19" xfId="2541"/>
    <cellStyle name="_DRAFT WD7 FORECAST 19 2" xfId="2542"/>
    <cellStyle name="_DRAFT WD7 FORECAST 2" xfId="2543"/>
    <cellStyle name="_DRAFT WD7 FORECAST 2 10" xfId="2544"/>
    <cellStyle name="_DRAFT WD7 FORECAST 2 11" xfId="15997"/>
    <cellStyle name="_DRAFT WD7 FORECAST 2 2" xfId="2545"/>
    <cellStyle name="_DRAFT WD7 FORECAST 2 2 2" xfId="2546"/>
    <cellStyle name="_DRAFT WD7 FORECAST 2 2 2 2" xfId="2547"/>
    <cellStyle name="_DRAFT WD7 FORECAST 2 2 2 3" xfId="15998"/>
    <cellStyle name="_DRAFT WD7 FORECAST 2 2 2 4" xfId="15999"/>
    <cellStyle name="_DRAFT WD7 FORECAST 2 2 3" xfId="2548"/>
    <cellStyle name="_DRAFT WD7 FORECAST 2 2 3 2" xfId="2549"/>
    <cellStyle name="_DRAFT WD7 FORECAST 2 2 4" xfId="2550"/>
    <cellStyle name="_DRAFT WD7 FORECAST 2 2_Gross" xfId="2551"/>
    <cellStyle name="_DRAFT WD7 FORECAST 2 2_Gross 2" xfId="2552"/>
    <cellStyle name="_DRAFT WD7 FORECAST 2 3" xfId="2553"/>
    <cellStyle name="_DRAFT WD7 FORECAST 2 3 2" xfId="2554"/>
    <cellStyle name="_DRAFT WD7 FORECAST 2 3 2 2" xfId="2555"/>
    <cellStyle name="_DRAFT WD7 FORECAST 2 3 3" xfId="2556"/>
    <cellStyle name="_DRAFT WD7 FORECAST 2 3_Gross" xfId="2557"/>
    <cellStyle name="_DRAFT WD7 FORECAST 2 3_Gross 2" xfId="2558"/>
    <cellStyle name="_DRAFT WD7 FORECAST 2 4" xfId="2559"/>
    <cellStyle name="_DRAFT WD7 FORECAST 2 4 2" xfId="2560"/>
    <cellStyle name="_DRAFT WD7 FORECAST 2 4 2 2" xfId="16000"/>
    <cellStyle name="_DRAFT WD7 FORECAST 2 4 3" xfId="2561"/>
    <cellStyle name="_DRAFT WD7 FORECAST 2 5" xfId="2562"/>
    <cellStyle name="_DRAFT WD7 FORECAST 2 5 2" xfId="2563"/>
    <cellStyle name="_DRAFT WD7 FORECAST 2 6" xfId="2564"/>
    <cellStyle name="_DRAFT WD7 FORECAST 2 6 2" xfId="2565"/>
    <cellStyle name="_DRAFT WD7 FORECAST 2 7" xfId="2566"/>
    <cellStyle name="_DRAFT WD7 FORECAST 2 7 2" xfId="2567"/>
    <cellStyle name="_DRAFT WD7 FORECAST 2 8" xfId="2568"/>
    <cellStyle name="_DRAFT WD7 FORECAST 2 9" xfId="2569"/>
    <cellStyle name="_DRAFT WD7 FORECAST 2_Gross" xfId="2570"/>
    <cellStyle name="_DRAFT WD7 FORECAST 2_Gross 2" xfId="2571"/>
    <cellStyle name="_DRAFT WD7 FORECAST 20" xfId="2572"/>
    <cellStyle name="_DRAFT WD7 FORECAST 20 2" xfId="2573"/>
    <cellStyle name="_DRAFT WD7 FORECAST 21" xfId="2574"/>
    <cellStyle name="_DRAFT WD7 FORECAST 21 2" xfId="2575"/>
    <cellStyle name="_DRAFT WD7 FORECAST 22" xfId="2576"/>
    <cellStyle name="_DRAFT WD7 FORECAST 23" xfId="2577"/>
    <cellStyle name="_DRAFT WD7 FORECAST 24" xfId="2578"/>
    <cellStyle name="_DRAFT WD7 FORECAST 24 2" xfId="2579"/>
    <cellStyle name="_DRAFT WD7 FORECAST 25" xfId="2580"/>
    <cellStyle name="_DRAFT WD7 FORECAST 25 2" xfId="16001"/>
    <cellStyle name="_DRAFT WD7 FORECAST 26" xfId="2581"/>
    <cellStyle name="_DRAFT WD7 FORECAST 26 2" xfId="16002"/>
    <cellStyle name="_DRAFT WD7 FORECAST 27" xfId="2582"/>
    <cellStyle name="_DRAFT WD7 FORECAST 27 2" xfId="16003"/>
    <cellStyle name="_DRAFT WD7 FORECAST 28" xfId="16004"/>
    <cellStyle name="_DRAFT WD7 FORECAST 3" xfId="2583"/>
    <cellStyle name="_DRAFT WD7 FORECAST 3 10" xfId="2584"/>
    <cellStyle name="_DRAFT WD7 FORECAST 3 10 2" xfId="2585"/>
    <cellStyle name="_DRAFT WD7 FORECAST 3 10 3" xfId="16005"/>
    <cellStyle name="_DRAFT WD7 FORECAST 3 10 4" xfId="16006"/>
    <cellStyle name="_DRAFT WD7 FORECAST 3 10 5" xfId="16007"/>
    <cellStyle name="_DRAFT WD7 FORECAST 3 11" xfId="2586"/>
    <cellStyle name="_DRAFT WD7 FORECAST 3 11 2" xfId="16008"/>
    <cellStyle name="_DRAFT WD7 FORECAST 3 12" xfId="16009"/>
    <cellStyle name="_DRAFT WD7 FORECAST 3 2" xfId="2587"/>
    <cellStyle name="_DRAFT WD7 FORECAST 3 2 2" xfId="2588"/>
    <cellStyle name="_DRAFT WD7 FORECAST 3 2 2 2" xfId="2589"/>
    <cellStyle name="_DRAFT WD7 FORECAST 3 2 2_Gross" xfId="2590"/>
    <cellStyle name="_DRAFT WD7 FORECAST 3 2 2_Gross 2" xfId="2591"/>
    <cellStyle name="_DRAFT WD7 FORECAST 3 2 3" xfId="2592"/>
    <cellStyle name="_DRAFT WD7 FORECAST 3 2_Gross" xfId="2593"/>
    <cellStyle name="_DRAFT WD7 FORECAST 3 2_Gross 2" xfId="2594"/>
    <cellStyle name="_DRAFT WD7 FORECAST 3 3" xfId="2595"/>
    <cellStyle name="_DRAFT WD7 FORECAST 3 3 2" xfId="2596"/>
    <cellStyle name="_DRAFT WD7 FORECAST 3 3 2 2" xfId="2597"/>
    <cellStyle name="_DRAFT WD7 FORECAST 3 3 2_Gross" xfId="2598"/>
    <cellStyle name="_DRAFT WD7 FORECAST 3 3 2_Gross 2" xfId="2599"/>
    <cellStyle name="_DRAFT WD7 FORECAST 3 3 3" xfId="2600"/>
    <cellStyle name="_DRAFT WD7 FORECAST 3 3_August 2014 IMBE" xfId="2601"/>
    <cellStyle name="_DRAFT WD7 FORECAST 3 3_August 2014 IMBE 2" xfId="2602"/>
    <cellStyle name="_DRAFT WD7 FORECAST 3 3_August 2014 IMBE 2 2" xfId="2603"/>
    <cellStyle name="_DRAFT WD7 FORECAST 3 3_August 2014 IMBE 2 2 2" xfId="2604"/>
    <cellStyle name="_DRAFT WD7 FORECAST 3 3_August 2014 IMBE 2 2_Gross" xfId="2605"/>
    <cellStyle name="_DRAFT WD7 FORECAST 3 3_August 2014 IMBE 2 2_Gross 2" xfId="2606"/>
    <cellStyle name="_DRAFT WD7 FORECAST 3 3_August 2014 IMBE 2 3" xfId="2607"/>
    <cellStyle name="_DRAFT WD7 FORECAST 3 3_August 2014 IMBE 2_Gross" xfId="2608"/>
    <cellStyle name="_DRAFT WD7 FORECAST 3 3_August 2014 IMBE 2_Gross 2" xfId="2609"/>
    <cellStyle name="_DRAFT WD7 FORECAST 3 3_August 2014 IMBE 3" xfId="2610"/>
    <cellStyle name="_DRAFT WD7 FORECAST 3 3_August 2014 IMBE 3 2" xfId="16010"/>
    <cellStyle name="_DRAFT WD7 FORECAST 3 3_August 2014 IMBE 4" xfId="16011"/>
    <cellStyle name="_DRAFT WD7 FORECAST 3 3_August 2014 IMBE 4 2" xfId="16012"/>
    <cellStyle name="_DRAFT WD7 FORECAST 3 3_August 2014 IMBE 5" xfId="16013"/>
    <cellStyle name="_DRAFT WD7 FORECAST 3 3_August 2014 IMBE_Gross" xfId="2611"/>
    <cellStyle name="_DRAFT WD7 FORECAST 3 3_August 2014 IMBE_Gross 2" xfId="2612"/>
    <cellStyle name="_DRAFT WD7 FORECAST 3 3_Gross" xfId="2613"/>
    <cellStyle name="_DRAFT WD7 FORECAST 3 3_Gross 2" xfId="2614"/>
    <cellStyle name="_DRAFT WD7 FORECAST 3 4" xfId="2615"/>
    <cellStyle name="_DRAFT WD7 FORECAST 3 4 2" xfId="2616"/>
    <cellStyle name="_DRAFT WD7 FORECAST 3 4 2 2" xfId="2617"/>
    <cellStyle name="_DRAFT WD7 FORECAST 3 4 2_Gross" xfId="2618"/>
    <cellStyle name="_DRAFT WD7 FORECAST 3 4 2_Gross 2" xfId="2619"/>
    <cellStyle name="_DRAFT WD7 FORECAST 3 4 3" xfId="2620"/>
    <cellStyle name="_DRAFT WD7 FORECAST 3 4_Gross" xfId="2621"/>
    <cellStyle name="_DRAFT WD7 FORECAST 3 4_Gross 2" xfId="2622"/>
    <cellStyle name="_DRAFT WD7 FORECAST 3 5" xfId="2623"/>
    <cellStyle name="_DRAFT WD7 FORECAST 3 5 2" xfId="2624"/>
    <cellStyle name="_DRAFT WD7 FORECAST 3 5 2 2" xfId="16014"/>
    <cellStyle name="_DRAFT WD7 FORECAST 3 5 3" xfId="2625"/>
    <cellStyle name="_DRAFT WD7 FORECAST 3 5 4" xfId="16015"/>
    <cellStyle name="_DRAFT WD7 FORECAST 3 5 5" xfId="16016"/>
    <cellStyle name="_DRAFT WD7 FORECAST 3 5 6" xfId="16017"/>
    <cellStyle name="_DRAFT WD7 FORECAST 3 5_Gross" xfId="2626"/>
    <cellStyle name="_DRAFT WD7 FORECAST 3 5_Gross 2" xfId="2627"/>
    <cellStyle name="_DRAFT WD7 FORECAST 3 6" xfId="2628"/>
    <cellStyle name="_DRAFT WD7 FORECAST 3 6 2" xfId="2629"/>
    <cellStyle name="_DRAFT WD7 FORECAST 3 6 2 2" xfId="16018"/>
    <cellStyle name="_DRAFT WD7 FORECAST 3 6 3" xfId="2630"/>
    <cellStyle name="_DRAFT WD7 FORECAST 3 6 3 2" xfId="16019"/>
    <cellStyle name="_DRAFT WD7 FORECAST 3 6 4" xfId="2631"/>
    <cellStyle name="_DRAFT WD7 FORECAST 3 6 5" xfId="16020"/>
    <cellStyle name="_DRAFT WD7 FORECAST 3 6 6" xfId="16021"/>
    <cellStyle name="_DRAFT WD7 FORECAST 3 6 7" xfId="16022"/>
    <cellStyle name="_DRAFT WD7 FORECAST 3 6 8" xfId="16023"/>
    <cellStyle name="_DRAFT WD7 FORECAST 3 6_Gross" xfId="2632"/>
    <cellStyle name="_DRAFT WD7 FORECAST 3 6_Gross 2" xfId="2633"/>
    <cellStyle name="_DRAFT WD7 FORECAST 3 7" xfId="2634"/>
    <cellStyle name="_DRAFT WD7 FORECAST 3 7 2" xfId="2635"/>
    <cellStyle name="_DRAFT WD7 FORECAST 3 7 2 2" xfId="16024"/>
    <cellStyle name="_DRAFT WD7 FORECAST 3 7 3" xfId="2636"/>
    <cellStyle name="_DRAFT WD7 FORECAST 3 7 3 2" xfId="16025"/>
    <cellStyle name="_DRAFT WD7 FORECAST 3 7 4" xfId="16026"/>
    <cellStyle name="_DRAFT WD7 FORECAST 3 7 5" xfId="16027"/>
    <cellStyle name="_DRAFT WD7 FORECAST 3 7_Gross" xfId="2637"/>
    <cellStyle name="_DRAFT WD7 FORECAST 3 7_Gross 2" xfId="2638"/>
    <cellStyle name="_DRAFT WD7 FORECAST 3 8" xfId="2639"/>
    <cellStyle name="_DRAFT WD7 FORECAST 3 8 2" xfId="2640"/>
    <cellStyle name="_DRAFT WD7 FORECAST 3 8 2 2" xfId="16028"/>
    <cellStyle name="_DRAFT WD7 FORECAST 3 8 3" xfId="2641"/>
    <cellStyle name="_DRAFT WD7 FORECAST 3 8 3 2" xfId="16029"/>
    <cellStyle name="_DRAFT WD7 FORECAST 3 8 4" xfId="16030"/>
    <cellStyle name="_DRAFT WD7 FORECAST 3 8 5" xfId="16031"/>
    <cellStyle name="_DRAFT WD7 FORECAST 3 8 6" xfId="16032"/>
    <cellStyle name="_DRAFT WD7 FORECAST 3 8 7" xfId="16033"/>
    <cellStyle name="_DRAFT WD7 FORECAST 3 8 8" xfId="16034"/>
    <cellStyle name="_DRAFT WD7 FORECAST 3 8_Gross" xfId="2642"/>
    <cellStyle name="_DRAFT WD7 FORECAST 3 8_Gross 2" xfId="2643"/>
    <cellStyle name="_DRAFT WD7 FORECAST 3 9" xfId="2644"/>
    <cellStyle name="_DRAFT WD7 FORECAST 3 9 2" xfId="2645"/>
    <cellStyle name="_DRAFT WD7 FORECAST 3 9 3" xfId="16035"/>
    <cellStyle name="_DRAFT WD7 FORECAST 3 9 4" xfId="16036"/>
    <cellStyle name="_DRAFT WD7 FORECAST 3 9 5" xfId="16037"/>
    <cellStyle name="_DRAFT WD7 FORECAST 3_August 2014 IMBE" xfId="2646"/>
    <cellStyle name="_DRAFT WD7 FORECAST 3_August 2014 IMBE 2" xfId="2647"/>
    <cellStyle name="_DRAFT WD7 FORECAST 3_August 2014 IMBE 2 2" xfId="2648"/>
    <cellStyle name="_DRAFT WD7 FORECAST 3_August 2014 IMBE 2_Gross" xfId="2649"/>
    <cellStyle name="_DRAFT WD7 FORECAST 3_August 2014 IMBE 2_Gross 2" xfId="2650"/>
    <cellStyle name="_DRAFT WD7 FORECAST 3_August 2014 IMBE 3" xfId="2651"/>
    <cellStyle name="_DRAFT WD7 FORECAST 3_August 2014 IMBE_Gross" xfId="2652"/>
    <cellStyle name="_DRAFT WD7 FORECAST 3_August 2014 IMBE_Gross 2" xfId="2653"/>
    <cellStyle name="_DRAFT WD7 FORECAST 3_Gross" xfId="2654"/>
    <cellStyle name="_DRAFT WD7 FORECAST 3_Gross 2" xfId="2655"/>
    <cellStyle name="_DRAFT WD7 FORECAST 4" xfId="2656"/>
    <cellStyle name="_DRAFT WD7 FORECAST 4 2" xfId="2657"/>
    <cellStyle name="_DRAFT WD7 FORECAST 4 2 2" xfId="2658"/>
    <cellStyle name="_DRAFT WD7 FORECAST 4 2_Gross" xfId="2659"/>
    <cellStyle name="_DRAFT WD7 FORECAST 4 2_Gross 2" xfId="2660"/>
    <cellStyle name="_DRAFT WD7 FORECAST 4 3" xfId="2661"/>
    <cellStyle name="_DRAFT WD7 FORECAST 4 4" xfId="2662"/>
    <cellStyle name="_DRAFT WD7 FORECAST 4 5" xfId="2663"/>
    <cellStyle name="_DRAFT WD7 FORECAST 4_August 2014 IMBE" xfId="2664"/>
    <cellStyle name="_DRAFT WD7 FORECAST 4_August 2014 IMBE 2" xfId="2665"/>
    <cellStyle name="_DRAFT WD7 FORECAST 4_August 2014 IMBE 2 2" xfId="2666"/>
    <cellStyle name="_DRAFT WD7 FORECAST 4_August 2014 IMBE 2 2 2" xfId="2667"/>
    <cellStyle name="_DRAFT WD7 FORECAST 4_August 2014 IMBE 2 2_Gross" xfId="2668"/>
    <cellStyle name="_DRAFT WD7 FORECAST 4_August 2014 IMBE 2 2_Gross 2" xfId="2669"/>
    <cellStyle name="_DRAFT WD7 FORECAST 4_August 2014 IMBE 2 3" xfId="2670"/>
    <cellStyle name="_DRAFT WD7 FORECAST 4_August 2014 IMBE 2_Gross" xfId="2671"/>
    <cellStyle name="_DRAFT WD7 FORECAST 4_August 2014 IMBE 2_Gross 2" xfId="2672"/>
    <cellStyle name="_DRAFT WD7 FORECAST 4_August 2014 IMBE 3" xfId="2673"/>
    <cellStyle name="_DRAFT WD7 FORECAST 4_August 2014 IMBE 3 2" xfId="16038"/>
    <cellStyle name="_DRAFT WD7 FORECAST 4_August 2014 IMBE 4" xfId="16039"/>
    <cellStyle name="_DRAFT WD7 FORECAST 4_August 2014 IMBE 4 2" xfId="16040"/>
    <cellStyle name="_DRAFT WD7 FORECAST 4_August 2014 IMBE 5" xfId="16041"/>
    <cellStyle name="_DRAFT WD7 FORECAST 4_August 2014 IMBE_Gross" xfId="2674"/>
    <cellStyle name="_DRAFT WD7 FORECAST 4_August 2014 IMBE_Gross 2" xfId="2675"/>
    <cellStyle name="_DRAFT WD7 FORECAST 4_Gross" xfId="2676"/>
    <cellStyle name="_DRAFT WD7 FORECAST 4_Gross 2" xfId="2677"/>
    <cellStyle name="_DRAFT WD7 FORECAST 5" xfId="2678"/>
    <cellStyle name="_DRAFT WD7 FORECAST 5 2" xfId="2679"/>
    <cellStyle name="_DRAFT WD7 FORECAST 5 2 2" xfId="2680"/>
    <cellStyle name="_DRAFT WD7 FORECAST 5 2 2 2" xfId="16042"/>
    <cellStyle name="_DRAFT WD7 FORECAST 5 2 2 2 2" xfId="16043"/>
    <cellStyle name="_DRAFT WD7 FORECAST 5 2 3" xfId="2681"/>
    <cellStyle name="_DRAFT WD7 FORECAST 5 2 4" xfId="16044"/>
    <cellStyle name="_DRAFT WD7 FORECAST 5 2 5" xfId="16045"/>
    <cellStyle name="_DRAFT WD7 FORECAST 5 2_Gross" xfId="2682"/>
    <cellStyle name="_DRAFT WD7 FORECAST 5 2_Gross 2" xfId="2683"/>
    <cellStyle name="_DRAFT WD7 FORECAST 5 3" xfId="2684"/>
    <cellStyle name="_DRAFT WD7 FORECAST 5 3 2" xfId="2685"/>
    <cellStyle name="_DRAFT WD7 FORECAST 5 4" xfId="2686"/>
    <cellStyle name="_DRAFT WD7 FORECAST 5 4 2" xfId="16046"/>
    <cellStyle name="_DRAFT WD7 FORECAST 5 4 3" xfId="16047"/>
    <cellStyle name="_DRAFT WD7 FORECAST 5 5" xfId="16048"/>
    <cellStyle name="_DRAFT WD7 FORECAST 5_Gross" xfId="2687"/>
    <cellStyle name="_DRAFT WD7 FORECAST 5_Gross 2" xfId="2688"/>
    <cellStyle name="_DRAFT WD7 FORECAST 6" xfId="2689"/>
    <cellStyle name="_DRAFT WD7 FORECAST 6 2" xfId="2690"/>
    <cellStyle name="_DRAFT WD7 FORECAST 6 2 2" xfId="2691"/>
    <cellStyle name="_DRAFT WD7 FORECAST 6 2 3" xfId="2692"/>
    <cellStyle name="_DRAFT WD7 FORECAST 6 2 4" xfId="16049"/>
    <cellStyle name="_DRAFT WD7 FORECAST 6 2 5" xfId="16050"/>
    <cellStyle name="_DRAFT WD7 FORECAST 6 2_Gross" xfId="2693"/>
    <cellStyle name="_DRAFT WD7 FORECAST 6 2_Gross 2" xfId="2694"/>
    <cellStyle name="_DRAFT WD7 FORECAST 6 3" xfId="2695"/>
    <cellStyle name="_DRAFT WD7 FORECAST 6 3 2" xfId="2696"/>
    <cellStyle name="_DRAFT WD7 FORECAST 6 4" xfId="2697"/>
    <cellStyle name="_DRAFT WD7 FORECAST 6_Gross" xfId="2698"/>
    <cellStyle name="_DRAFT WD7 FORECAST 6_Gross 2" xfId="2699"/>
    <cellStyle name="_DRAFT WD7 FORECAST 7" xfId="2700"/>
    <cellStyle name="_DRAFT WD7 FORECAST 7 2" xfId="2701"/>
    <cellStyle name="_DRAFT WD7 FORECAST 7 2 2" xfId="2702"/>
    <cellStyle name="_DRAFT WD7 FORECAST 7 2_Gross" xfId="2703"/>
    <cellStyle name="_DRAFT WD7 FORECAST 7 2_Gross 2" xfId="2704"/>
    <cellStyle name="_DRAFT WD7 FORECAST 7 3" xfId="2705"/>
    <cellStyle name="_DRAFT WD7 FORECAST 7_Gross" xfId="2706"/>
    <cellStyle name="_DRAFT WD7 FORECAST 7_Gross 2" xfId="2707"/>
    <cellStyle name="_DRAFT WD7 FORECAST 8" xfId="2708"/>
    <cellStyle name="_DRAFT WD7 FORECAST 8 2" xfId="2709"/>
    <cellStyle name="_DRAFT WD7 FORECAST 8 2 2" xfId="2710"/>
    <cellStyle name="_DRAFT WD7 FORECAST 8 2_Gross" xfId="2711"/>
    <cellStyle name="_DRAFT WD7 FORECAST 8 2_Gross 2" xfId="2712"/>
    <cellStyle name="_DRAFT WD7 FORECAST 8 3" xfId="2713"/>
    <cellStyle name="_DRAFT WD7 FORECAST 8_Gross" xfId="2714"/>
    <cellStyle name="_DRAFT WD7 FORECAST 8_Gross 2" xfId="2715"/>
    <cellStyle name="_DRAFT WD7 FORECAST 9" xfId="2716"/>
    <cellStyle name="_DRAFT WD7 FORECAST 9 2" xfId="2717"/>
    <cellStyle name="_DRAFT WD7 FORECAST 9 2 2" xfId="2718"/>
    <cellStyle name="_DRAFT WD7 FORECAST 9 2 2 2" xfId="16051"/>
    <cellStyle name="_DRAFT WD7 FORECAST 9 2 3" xfId="2719"/>
    <cellStyle name="_DRAFT WD7 FORECAST 9 2 4" xfId="16052"/>
    <cellStyle name="_DRAFT WD7 FORECAST 9 2_Gross" xfId="2720"/>
    <cellStyle name="_DRAFT WD7 FORECAST 9 2_Gross 2" xfId="2721"/>
    <cellStyle name="_DRAFT WD7 FORECAST 9 3" xfId="2722"/>
    <cellStyle name="_DRAFT WD7 FORECAST 9 3 2" xfId="16053"/>
    <cellStyle name="_DRAFT WD7 FORECAST 9 3 3" xfId="16054"/>
    <cellStyle name="_DRAFT WD7 FORECAST 9 4" xfId="2723"/>
    <cellStyle name="_DRAFT WD7 FORECAST 9 5" xfId="16055"/>
    <cellStyle name="_DRAFT WD7 FORECAST 9_Gross" xfId="2724"/>
    <cellStyle name="_DRAFT WD7 FORECAST 9_Gross 2" xfId="2725"/>
    <cellStyle name="_DRAFT WD7 FORECAST_001. Test" xfId="2726"/>
    <cellStyle name="_DRAFT WD7 FORECAST_001. Test 2" xfId="2727"/>
    <cellStyle name="_DRAFT WD7 FORECAST_001. Test_Gross" xfId="2728"/>
    <cellStyle name="_DRAFT WD7 FORECAST_001. Test_Gross 2" xfId="2729"/>
    <cellStyle name="_DRAFT WD7 FORECAST_Gross" xfId="2730"/>
    <cellStyle name="_DRAFT WD7 FORECAST_Gross 2" xfId="2731"/>
    <cellStyle name="_DRAFT WD7 FORECAST_Gross 2 2" xfId="2732"/>
    <cellStyle name="_DRAFT WD7 FORECAST_Gross 2_Gross" xfId="2733"/>
    <cellStyle name="_DRAFT WD7 FORECAST_Gross 2_Gross 2" xfId="2734"/>
    <cellStyle name="_DRAFT WD7 FORECAST_Gross 3" xfId="2735"/>
    <cellStyle name="_DRAFT WD7 FORECAST_Gross_1" xfId="2736"/>
    <cellStyle name="_DRAFT WD7 FORECAST_Gross_1 2" xfId="2737"/>
    <cellStyle name="_DRAFT WD7 FORECAST_Gross_Gross" xfId="2738"/>
    <cellStyle name="_DRAFT WD7 FORECAST_Gross_Gross 2" xfId="2739"/>
    <cellStyle name="_DRAFT WD7 FORECAST_R0" xfId="2740"/>
    <cellStyle name="_DRAFT WD7 FORECAST_R0 2" xfId="2741"/>
    <cellStyle name="_DRAFT WD7 FORECAST_R0 2 2" xfId="2742"/>
    <cellStyle name="_DRAFT WD7 FORECAST_R0 3" xfId="2743"/>
    <cellStyle name="_DRAFT WD7 FORECAST_R0_1" xfId="2744"/>
    <cellStyle name="_DRAFT WD7 FORECAST_R0_1 2" xfId="2745"/>
    <cellStyle name="_DSG Pack master" xfId="2746"/>
    <cellStyle name="_DSG Pack master 10" xfId="2747"/>
    <cellStyle name="_DSG Pack master 10 2" xfId="2748"/>
    <cellStyle name="_DSG Pack master 10 2 2" xfId="2749"/>
    <cellStyle name="_DSG Pack master 10 2 2 2" xfId="16056"/>
    <cellStyle name="_DSG Pack master 10 2 3" xfId="2750"/>
    <cellStyle name="_DSG Pack master 10 2 4" xfId="16057"/>
    <cellStyle name="_DSG Pack master 10 2_Gross" xfId="2751"/>
    <cellStyle name="_DSG Pack master 10 2_Gross 2" xfId="2752"/>
    <cellStyle name="_DSG Pack master 10 3" xfId="2753"/>
    <cellStyle name="_DSG Pack master 10 3 2" xfId="16058"/>
    <cellStyle name="_DSG Pack master 10 3 3" xfId="16059"/>
    <cellStyle name="_DSG Pack master 10 4" xfId="2754"/>
    <cellStyle name="_DSG Pack master 10 5" xfId="16060"/>
    <cellStyle name="_DSG Pack master 10_Gross" xfId="2755"/>
    <cellStyle name="_DSG Pack master 10_Gross 2" xfId="2756"/>
    <cellStyle name="_DSG Pack master 11" xfId="2757"/>
    <cellStyle name="_DSG Pack master 11 2" xfId="2758"/>
    <cellStyle name="_DSG Pack master 11 2 2" xfId="16061"/>
    <cellStyle name="_DSG Pack master 11 3" xfId="2759"/>
    <cellStyle name="_DSG Pack master 11 3 2" xfId="16062"/>
    <cellStyle name="_DSG Pack master 11 4" xfId="2760"/>
    <cellStyle name="_DSG Pack master 11 5" xfId="16063"/>
    <cellStyle name="_DSG Pack master 11_Gross" xfId="2761"/>
    <cellStyle name="_DSG Pack master 11_Gross 2" xfId="2762"/>
    <cellStyle name="_DSG Pack master 12" xfId="2763"/>
    <cellStyle name="_DSG Pack master 12 2" xfId="2764"/>
    <cellStyle name="_DSG Pack master 12 3" xfId="2765"/>
    <cellStyle name="_DSG Pack master 12_Gross" xfId="2766"/>
    <cellStyle name="_DSG Pack master 12_Gross 2" xfId="2767"/>
    <cellStyle name="_DSG Pack master 13" xfId="2768"/>
    <cellStyle name="_DSG Pack master 13 2" xfId="2769"/>
    <cellStyle name="_DSG Pack master 13 3" xfId="2770"/>
    <cellStyle name="_DSG Pack master 13 4" xfId="16064"/>
    <cellStyle name="_DSG Pack master 13 5" xfId="16065"/>
    <cellStyle name="_DSG Pack master 13_Gross" xfId="2771"/>
    <cellStyle name="_DSG Pack master 13_Gross 2" xfId="2772"/>
    <cellStyle name="_DSG Pack master 14" xfId="2773"/>
    <cellStyle name="_DSG Pack master 14 2" xfId="2774"/>
    <cellStyle name="_DSG Pack master 14_Gross" xfId="2775"/>
    <cellStyle name="_DSG Pack master 14_Gross 2" xfId="2776"/>
    <cellStyle name="_DSG Pack master 15" xfId="2777"/>
    <cellStyle name="_DSG Pack master 15 2" xfId="2778"/>
    <cellStyle name="_DSG Pack master 15_Gross" xfId="2779"/>
    <cellStyle name="_DSG Pack master 15_Gross 2" xfId="2780"/>
    <cellStyle name="_DSG Pack master 16" xfId="2781"/>
    <cellStyle name="_DSG Pack master 16 2" xfId="2782"/>
    <cellStyle name="_DSG Pack master 16_Gross" xfId="2783"/>
    <cellStyle name="_DSG Pack master 16_Gross 2" xfId="2784"/>
    <cellStyle name="_DSG Pack master 17" xfId="2785"/>
    <cellStyle name="_DSG Pack master 17 2" xfId="2786"/>
    <cellStyle name="_DSG Pack master 17_Gross" xfId="2787"/>
    <cellStyle name="_DSG Pack master 17_Gross 2" xfId="2788"/>
    <cellStyle name="_DSG Pack master 18" xfId="2789"/>
    <cellStyle name="_DSG Pack master 18 2" xfId="2790"/>
    <cellStyle name="_DSG Pack master 19" xfId="2791"/>
    <cellStyle name="_DSG Pack master 19 2" xfId="2792"/>
    <cellStyle name="_DSG Pack master 2" xfId="2793"/>
    <cellStyle name="_DSG Pack master 2 10" xfId="2794"/>
    <cellStyle name="_DSG Pack master 2 11" xfId="16066"/>
    <cellStyle name="_DSG Pack master 2 2" xfId="2795"/>
    <cellStyle name="_DSG Pack master 2 2 2" xfId="2796"/>
    <cellStyle name="_DSG Pack master 2 2 2 2" xfId="2797"/>
    <cellStyle name="_DSG Pack master 2 2 2 3" xfId="16067"/>
    <cellStyle name="_DSG Pack master 2 2 2 4" xfId="16068"/>
    <cellStyle name="_DSG Pack master 2 2 3" xfId="2798"/>
    <cellStyle name="_DSG Pack master 2 2 3 2" xfId="2799"/>
    <cellStyle name="_DSG Pack master 2 2 4" xfId="2800"/>
    <cellStyle name="_DSG Pack master 2 2_Gross" xfId="2801"/>
    <cellStyle name="_DSG Pack master 2 2_Gross 2" xfId="2802"/>
    <cellStyle name="_DSG Pack master 2 3" xfId="2803"/>
    <cellStyle name="_DSG Pack master 2 3 2" xfId="2804"/>
    <cellStyle name="_DSG Pack master 2 3 2 2" xfId="2805"/>
    <cellStyle name="_DSG Pack master 2 3 3" xfId="2806"/>
    <cellStyle name="_DSG Pack master 2 3_Gross" xfId="2807"/>
    <cellStyle name="_DSG Pack master 2 3_Gross 2" xfId="2808"/>
    <cellStyle name="_DSG Pack master 2 4" xfId="2809"/>
    <cellStyle name="_DSG Pack master 2 4 2" xfId="2810"/>
    <cellStyle name="_DSG Pack master 2 4 2 2" xfId="16069"/>
    <cellStyle name="_DSG Pack master 2 4 3" xfId="2811"/>
    <cellStyle name="_DSG Pack master 2 5" xfId="2812"/>
    <cellStyle name="_DSG Pack master 2 5 2" xfId="2813"/>
    <cellStyle name="_DSG Pack master 2 6" xfId="2814"/>
    <cellStyle name="_DSG Pack master 2 6 2" xfId="2815"/>
    <cellStyle name="_DSG Pack master 2 7" xfId="2816"/>
    <cellStyle name="_DSG Pack master 2 7 2" xfId="2817"/>
    <cellStyle name="_DSG Pack master 2 8" xfId="2818"/>
    <cellStyle name="_DSG Pack master 2 9" xfId="2819"/>
    <cellStyle name="_DSG Pack master 2_Gross" xfId="2820"/>
    <cellStyle name="_DSG Pack master 2_Gross 2" xfId="2821"/>
    <cellStyle name="_DSG Pack master 20" xfId="2822"/>
    <cellStyle name="_DSG Pack master 20 2" xfId="2823"/>
    <cellStyle name="_DSG Pack master 21" xfId="2824"/>
    <cellStyle name="_DSG Pack master 21 2" xfId="2825"/>
    <cellStyle name="_DSG Pack master 22" xfId="2826"/>
    <cellStyle name="_DSG Pack master 23" xfId="2827"/>
    <cellStyle name="_DSG Pack master 24" xfId="2828"/>
    <cellStyle name="_DSG Pack master 24 2" xfId="2829"/>
    <cellStyle name="_DSG Pack master 25" xfId="2830"/>
    <cellStyle name="_DSG Pack master 25 2" xfId="16070"/>
    <cellStyle name="_DSG Pack master 26" xfId="2831"/>
    <cellStyle name="_DSG Pack master 26 2" xfId="16071"/>
    <cellStyle name="_DSG Pack master 27" xfId="2832"/>
    <cellStyle name="_DSG Pack master 27 2" xfId="16072"/>
    <cellStyle name="_DSG Pack master 28" xfId="16073"/>
    <cellStyle name="_DSG Pack master 3" xfId="2833"/>
    <cellStyle name="_DSG Pack master 3 10" xfId="2834"/>
    <cellStyle name="_DSG Pack master 3 10 2" xfId="2835"/>
    <cellStyle name="_DSG Pack master 3 10 3" xfId="16074"/>
    <cellStyle name="_DSG Pack master 3 10 4" xfId="16075"/>
    <cellStyle name="_DSG Pack master 3 10 5" xfId="16076"/>
    <cellStyle name="_DSG Pack master 3 11" xfId="2836"/>
    <cellStyle name="_DSG Pack master 3 11 2" xfId="16077"/>
    <cellStyle name="_DSG Pack master 3 12" xfId="16078"/>
    <cellStyle name="_DSG Pack master 3 2" xfId="2837"/>
    <cellStyle name="_DSG Pack master 3 2 2" xfId="2838"/>
    <cellStyle name="_DSG Pack master 3 2 2 2" xfId="2839"/>
    <cellStyle name="_DSG Pack master 3 2 2_Gross" xfId="2840"/>
    <cellStyle name="_DSG Pack master 3 2 2_Gross 2" xfId="2841"/>
    <cellStyle name="_DSG Pack master 3 2 3" xfId="2842"/>
    <cellStyle name="_DSG Pack master 3 2_Gross" xfId="2843"/>
    <cellStyle name="_DSG Pack master 3 2_Gross 2" xfId="2844"/>
    <cellStyle name="_DSG Pack master 3 3" xfId="2845"/>
    <cellStyle name="_DSG Pack master 3 3 2" xfId="2846"/>
    <cellStyle name="_DSG Pack master 3 3 2 2" xfId="2847"/>
    <cellStyle name="_DSG Pack master 3 3 2_Gross" xfId="2848"/>
    <cellStyle name="_DSG Pack master 3 3 2_Gross 2" xfId="2849"/>
    <cellStyle name="_DSG Pack master 3 3 3" xfId="2850"/>
    <cellStyle name="_DSG Pack master 3 3_August 2014 IMBE" xfId="2851"/>
    <cellStyle name="_DSG Pack master 3 3_August 2014 IMBE 2" xfId="2852"/>
    <cellStyle name="_DSG Pack master 3 3_August 2014 IMBE 2 2" xfId="2853"/>
    <cellStyle name="_DSG Pack master 3 3_August 2014 IMBE 2 2 2" xfId="2854"/>
    <cellStyle name="_DSG Pack master 3 3_August 2014 IMBE 2 2_Gross" xfId="2855"/>
    <cellStyle name="_DSG Pack master 3 3_August 2014 IMBE 2 2_Gross 2" xfId="2856"/>
    <cellStyle name="_DSG Pack master 3 3_August 2014 IMBE 2 3" xfId="2857"/>
    <cellStyle name="_DSG Pack master 3 3_August 2014 IMBE 2_Gross" xfId="2858"/>
    <cellStyle name="_DSG Pack master 3 3_August 2014 IMBE 2_Gross 2" xfId="2859"/>
    <cellStyle name="_DSG Pack master 3 3_August 2014 IMBE 3" xfId="2860"/>
    <cellStyle name="_DSG Pack master 3 3_August 2014 IMBE 3 2" xfId="16079"/>
    <cellStyle name="_DSG Pack master 3 3_August 2014 IMBE 4" xfId="16080"/>
    <cellStyle name="_DSG Pack master 3 3_August 2014 IMBE 4 2" xfId="16081"/>
    <cellStyle name="_DSG Pack master 3 3_August 2014 IMBE 5" xfId="16082"/>
    <cellStyle name="_DSG Pack master 3 3_August 2014 IMBE_Gross" xfId="2861"/>
    <cellStyle name="_DSG Pack master 3 3_August 2014 IMBE_Gross 2" xfId="2862"/>
    <cellStyle name="_DSG Pack master 3 3_Gross" xfId="2863"/>
    <cellStyle name="_DSG Pack master 3 3_Gross 2" xfId="2864"/>
    <cellStyle name="_DSG Pack master 3 4" xfId="2865"/>
    <cellStyle name="_DSG Pack master 3 4 2" xfId="2866"/>
    <cellStyle name="_DSG Pack master 3 4 2 2" xfId="2867"/>
    <cellStyle name="_DSG Pack master 3 4 2_Gross" xfId="2868"/>
    <cellStyle name="_DSG Pack master 3 4 2_Gross 2" xfId="2869"/>
    <cellStyle name="_DSG Pack master 3 4 3" xfId="2870"/>
    <cellStyle name="_DSG Pack master 3 4_Gross" xfId="2871"/>
    <cellStyle name="_DSG Pack master 3 4_Gross 2" xfId="2872"/>
    <cellStyle name="_DSG Pack master 3 5" xfId="2873"/>
    <cellStyle name="_DSG Pack master 3 5 2" xfId="2874"/>
    <cellStyle name="_DSG Pack master 3 5 2 2" xfId="16083"/>
    <cellStyle name="_DSG Pack master 3 5 3" xfId="2875"/>
    <cellStyle name="_DSG Pack master 3 5 4" xfId="16084"/>
    <cellStyle name="_DSG Pack master 3 5 5" xfId="16085"/>
    <cellStyle name="_DSG Pack master 3 5 6" xfId="16086"/>
    <cellStyle name="_DSG Pack master 3 5_Gross" xfId="2876"/>
    <cellStyle name="_DSG Pack master 3 5_Gross 2" xfId="2877"/>
    <cellStyle name="_DSG Pack master 3 6" xfId="2878"/>
    <cellStyle name="_DSG Pack master 3 6 2" xfId="2879"/>
    <cellStyle name="_DSG Pack master 3 6 2 2" xfId="16087"/>
    <cellStyle name="_DSG Pack master 3 6 3" xfId="2880"/>
    <cellStyle name="_DSG Pack master 3 6 3 2" xfId="16088"/>
    <cellStyle name="_DSG Pack master 3 6 4" xfId="2881"/>
    <cellStyle name="_DSG Pack master 3 6 5" xfId="16089"/>
    <cellStyle name="_DSG Pack master 3 6 6" xfId="16090"/>
    <cellStyle name="_DSG Pack master 3 6 7" xfId="16091"/>
    <cellStyle name="_DSG Pack master 3 6 8" xfId="16092"/>
    <cellStyle name="_DSG Pack master 3 6_Gross" xfId="2882"/>
    <cellStyle name="_DSG Pack master 3 6_Gross 2" xfId="2883"/>
    <cellStyle name="_DSG Pack master 3 7" xfId="2884"/>
    <cellStyle name="_DSG Pack master 3 7 2" xfId="2885"/>
    <cellStyle name="_DSG Pack master 3 7 2 2" xfId="16093"/>
    <cellStyle name="_DSG Pack master 3 7 3" xfId="2886"/>
    <cellStyle name="_DSG Pack master 3 7 3 2" xfId="16094"/>
    <cellStyle name="_DSG Pack master 3 7 4" xfId="16095"/>
    <cellStyle name="_DSG Pack master 3 7 5" xfId="16096"/>
    <cellStyle name="_DSG Pack master 3 7_Gross" xfId="2887"/>
    <cellStyle name="_DSG Pack master 3 7_Gross 2" xfId="2888"/>
    <cellStyle name="_DSG Pack master 3 8" xfId="2889"/>
    <cellStyle name="_DSG Pack master 3 8 2" xfId="2890"/>
    <cellStyle name="_DSG Pack master 3 8 2 2" xfId="16097"/>
    <cellStyle name="_DSG Pack master 3 8 3" xfId="2891"/>
    <cellStyle name="_DSG Pack master 3 8 3 2" xfId="16098"/>
    <cellStyle name="_DSG Pack master 3 8 4" xfId="16099"/>
    <cellStyle name="_DSG Pack master 3 8 5" xfId="16100"/>
    <cellStyle name="_DSG Pack master 3 8 6" xfId="16101"/>
    <cellStyle name="_DSG Pack master 3 8 7" xfId="16102"/>
    <cellStyle name="_DSG Pack master 3 8 8" xfId="16103"/>
    <cellStyle name="_DSG Pack master 3 8_Gross" xfId="2892"/>
    <cellStyle name="_DSG Pack master 3 8_Gross 2" xfId="2893"/>
    <cellStyle name="_DSG Pack master 3 9" xfId="2894"/>
    <cellStyle name="_DSG Pack master 3 9 2" xfId="2895"/>
    <cellStyle name="_DSG Pack master 3 9 3" xfId="16104"/>
    <cellStyle name="_DSG Pack master 3 9 4" xfId="16105"/>
    <cellStyle name="_DSG Pack master 3 9 5" xfId="16106"/>
    <cellStyle name="_DSG Pack master 3_August 2014 IMBE" xfId="2896"/>
    <cellStyle name="_DSG Pack master 3_August 2014 IMBE 2" xfId="2897"/>
    <cellStyle name="_DSG Pack master 3_August 2014 IMBE 2 2" xfId="2898"/>
    <cellStyle name="_DSG Pack master 3_August 2014 IMBE 2_Gross" xfId="2899"/>
    <cellStyle name="_DSG Pack master 3_August 2014 IMBE 2_Gross 2" xfId="2900"/>
    <cellStyle name="_DSG Pack master 3_August 2014 IMBE 3" xfId="2901"/>
    <cellStyle name="_DSG Pack master 3_August 2014 IMBE_Gross" xfId="2902"/>
    <cellStyle name="_DSG Pack master 3_August 2014 IMBE_Gross 2" xfId="2903"/>
    <cellStyle name="_DSG Pack master 3_Gross" xfId="2904"/>
    <cellStyle name="_DSG Pack master 3_Gross 2" xfId="2905"/>
    <cellStyle name="_DSG Pack master 4" xfId="2906"/>
    <cellStyle name="_DSG Pack master 4 2" xfId="2907"/>
    <cellStyle name="_DSG Pack master 4 2 2" xfId="2908"/>
    <cellStyle name="_DSG Pack master 4 2_Gross" xfId="2909"/>
    <cellStyle name="_DSG Pack master 4 2_Gross 2" xfId="2910"/>
    <cellStyle name="_DSG Pack master 4 3" xfId="2911"/>
    <cellStyle name="_DSG Pack master 4 4" xfId="2912"/>
    <cellStyle name="_DSG Pack master 4 5" xfId="2913"/>
    <cellStyle name="_DSG Pack master 4_August 2014 IMBE" xfId="2914"/>
    <cellStyle name="_DSG Pack master 4_August 2014 IMBE 2" xfId="2915"/>
    <cellStyle name="_DSG Pack master 4_August 2014 IMBE 2 2" xfId="2916"/>
    <cellStyle name="_DSG Pack master 4_August 2014 IMBE 2 2 2" xfId="2917"/>
    <cellStyle name="_DSG Pack master 4_August 2014 IMBE 2 2_Gross" xfId="2918"/>
    <cellStyle name="_DSG Pack master 4_August 2014 IMBE 2 2_Gross 2" xfId="2919"/>
    <cellStyle name="_DSG Pack master 4_August 2014 IMBE 2 3" xfId="2920"/>
    <cellStyle name="_DSG Pack master 4_August 2014 IMBE 2_Gross" xfId="2921"/>
    <cellStyle name="_DSG Pack master 4_August 2014 IMBE 2_Gross 2" xfId="2922"/>
    <cellStyle name="_DSG Pack master 4_August 2014 IMBE 3" xfId="2923"/>
    <cellStyle name="_DSG Pack master 4_August 2014 IMBE 3 2" xfId="16107"/>
    <cellStyle name="_DSG Pack master 4_August 2014 IMBE 4" xfId="16108"/>
    <cellStyle name="_DSG Pack master 4_August 2014 IMBE 4 2" xfId="16109"/>
    <cellStyle name="_DSG Pack master 4_August 2014 IMBE 5" xfId="16110"/>
    <cellStyle name="_DSG Pack master 4_August 2014 IMBE_Gross" xfId="2924"/>
    <cellStyle name="_DSG Pack master 4_August 2014 IMBE_Gross 2" xfId="2925"/>
    <cellStyle name="_DSG Pack master 4_Gross" xfId="2926"/>
    <cellStyle name="_DSG Pack master 4_Gross 2" xfId="2927"/>
    <cellStyle name="_DSG Pack master 5" xfId="2928"/>
    <cellStyle name="_DSG Pack master 5 2" xfId="2929"/>
    <cellStyle name="_DSG Pack master 5 2 2" xfId="2930"/>
    <cellStyle name="_DSG Pack master 5 2 2 2" xfId="16111"/>
    <cellStyle name="_DSG Pack master 5 2 2 2 2" xfId="16112"/>
    <cellStyle name="_DSG Pack master 5 2 3" xfId="2931"/>
    <cellStyle name="_DSG Pack master 5 2 4" xfId="16113"/>
    <cellStyle name="_DSG Pack master 5 2 5" xfId="16114"/>
    <cellStyle name="_DSG Pack master 5 2_Gross" xfId="2932"/>
    <cellStyle name="_DSG Pack master 5 2_Gross 2" xfId="2933"/>
    <cellStyle name="_DSG Pack master 5 3" xfId="2934"/>
    <cellStyle name="_DSG Pack master 5 3 2" xfId="2935"/>
    <cellStyle name="_DSG Pack master 5 4" xfId="2936"/>
    <cellStyle name="_DSG Pack master 5 4 2" xfId="16115"/>
    <cellStyle name="_DSG Pack master 5 4 3" xfId="16116"/>
    <cellStyle name="_DSG Pack master 5 5" xfId="16117"/>
    <cellStyle name="_DSG Pack master 5_Gross" xfId="2937"/>
    <cellStyle name="_DSG Pack master 5_Gross 2" xfId="2938"/>
    <cellStyle name="_DSG Pack master 6" xfId="2939"/>
    <cellStyle name="_DSG Pack master 6 2" xfId="2940"/>
    <cellStyle name="_DSG Pack master 6 2 2" xfId="2941"/>
    <cellStyle name="_DSG Pack master 6 2 3" xfId="2942"/>
    <cellStyle name="_DSG Pack master 6 2 4" xfId="16118"/>
    <cellStyle name="_DSG Pack master 6 2 5" xfId="16119"/>
    <cellStyle name="_DSG Pack master 6 2_Gross" xfId="2943"/>
    <cellStyle name="_DSG Pack master 6 2_Gross 2" xfId="2944"/>
    <cellStyle name="_DSG Pack master 6 3" xfId="2945"/>
    <cellStyle name="_DSG Pack master 6 3 2" xfId="2946"/>
    <cellStyle name="_DSG Pack master 6 4" xfId="2947"/>
    <cellStyle name="_DSG Pack master 6_Gross" xfId="2948"/>
    <cellStyle name="_DSG Pack master 6_Gross 2" xfId="2949"/>
    <cellStyle name="_DSG Pack master 7" xfId="2950"/>
    <cellStyle name="_DSG Pack master 7 2" xfId="2951"/>
    <cellStyle name="_DSG Pack master 7 2 2" xfId="2952"/>
    <cellStyle name="_DSG Pack master 7 2_Gross" xfId="2953"/>
    <cellStyle name="_DSG Pack master 7 2_Gross 2" xfId="2954"/>
    <cellStyle name="_DSG Pack master 7 3" xfId="2955"/>
    <cellStyle name="_DSG Pack master 7_Gross" xfId="2956"/>
    <cellStyle name="_DSG Pack master 7_Gross 2" xfId="2957"/>
    <cellStyle name="_DSG Pack master 8" xfId="2958"/>
    <cellStyle name="_DSG Pack master 8 2" xfId="2959"/>
    <cellStyle name="_DSG Pack master 8 2 2" xfId="2960"/>
    <cellStyle name="_DSG Pack master 8 2_Gross" xfId="2961"/>
    <cellStyle name="_DSG Pack master 8 2_Gross 2" xfId="2962"/>
    <cellStyle name="_DSG Pack master 8 3" xfId="2963"/>
    <cellStyle name="_DSG Pack master 8_Gross" xfId="2964"/>
    <cellStyle name="_DSG Pack master 8_Gross 2" xfId="2965"/>
    <cellStyle name="_DSG Pack master 9" xfId="2966"/>
    <cellStyle name="_DSG Pack master 9 2" xfId="2967"/>
    <cellStyle name="_DSG Pack master 9 2 2" xfId="2968"/>
    <cellStyle name="_DSG Pack master 9 2 2 2" xfId="16120"/>
    <cellStyle name="_DSG Pack master 9 2 3" xfId="2969"/>
    <cellStyle name="_DSG Pack master 9 2 4" xfId="16121"/>
    <cellStyle name="_DSG Pack master 9 2_Gross" xfId="2970"/>
    <cellStyle name="_DSG Pack master 9 2_Gross 2" xfId="2971"/>
    <cellStyle name="_DSG Pack master 9 3" xfId="2972"/>
    <cellStyle name="_DSG Pack master 9 3 2" xfId="16122"/>
    <cellStyle name="_DSG Pack master 9 3 3" xfId="16123"/>
    <cellStyle name="_DSG Pack master 9 4" xfId="2973"/>
    <cellStyle name="_DSG Pack master 9 5" xfId="16124"/>
    <cellStyle name="_DSG Pack master 9_Gross" xfId="2974"/>
    <cellStyle name="_DSG Pack master 9_Gross 2" xfId="2975"/>
    <cellStyle name="_DSG Pack master_001. Test" xfId="2976"/>
    <cellStyle name="_DSG Pack master_001. Test 2" xfId="2977"/>
    <cellStyle name="_DSG Pack master_001. Test_Gross" xfId="2978"/>
    <cellStyle name="_DSG Pack master_001. Test_Gross 2" xfId="2979"/>
    <cellStyle name="_DSG Pack master_Gross" xfId="2980"/>
    <cellStyle name="_DSG Pack master_Gross 2" xfId="2981"/>
    <cellStyle name="_DSG Pack master_Gross 2 2" xfId="2982"/>
    <cellStyle name="_DSG Pack master_Gross 2_Gross" xfId="2983"/>
    <cellStyle name="_DSG Pack master_Gross 2_Gross 2" xfId="2984"/>
    <cellStyle name="_DSG Pack master_Gross 3" xfId="2985"/>
    <cellStyle name="_DSG Pack master_Gross_1" xfId="2986"/>
    <cellStyle name="_DSG Pack master_Gross_1 2" xfId="2987"/>
    <cellStyle name="_DSG Pack master_Gross_Gross" xfId="2988"/>
    <cellStyle name="_DSG Pack master_Gross_Gross 2" xfId="2989"/>
    <cellStyle name="_DSG Pack master_R0" xfId="2990"/>
    <cellStyle name="_DSG Pack master_R0 2" xfId="2991"/>
    <cellStyle name="_DSG Pack master_R0 2 2" xfId="2992"/>
    <cellStyle name="_DSG Pack master_R0 3" xfId="2993"/>
    <cellStyle name="_DSG Pack master_R0_1" xfId="2994"/>
    <cellStyle name="_DSG Pack master_R0_1 2" xfId="2995"/>
    <cellStyle name="_EP WD7" xfId="2996"/>
    <cellStyle name="_EP WD7 10" xfId="2997"/>
    <cellStyle name="_EP WD7 10 2" xfId="2998"/>
    <cellStyle name="_EP WD7 10 2 2" xfId="2999"/>
    <cellStyle name="_EP WD7 10 2 2 2" xfId="16125"/>
    <cellStyle name="_EP WD7 10 2 3" xfId="3000"/>
    <cellStyle name="_EP WD7 10 2 4" xfId="16126"/>
    <cellStyle name="_EP WD7 10 2_Gross" xfId="3001"/>
    <cellStyle name="_EP WD7 10 2_Gross 2" xfId="3002"/>
    <cellStyle name="_EP WD7 10 3" xfId="3003"/>
    <cellStyle name="_EP WD7 10 3 2" xfId="16127"/>
    <cellStyle name="_EP WD7 10 3 3" xfId="16128"/>
    <cellStyle name="_EP WD7 10 4" xfId="3004"/>
    <cellStyle name="_EP WD7 10 5" xfId="16129"/>
    <cellStyle name="_EP WD7 10_Gross" xfId="3005"/>
    <cellStyle name="_EP WD7 10_Gross 2" xfId="3006"/>
    <cellStyle name="_EP WD7 11" xfId="3007"/>
    <cellStyle name="_EP WD7 11 2" xfId="3008"/>
    <cellStyle name="_EP WD7 11 2 2" xfId="16130"/>
    <cellStyle name="_EP WD7 11 3" xfId="3009"/>
    <cellStyle name="_EP WD7 11 3 2" xfId="16131"/>
    <cellStyle name="_EP WD7 11 4" xfId="3010"/>
    <cellStyle name="_EP WD7 11 5" xfId="16132"/>
    <cellStyle name="_EP WD7 11_Gross" xfId="3011"/>
    <cellStyle name="_EP WD7 11_Gross 2" xfId="3012"/>
    <cellStyle name="_EP WD7 12" xfId="3013"/>
    <cellStyle name="_EP WD7 12 2" xfId="3014"/>
    <cellStyle name="_EP WD7 12 3" xfId="3015"/>
    <cellStyle name="_EP WD7 12_Gross" xfId="3016"/>
    <cellStyle name="_EP WD7 12_Gross 2" xfId="3017"/>
    <cellStyle name="_EP WD7 13" xfId="3018"/>
    <cellStyle name="_EP WD7 13 2" xfId="3019"/>
    <cellStyle name="_EP WD7 13 3" xfId="3020"/>
    <cellStyle name="_EP WD7 13 4" xfId="16133"/>
    <cellStyle name="_EP WD7 13 5" xfId="16134"/>
    <cellStyle name="_EP WD7 13_Gross" xfId="3021"/>
    <cellStyle name="_EP WD7 13_Gross 2" xfId="3022"/>
    <cellStyle name="_EP WD7 14" xfId="3023"/>
    <cellStyle name="_EP WD7 14 2" xfId="3024"/>
    <cellStyle name="_EP WD7 14_Gross" xfId="3025"/>
    <cellStyle name="_EP WD7 14_Gross 2" xfId="3026"/>
    <cellStyle name="_EP WD7 15" xfId="3027"/>
    <cellStyle name="_EP WD7 15 2" xfId="3028"/>
    <cellStyle name="_EP WD7 15_Gross" xfId="3029"/>
    <cellStyle name="_EP WD7 15_Gross 2" xfId="3030"/>
    <cellStyle name="_EP WD7 16" xfId="3031"/>
    <cellStyle name="_EP WD7 16 2" xfId="3032"/>
    <cellStyle name="_EP WD7 16_Gross" xfId="3033"/>
    <cellStyle name="_EP WD7 16_Gross 2" xfId="3034"/>
    <cellStyle name="_EP WD7 17" xfId="3035"/>
    <cellStyle name="_EP WD7 17 2" xfId="3036"/>
    <cellStyle name="_EP WD7 17_Gross" xfId="3037"/>
    <cellStyle name="_EP WD7 17_Gross 2" xfId="3038"/>
    <cellStyle name="_EP WD7 18" xfId="3039"/>
    <cellStyle name="_EP WD7 18 2" xfId="3040"/>
    <cellStyle name="_EP WD7 19" xfId="3041"/>
    <cellStyle name="_EP WD7 19 2" xfId="3042"/>
    <cellStyle name="_EP WD7 2" xfId="3043"/>
    <cellStyle name="_EP WD7 2 10" xfId="3044"/>
    <cellStyle name="_EP WD7 2 11" xfId="16135"/>
    <cellStyle name="_EP WD7 2 2" xfId="3045"/>
    <cellStyle name="_EP WD7 2 2 2" xfId="3046"/>
    <cellStyle name="_EP WD7 2 2 2 2" xfId="3047"/>
    <cellStyle name="_EP WD7 2 2 2 3" xfId="16136"/>
    <cellStyle name="_EP WD7 2 2 2 4" xfId="16137"/>
    <cellStyle name="_EP WD7 2 2 3" xfId="3048"/>
    <cellStyle name="_EP WD7 2 2 3 2" xfId="3049"/>
    <cellStyle name="_EP WD7 2 2 4" xfId="3050"/>
    <cellStyle name="_EP WD7 2 2_Gross" xfId="3051"/>
    <cellStyle name="_EP WD7 2 2_Gross 2" xfId="3052"/>
    <cellStyle name="_EP WD7 2 3" xfId="3053"/>
    <cellStyle name="_EP WD7 2 3 2" xfId="3054"/>
    <cellStyle name="_EP WD7 2 3 2 2" xfId="3055"/>
    <cellStyle name="_EP WD7 2 3 3" xfId="3056"/>
    <cellStyle name="_EP WD7 2 3_Gross" xfId="3057"/>
    <cellStyle name="_EP WD7 2 3_Gross 2" xfId="3058"/>
    <cellStyle name="_EP WD7 2 4" xfId="3059"/>
    <cellStyle name="_EP WD7 2 4 2" xfId="3060"/>
    <cellStyle name="_EP WD7 2 4 2 2" xfId="16138"/>
    <cellStyle name="_EP WD7 2 4 3" xfId="3061"/>
    <cellStyle name="_EP WD7 2 5" xfId="3062"/>
    <cellStyle name="_EP WD7 2 5 2" xfId="3063"/>
    <cellStyle name="_EP WD7 2 6" xfId="3064"/>
    <cellStyle name="_EP WD7 2 6 2" xfId="3065"/>
    <cellStyle name="_EP WD7 2 7" xfId="3066"/>
    <cellStyle name="_EP WD7 2 7 2" xfId="3067"/>
    <cellStyle name="_EP WD7 2 8" xfId="3068"/>
    <cellStyle name="_EP WD7 2 9" xfId="3069"/>
    <cellStyle name="_EP WD7 2_Gross" xfId="3070"/>
    <cellStyle name="_EP WD7 2_Gross 2" xfId="3071"/>
    <cellStyle name="_EP WD7 20" xfId="3072"/>
    <cellStyle name="_EP WD7 20 2" xfId="3073"/>
    <cellStyle name="_EP WD7 21" xfId="3074"/>
    <cellStyle name="_EP WD7 21 2" xfId="3075"/>
    <cellStyle name="_EP WD7 22" xfId="3076"/>
    <cellStyle name="_EP WD7 23" xfId="3077"/>
    <cellStyle name="_EP WD7 24" xfId="3078"/>
    <cellStyle name="_EP WD7 24 2" xfId="3079"/>
    <cellStyle name="_EP WD7 25" xfId="3080"/>
    <cellStyle name="_EP WD7 25 2" xfId="16139"/>
    <cellStyle name="_EP WD7 26" xfId="3081"/>
    <cellStyle name="_EP WD7 26 2" xfId="16140"/>
    <cellStyle name="_EP WD7 27" xfId="3082"/>
    <cellStyle name="_EP WD7 27 2" xfId="16141"/>
    <cellStyle name="_EP WD7 28" xfId="16142"/>
    <cellStyle name="_EP WD7 3" xfId="3083"/>
    <cellStyle name="_EP WD7 3 10" xfId="3084"/>
    <cellStyle name="_EP WD7 3 10 2" xfId="3085"/>
    <cellStyle name="_EP WD7 3 10 3" xfId="16143"/>
    <cellStyle name="_EP WD7 3 10 4" xfId="16144"/>
    <cellStyle name="_EP WD7 3 10 5" xfId="16145"/>
    <cellStyle name="_EP WD7 3 11" xfId="3086"/>
    <cellStyle name="_EP WD7 3 11 2" xfId="16146"/>
    <cellStyle name="_EP WD7 3 12" xfId="16147"/>
    <cellStyle name="_EP WD7 3 2" xfId="3087"/>
    <cellStyle name="_EP WD7 3 2 2" xfId="3088"/>
    <cellStyle name="_EP WD7 3 2 2 2" xfId="3089"/>
    <cellStyle name="_EP WD7 3 2 2_Gross" xfId="3090"/>
    <cellStyle name="_EP WD7 3 2 2_Gross 2" xfId="3091"/>
    <cellStyle name="_EP WD7 3 2 3" xfId="3092"/>
    <cellStyle name="_EP WD7 3 2_Gross" xfId="3093"/>
    <cellStyle name="_EP WD7 3 2_Gross 2" xfId="3094"/>
    <cellStyle name="_EP WD7 3 3" xfId="3095"/>
    <cellStyle name="_EP WD7 3 3 2" xfId="3096"/>
    <cellStyle name="_EP WD7 3 3 2 2" xfId="3097"/>
    <cellStyle name="_EP WD7 3 3 2_Gross" xfId="3098"/>
    <cellStyle name="_EP WD7 3 3 2_Gross 2" xfId="3099"/>
    <cellStyle name="_EP WD7 3 3 3" xfId="3100"/>
    <cellStyle name="_EP WD7 3 3_August 2014 IMBE" xfId="3101"/>
    <cellStyle name="_EP WD7 3 3_August 2014 IMBE 2" xfId="3102"/>
    <cellStyle name="_EP WD7 3 3_August 2014 IMBE 2 2" xfId="3103"/>
    <cellStyle name="_EP WD7 3 3_August 2014 IMBE 2 2 2" xfId="3104"/>
    <cellStyle name="_EP WD7 3 3_August 2014 IMBE 2 2_Gross" xfId="3105"/>
    <cellStyle name="_EP WD7 3 3_August 2014 IMBE 2 2_Gross 2" xfId="3106"/>
    <cellStyle name="_EP WD7 3 3_August 2014 IMBE 2 3" xfId="3107"/>
    <cellStyle name="_EP WD7 3 3_August 2014 IMBE 2_Gross" xfId="3108"/>
    <cellStyle name="_EP WD7 3 3_August 2014 IMBE 2_Gross 2" xfId="3109"/>
    <cellStyle name="_EP WD7 3 3_August 2014 IMBE 3" xfId="3110"/>
    <cellStyle name="_EP WD7 3 3_August 2014 IMBE 3 2" xfId="16148"/>
    <cellStyle name="_EP WD7 3 3_August 2014 IMBE 4" xfId="16149"/>
    <cellStyle name="_EP WD7 3 3_August 2014 IMBE 4 2" xfId="16150"/>
    <cellStyle name="_EP WD7 3 3_August 2014 IMBE 5" xfId="16151"/>
    <cellStyle name="_EP WD7 3 3_August 2014 IMBE_Gross" xfId="3111"/>
    <cellStyle name="_EP WD7 3 3_August 2014 IMBE_Gross 2" xfId="3112"/>
    <cellStyle name="_EP WD7 3 3_Gross" xfId="3113"/>
    <cellStyle name="_EP WD7 3 3_Gross 2" xfId="3114"/>
    <cellStyle name="_EP WD7 3 4" xfId="3115"/>
    <cellStyle name="_EP WD7 3 4 2" xfId="3116"/>
    <cellStyle name="_EP WD7 3 4 2 2" xfId="3117"/>
    <cellStyle name="_EP WD7 3 4 2_Gross" xfId="3118"/>
    <cellStyle name="_EP WD7 3 4 2_Gross 2" xfId="3119"/>
    <cellStyle name="_EP WD7 3 4 3" xfId="3120"/>
    <cellStyle name="_EP WD7 3 4_Gross" xfId="3121"/>
    <cellStyle name="_EP WD7 3 4_Gross 2" xfId="3122"/>
    <cellStyle name="_EP WD7 3 5" xfId="3123"/>
    <cellStyle name="_EP WD7 3 5 2" xfId="3124"/>
    <cellStyle name="_EP WD7 3 5 2 2" xfId="16152"/>
    <cellStyle name="_EP WD7 3 5 3" xfId="3125"/>
    <cellStyle name="_EP WD7 3 5 4" xfId="16153"/>
    <cellStyle name="_EP WD7 3 5 5" xfId="16154"/>
    <cellStyle name="_EP WD7 3 5 6" xfId="16155"/>
    <cellStyle name="_EP WD7 3 5_Gross" xfId="3126"/>
    <cellStyle name="_EP WD7 3 5_Gross 2" xfId="3127"/>
    <cellStyle name="_EP WD7 3 6" xfId="3128"/>
    <cellStyle name="_EP WD7 3 6 2" xfId="3129"/>
    <cellStyle name="_EP WD7 3 6 2 2" xfId="16156"/>
    <cellStyle name="_EP WD7 3 6 3" xfId="3130"/>
    <cellStyle name="_EP WD7 3 6 3 2" xfId="16157"/>
    <cellStyle name="_EP WD7 3 6 4" xfId="3131"/>
    <cellStyle name="_EP WD7 3 6 5" xfId="16158"/>
    <cellStyle name="_EP WD7 3 6 6" xfId="16159"/>
    <cellStyle name="_EP WD7 3 6 7" xfId="16160"/>
    <cellStyle name="_EP WD7 3 6 8" xfId="16161"/>
    <cellStyle name="_EP WD7 3 6_Gross" xfId="3132"/>
    <cellStyle name="_EP WD7 3 6_Gross 2" xfId="3133"/>
    <cellStyle name="_EP WD7 3 7" xfId="3134"/>
    <cellStyle name="_EP WD7 3 7 2" xfId="3135"/>
    <cellStyle name="_EP WD7 3 7 2 2" xfId="16162"/>
    <cellStyle name="_EP WD7 3 7 3" xfId="3136"/>
    <cellStyle name="_EP WD7 3 7 3 2" xfId="16163"/>
    <cellStyle name="_EP WD7 3 7 4" xfId="16164"/>
    <cellStyle name="_EP WD7 3 7 5" xfId="16165"/>
    <cellStyle name="_EP WD7 3 7_Gross" xfId="3137"/>
    <cellStyle name="_EP WD7 3 7_Gross 2" xfId="3138"/>
    <cellStyle name="_EP WD7 3 8" xfId="3139"/>
    <cellStyle name="_EP WD7 3 8 2" xfId="3140"/>
    <cellStyle name="_EP WD7 3 8 2 2" xfId="16166"/>
    <cellStyle name="_EP WD7 3 8 3" xfId="3141"/>
    <cellStyle name="_EP WD7 3 8 3 2" xfId="16167"/>
    <cellStyle name="_EP WD7 3 8 4" xfId="16168"/>
    <cellStyle name="_EP WD7 3 8 5" xfId="16169"/>
    <cellStyle name="_EP WD7 3 8 6" xfId="16170"/>
    <cellStyle name="_EP WD7 3 8 7" xfId="16171"/>
    <cellStyle name="_EP WD7 3 8 8" xfId="16172"/>
    <cellStyle name="_EP WD7 3 8_Gross" xfId="3142"/>
    <cellStyle name="_EP WD7 3 8_Gross 2" xfId="3143"/>
    <cellStyle name="_EP WD7 3 9" xfId="3144"/>
    <cellStyle name="_EP WD7 3 9 2" xfId="3145"/>
    <cellStyle name="_EP WD7 3 9 3" xfId="16173"/>
    <cellStyle name="_EP WD7 3 9 4" xfId="16174"/>
    <cellStyle name="_EP WD7 3 9 5" xfId="16175"/>
    <cellStyle name="_EP WD7 3_August 2014 IMBE" xfId="3146"/>
    <cellStyle name="_EP WD7 3_August 2014 IMBE 2" xfId="3147"/>
    <cellStyle name="_EP WD7 3_August 2014 IMBE 2 2" xfId="3148"/>
    <cellStyle name="_EP WD7 3_August 2014 IMBE 2_Gross" xfId="3149"/>
    <cellStyle name="_EP WD7 3_August 2014 IMBE 2_Gross 2" xfId="3150"/>
    <cellStyle name="_EP WD7 3_August 2014 IMBE 3" xfId="3151"/>
    <cellStyle name="_EP WD7 3_August 2014 IMBE_Gross" xfId="3152"/>
    <cellStyle name="_EP WD7 3_August 2014 IMBE_Gross 2" xfId="3153"/>
    <cellStyle name="_EP WD7 3_Gross" xfId="3154"/>
    <cellStyle name="_EP WD7 3_Gross 2" xfId="3155"/>
    <cellStyle name="_EP WD7 4" xfId="3156"/>
    <cellStyle name="_EP WD7 4 2" xfId="3157"/>
    <cellStyle name="_EP WD7 4 2 2" xfId="3158"/>
    <cellStyle name="_EP WD7 4 2_Gross" xfId="3159"/>
    <cellStyle name="_EP WD7 4 2_Gross 2" xfId="3160"/>
    <cellStyle name="_EP WD7 4 3" xfId="3161"/>
    <cellStyle name="_EP WD7 4 4" xfId="3162"/>
    <cellStyle name="_EP WD7 4 5" xfId="3163"/>
    <cellStyle name="_EP WD7 4_August 2014 IMBE" xfId="3164"/>
    <cellStyle name="_EP WD7 4_August 2014 IMBE 2" xfId="3165"/>
    <cellStyle name="_EP WD7 4_August 2014 IMBE 2 2" xfId="3166"/>
    <cellStyle name="_EP WD7 4_August 2014 IMBE 2 2 2" xfId="3167"/>
    <cellStyle name="_EP WD7 4_August 2014 IMBE 2 2_Gross" xfId="3168"/>
    <cellStyle name="_EP WD7 4_August 2014 IMBE 2 2_Gross 2" xfId="3169"/>
    <cellStyle name="_EP WD7 4_August 2014 IMBE 2 3" xfId="3170"/>
    <cellStyle name="_EP WD7 4_August 2014 IMBE 2_Gross" xfId="3171"/>
    <cellStyle name="_EP WD7 4_August 2014 IMBE 2_Gross 2" xfId="3172"/>
    <cellStyle name="_EP WD7 4_August 2014 IMBE 3" xfId="3173"/>
    <cellStyle name="_EP WD7 4_August 2014 IMBE 3 2" xfId="16176"/>
    <cellStyle name="_EP WD7 4_August 2014 IMBE 4" xfId="16177"/>
    <cellStyle name="_EP WD7 4_August 2014 IMBE 4 2" xfId="16178"/>
    <cellStyle name="_EP WD7 4_August 2014 IMBE 5" xfId="16179"/>
    <cellStyle name="_EP WD7 4_August 2014 IMBE_Gross" xfId="3174"/>
    <cellStyle name="_EP WD7 4_August 2014 IMBE_Gross 2" xfId="3175"/>
    <cellStyle name="_EP WD7 4_Gross" xfId="3176"/>
    <cellStyle name="_EP WD7 4_Gross 2" xfId="3177"/>
    <cellStyle name="_EP WD7 5" xfId="3178"/>
    <cellStyle name="_EP WD7 5 2" xfId="3179"/>
    <cellStyle name="_EP WD7 5 2 2" xfId="3180"/>
    <cellStyle name="_EP WD7 5 2 2 2" xfId="16180"/>
    <cellStyle name="_EP WD7 5 2 2 2 2" xfId="16181"/>
    <cellStyle name="_EP WD7 5 2 3" xfId="3181"/>
    <cellStyle name="_EP WD7 5 2 4" xfId="16182"/>
    <cellStyle name="_EP WD7 5 2 5" xfId="16183"/>
    <cellStyle name="_EP WD7 5 2_Gross" xfId="3182"/>
    <cellStyle name="_EP WD7 5 2_Gross 2" xfId="3183"/>
    <cellStyle name="_EP WD7 5 3" xfId="3184"/>
    <cellStyle name="_EP WD7 5 3 2" xfId="3185"/>
    <cellStyle name="_EP WD7 5 4" xfId="3186"/>
    <cellStyle name="_EP WD7 5 4 2" xfId="16184"/>
    <cellStyle name="_EP WD7 5 4 3" xfId="16185"/>
    <cellStyle name="_EP WD7 5 5" xfId="16186"/>
    <cellStyle name="_EP WD7 5_Gross" xfId="3187"/>
    <cellStyle name="_EP WD7 5_Gross 2" xfId="3188"/>
    <cellStyle name="_EP WD7 6" xfId="3189"/>
    <cellStyle name="_EP WD7 6 2" xfId="3190"/>
    <cellStyle name="_EP WD7 6 2 2" xfId="3191"/>
    <cellStyle name="_EP WD7 6 2 3" xfId="3192"/>
    <cellStyle name="_EP WD7 6 2 4" xfId="16187"/>
    <cellStyle name="_EP WD7 6 2 5" xfId="16188"/>
    <cellStyle name="_EP WD7 6 2_Gross" xfId="3193"/>
    <cellStyle name="_EP WD7 6 2_Gross 2" xfId="3194"/>
    <cellStyle name="_EP WD7 6 3" xfId="3195"/>
    <cellStyle name="_EP WD7 6 3 2" xfId="3196"/>
    <cellStyle name="_EP WD7 6 4" xfId="3197"/>
    <cellStyle name="_EP WD7 6_Gross" xfId="3198"/>
    <cellStyle name="_EP WD7 6_Gross 2" xfId="3199"/>
    <cellStyle name="_EP WD7 7" xfId="3200"/>
    <cellStyle name="_EP WD7 7 2" xfId="3201"/>
    <cellStyle name="_EP WD7 7 2 2" xfId="3202"/>
    <cellStyle name="_EP WD7 7 2_Gross" xfId="3203"/>
    <cellStyle name="_EP WD7 7 2_Gross 2" xfId="3204"/>
    <cellStyle name="_EP WD7 7 3" xfId="3205"/>
    <cellStyle name="_EP WD7 7_Gross" xfId="3206"/>
    <cellStyle name="_EP WD7 7_Gross 2" xfId="3207"/>
    <cellStyle name="_EP WD7 8" xfId="3208"/>
    <cellStyle name="_EP WD7 8 2" xfId="3209"/>
    <cellStyle name="_EP WD7 8 2 2" xfId="3210"/>
    <cellStyle name="_EP WD7 8 2_Gross" xfId="3211"/>
    <cellStyle name="_EP WD7 8 2_Gross 2" xfId="3212"/>
    <cellStyle name="_EP WD7 8 3" xfId="3213"/>
    <cellStyle name="_EP WD7 8_Gross" xfId="3214"/>
    <cellStyle name="_EP WD7 8_Gross 2" xfId="3215"/>
    <cellStyle name="_EP WD7 9" xfId="3216"/>
    <cellStyle name="_EP WD7 9 2" xfId="3217"/>
    <cellStyle name="_EP WD7 9 2 2" xfId="3218"/>
    <cellStyle name="_EP WD7 9 2 2 2" xfId="16189"/>
    <cellStyle name="_EP WD7 9 2 3" xfId="3219"/>
    <cellStyle name="_EP WD7 9 2 4" xfId="16190"/>
    <cellStyle name="_EP WD7 9 2_Gross" xfId="3220"/>
    <cellStyle name="_EP WD7 9 2_Gross 2" xfId="3221"/>
    <cellStyle name="_EP WD7 9 3" xfId="3222"/>
    <cellStyle name="_EP WD7 9 3 2" xfId="16191"/>
    <cellStyle name="_EP WD7 9 3 3" xfId="16192"/>
    <cellStyle name="_EP WD7 9 4" xfId="3223"/>
    <cellStyle name="_EP WD7 9 5" xfId="16193"/>
    <cellStyle name="_EP WD7 9_Gross" xfId="3224"/>
    <cellStyle name="_EP WD7 9_Gross 2" xfId="3225"/>
    <cellStyle name="_EP WD7_001. Test" xfId="3226"/>
    <cellStyle name="_EP WD7_001. Test 2" xfId="3227"/>
    <cellStyle name="_EP WD7_001. Test_Gross" xfId="3228"/>
    <cellStyle name="_EP WD7_001. Test_Gross 2" xfId="3229"/>
    <cellStyle name="_EP WD7_Gross" xfId="3230"/>
    <cellStyle name="_EP WD7_Gross 2" xfId="3231"/>
    <cellStyle name="_EP WD7_Gross 2 2" xfId="3232"/>
    <cellStyle name="_EP WD7_Gross 2_Gross" xfId="3233"/>
    <cellStyle name="_EP WD7_Gross 2_Gross 2" xfId="3234"/>
    <cellStyle name="_EP WD7_Gross 3" xfId="3235"/>
    <cellStyle name="_EP WD7_Gross_1" xfId="3236"/>
    <cellStyle name="_EP WD7_Gross_1 2" xfId="3237"/>
    <cellStyle name="_EP WD7_Gross_Gross" xfId="3238"/>
    <cellStyle name="_EP WD7_Gross_Gross 2" xfId="3239"/>
    <cellStyle name="_EP WD7_R0" xfId="3240"/>
    <cellStyle name="_EP WD7_R0 2" xfId="3241"/>
    <cellStyle name="_EP WD7_R0 2 2" xfId="3242"/>
    <cellStyle name="_EP WD7_R0 3" xfId="3243"/>
    <cellStyle name="_EP WD7_R0_1" xfId="3244"/>
    <cellStyle name="_EP WD7_R0_1 2" xfId="3245"/>
    <cellStyle name="_ESAIB White Paper Proposals stock and flow impact Revised5" xfId="3246"/>
    <cellStyle name="_ESAIB White Paper Proposals stock and flow impact Revised5 2" xfId="3247"/>
    <cellStyle name="_ESAIB White Paper Proposals stock and flow impact Revised5 2 2" xfId="3248"/>
    <cellStyle name="_ESAIB White Paper Proposals stock and flow impact Revised5 2_Gross" xfId="3249"/>
    <cellStyle name="_ESAIB White Paper Proposals stock and flow impact Revised5 2_Gross 2" xfId="3250"/>
    <cellStyle name="_ESAIB White Paper Proposals stock and flow impact Revised5 3" xfId="3251"/>
    <cellStyle name="_ESAIB White Paper Proposals stock and flow impact Revised5_Gross" xfId="3252"/>
    <cellStyle name="_ESAIB White Paper Proposals stock and flow impact Revised5_Gross 2" xfId="3253"/>
    <cellStyle name="_Example Narrative" xfId="3254"/>
    <cellStyle name="_Example Narrative 10" xfId="3255"/>
    <cellStyle name="_Example Narrative 10 2" xfId="3256"/>
    <cellStyle name="_Example Narrative 10 3" xfId="3257"/>
    <cellStyle name="_Example Narrative 10 3 2" xfId="16194"/>
    <cellStyle name="_Example Narrative 10_Gross" xfId="3258"/>
    <cellStyle name="_Example Narrative 11" xfId="3259"/>
    <cellStyle name="_Example Narrative 11 2" xfId="3260"/>
    <cellStyle name="_Example Narrative 11_Gross" xfId="3261"/>
    <cellStyle name="_Example Narrative 12" xfId="3262"/>
    <cellStyle name="_Example Narrative 12 2" xfId="3263"/>
    <cellStyle name="_Example Narrative 12_Gross" xfId="3264"/>
    <cellStyle name="_Example Narrative 13" xfId="3265"/>
    <cellStyle name="_Example Narrative 13 2" xfId="3266"/>
    <cellStyle name="_Example Narrative 13_Gross" xfId="3267"/>
    <cellStyle name="_Example Narrative 14" xfId="3268"/>
    <cellStyle name="_Example Narrative 14 2" xfId="3269"/>
    <cellStyle name="_Example Narrative 14_Gross" xfId="3270"/>
    <cellStyle name="_Example Narrative 15" xfId="3271"/>
    <cellStyle name="_Example Narrative 15 2" xfId="3272"/>
    <cellStyle name="_Example Narrative 15_Gross" xfId="3273"/>
    <cellStyle name="_Example Narrative 16" xfId="3274"/>
    <cellStyle name="_Example Narrative 16 2" xfId="3275"/>
    <cellStyle name="_Example Narrative 16_Gross" xfId="3276"/>
    <cellStyle name="_Example Narrative 17" xfId="3277"/>
    <cellStyle name="_Example Narrative 17 2" xfId="3278"/>
    <cellStyle name="_Example Narrative 18" xfId="3279"/>
    <cellStyle name="_Example Narrative 18 2" xfId="3280"/>
    <cellStyle name="_Example Narrative 19" xfId="3281"/>
    <cellStyle name="_Example Narrative 19 2" xfId="3282"/>
    <cellStyle name="_Example Narrative 2" xfId="3283"/>
    <cellStyle name="_Example Narrative 2 2" xfId="3284"/>
    <cellStyle name="_Example Narrative 2 3" xfId="3285"/>
    <cellStyle name="_Example Narrative 2 3 2" xfId="3286"/>
    <cellStyle name="_Example Narrative 2 3_Gross" xfId="3287"/>
    <cellStyle name="_Example Narrative 2 4" xfId="3288"/>
    <cellStyle name="_Example Narrative 2 4 2" xfId="3289"/>
    <cellStyle name="_Example Narrative 2 4_Gross" xfId="3290"/>
    <cellStyle name="_Example Narrative 2 5" xfId="3291"/>
    <cellStyle name="_Example Narrative 2 5 2" xfId="3292"/>
    <cellStyle name="_Example Narrative 2 5 2 2" xfId="16195"/>
    <cellStyle name="_Example Narrative 2 5 3" xfId="3293"/>
    <cellStyle name="_Example Narrative 2 5 3 2" xfId="16196"/>
    <cellStyle name="_Example Narrative 2 5 4" xfId="16197"/>
    <cellStyle name="_Example Narrative 2 5_Gross" xfId="3294"/>
    <cellStyle name="_Example Narrative 2 6" xfId="3295"/>
    <cellStyle name="_Example Narrative 2 6 2" xfId="16198"/>
    <cellStyle name="_Example Narrative 2 6 3" xfId="16199"/>
    <cellStyle name="_Example Narrative 2 7" xfId="3296"/>
    <cellStyle name="_Example Narrative 2 7 2" xfId="16200"/>
    <cellStyle name="_Example Narrative 2 8" xfId="3297"/>
    <cellStyle name="_Example Narrative 2 8 2" xfId="16201"/>
    <cellStyle name="_Example Narrative 2_August 2014 IMBE" xfId="3298"/>
    <cellStyle name="_Example Narrative 2_Gross" xfId="3299"/>
    <cellStyle name="_Example Narrative 20" xfId="3300"/>
    <cellStyle name="_Example Narrative 20 2" xfId="3301"/>
    <cellStyle name="_Example Narrative 21" xfId="3302"/>
    <cellStyle name="_Example Narrative 21 2" xfId="16202"/>
    <cellStyle name="_Example Narrative 3" xfId="3303"/>
    <cellStyle name="_Example Narrative 4" xfId="3304"/>
    <cellStyle name="_Example Narrative 4 2" xfId="3305"/>
    <cellStyle name="_Example Narrative 4_Gross" xfId="3306"/>
    <cellStyle name="_Example Narrative 5" xfId="3307"/>
    <cellStyle name="_Example Narrative 5 2" xfId="3308"/>
    <cellStyle name="_Example Narrative 5_Gross" xfId="3309"/>
    <cellStyle name="_Example Narrative 6" xfId="3310"/>
    <cellStyle name="_Example Narrative 6 2" xfId="3311"/>
    <cellStyle name="_Example Narrative 6 3" xfId="16203"/>
    <cellStyle name="_Example Narrative 6 3 2" xfId="16204"/>
    <cellStyle name="_Example Narrative 7" xfId="3312"/>
    <cellStyle name="_Example Narrative 7 2" xfId="3313"/>
    <cellStyle name="_Example Narrative 7 3" xfId="3314"/>
    <cellStyle name="_Example Narrative 7_Gross" xfId="3315"/>
    <cellStyle name="_Example Narrative 8" xfId="3316"/>
    <cellStyle name="_Example Narrative 8 2" xfId="3317"/>
    <cellStyle name="_Example Narrative 8_Gross" xfId="3318"/>
    <cellStyle name="_Example Narrative 9" xfId="3319"/>
    <cellStyle name="_Example Narrative 9 2" xfId="3320"/>
    <cellStyle name="_Example Narrative 9_Gross" xfId="3321"/>
    <cellStyle name="_Example Narrative_July 2014 IMBE" xfId="3322"/>
    <cellStyle name="_Example Narrative_July 2014 IMBE 2" xfId="16205"/>
    <cellStyle name="_Example Narrative_R0 Caseloads" xfId="3323"/>
    <cellStyle name="_Example Narrative_WCMG updates 1415p3" xfId="3324"/>
    <cellStyle name="_Fair Value schedule" xfId="3325"/>
    <cellStyle name="_Fair Value schedule 2" xfId="3326"/>
    <cellStyle name="_Fair Value schedule_20110317 Guarantee Data sheet with CDS Expected Losses" xfId="3327"/>
    <cellStyle name="_Fair Value schedule_20110317 Guarantee Data sheet with CDS Expected Losses 2" xfId="3328"/>
    <cellStyle name="_Flash Report DRAFT" xfId="3329"/>
    <cellStyle name="_Flash Report DRAFT 10" xfId="3330"/>
    <cellStyle name="_Flash Report DRAFT 10 2" xfId="3331"/>
    <cellStyle name="_Flash Report DRAFT 10 2 2" xfId="3332"/>
    <cellStyle name="_Flash Report DRAFT 10 2 2 2" xfId="16206"/>
    <cellStyle name="_Flash Report DRAFT 10 2 3" xfId="3333"/>
    <cellStyle name="_Flash Report DRAFT 10 2 4" xfId="16207"/>
    <cellStyle name="_Flash Report DRAFT 10 2_Gross" xfId="3334"/>
    <cellStyle name="_Flash Report DRAFT 10 2_Gross 2" xfId="3335"/>
    <cellStyle name="_Flash Report DRAFT 10 3" xfId="3336"/>
    <cellStyle name="_Flash Report DRAFT 10 3 2" xfId="16208"/>
    <cellStyle name="_Flash Report DRAFT 10 3 3" xfId="16209"/>
    <cellStyle name="_Flash Report DRAFT 10 4" xfId="3337"/>
    <cellStyle name="_Flash Report DRAFT 10 5" xfId="16210"/>
    <cellStyle name="_Flash Report DRAFT 10_Gross" xfId="3338"/>
    <cellStyle name="_Flash Report DRAFT 10_Gross 2" xfId="3339"/>
    <cellStyle name="_Flash Report DRAFT 11" xfId="3340"/>
    <cellStyle name="_Flash Report DRAFT 11 2" xfId="3341"/>
    <cellStyle name="_Flash Report DRAFT 11 2 2" xfId="16211"/>
    <cellStyle name="_Flash Report DRAFT 11 3" xfId="3342"/>
    <cellStyle name="_Flash Report DRAFT 11 3 2" xfId="16212"/>
    <cellStyle name="_Flash Report DRAFT 11 4" xfId="3343"/>
    <cellStyle name="_Flash Report DRAFT 11 5" xfId="16213"/>
    <cellStyle name="_Flash Report DRAFT 11_Gross" xfId="3344"/>
    <cellStyle name="_Flash Report DRAFT 11_Gross 2" xfId="3345"/>
    <cellStyle name="_Flash Report DRAFT 12" xfId="3346"/>
    <cellStyle name="_Flash Report DRAFT 12 2" xfId="3347"/>
    <cellStyle name="_Flash Report DRAFT 12 3" xfId="3348"/>
    <cellStyle name="_Flash Report DRAFT 12_Gross" xfId="3349"/>
    <cellStyle name="_Flash Report DRAFT 12_Gross 2" xfId="3350"/>
    <cellStyle name="_Flash Report DRAFT 13" xfId="3351"/>
    <cellStyle name="_Flash Report DRAFT 13 2" xfId="3352"/>
    <cellStyle name="_Flash Report DRAFT 13 3" xfId="3353"/>
    <cellStyle name="_Flash Report DRAFT 13 4" xfId="16214"/>
    <cellStyle name="_Flash Report DRAFT 13 5" xfId="16215"/>
    <cellStyle name="_Flash Report DRAFT 13_Gross" xfId="3354"/>
    <cellStyle name="_Flash Report DRAFT 13_Gross 2" xfId="3355"/>
    <cellStyle name="_Flash Report DRAFT 14" xfId="3356"/>
    <cellStyle name="_Flash Report DRAFT 14 2" xfId="3357"/>
    <cellStyle name="_Flash Report DRAFT 14_Gross" xfId="3358"/>
    <cellStyle name="_Flash Report DRAFT 14_Gross 2" xfId="3359"/>
    <cellStyle name="_Flash Report DRAFT 15" xfId="3360"/>
    <cellStyle name="_Flash Report DRAFT 15 2" xfId="3361"/>
    <cellStyle name="_Flash Report DRAFT 15_Gross" xfId="3362"/>
    <cellStyle name="_Flash Report DRAFT 15_Gross 2" xfId="3363"/>
    <cellStyle name="_Flash Report DRAFT 16" xfId="3364"/>
    <cellStyle name="_Flash Report DRAFT 16 2" xfId="3365"/>
    <cellStyle name="_Flash Report DRAFT 16_Gross" xfId="3366"/>
    <cellStyle name="_Flash Report DRAFT 16_Gross 2" xfId="3367"/>
    <cellStyle name="_Flash Report DRAFT 17" xfId="3368"/>
    <cellStyle name="_Flash Report DRAFT 17 2" xfId="3369"/>
    <cellStyle name="_Flash Report DRAFT 17_Gross" xfId="3370"/>
    <cellStyle name="_Flash Report DRAFT 17_Gross 2" xfId="3371"/>
    <cellStyle name="_Flash Report DRAFT 18" xfId="3372"/>
    <cellStyle name="_Flash Report DRAFT 18 2" xfId="3373"/>
    <cellStyle name="_Flash Report DRAFT 19" xfId="3374"/>
    <cellStyle name="_Flash Report DRAFT 19 2" xfId="3375"/>
    <cellStyle name="_Flash Report DRAFT 2" xfId="3376"/>
    <cellStyle name="_Flash Report DRAFT 2 10" xfId="3377"/>
    <cellStyle name="_Flash Report DRAFT 2 11" xfId="16216"/>
    <cellStyle name="_Flash Report DRAFT 2 2" xfId="3378"/>
    <cellStyle name="_Flash Report DRAFT 2 2 2" xfId="3379"/>
    <cellStyle name="_Flash Report DRAFT 2 2 2 2" xfId="3380"/>
    <cellStyle name="_Flash Report DRAFT 2 2 2 3" xfId="16217"/>
    <cellStyle name="_Flash Report DRAFT 2 2 2 4" xfId="16218"/>
    <cellStyle name="_Flash Report DRAFT 2 2 3" xfId="3381"/>
    <cellStyle name="_Flash Report DRAFT 2 2 3 2" xfId="3382"/>
    <cellStyle name="_Flash Report DRAFT 2 2 4" xfId="3383"/>
    <cellStyle name="_Flash Report DRAFT 2 2_Gross" xfId="3384"/>
    <cellStyle name="_Flash Report DRAFT 2 2_Gross 2" xfId="3385"/>
    <cellStyle name="_Flash Report DRAFT 2 3" xfId="3386"/>
    <cellStyle name="_Flash Report DRAFT 2 3 2" xfId="3387"/>
    <cellStyle name="_Flash Report DRAFT 2 3 2 2" xfId="3388"/>
    <cellStyle name="_Flash Report DRAFT 2 3 3" xfId="3389"/>
    <cellStyle name="_Flash Report DRAFT 2 3_Gross" xfId="3390"/>
    <cellStyle name="_Flash Report DRAFT 2 3_Gross 2" xfId="3391"/>
    <cellStyle name="_Flash Report DRAFT 2 4" xfId="3392"/>
    <cellStyle name="_Flash Report DRAFT 2 4 2" xfId="3393"/>
    <cellStyle name="_Flash Report DRAFT 2 4 2 2" xfId="16219"/>
    <cellStyle name="_Flash Report DRAFT 2 4 3" xfId="3394"/>
    <cellStyle name="_Flash Report DRAFT 2 5" xfId="3395"/>
    <cellStyle name="_Flash Report DRAFT 2 5 2" xfId="3396"/>
    <cellStyle name="_Flash Report DRAFT 2 6" xfId="3397"/>
    <cellStyle name="_Flash Report DRAFT 2 6 2" xfId="3398"/>
    <cellStyle name="_Flash Report DRAFT 2 7" xfId="3399"/>
    <cellStyle name="_Flash Report DRAFT 2 7 2" xfId="3400"/>
    <cellStyle name="_Flash Report DRAFT 2 8" xfId="3401"/>
    <cellStyle name="_Flash Report DRAFT 2 9" xfId="3402"/>
    <cellStyle name="_Flash Report DRAFT 2_Gross" xfId="3403"/>
    <cellStyle name="_Flash Report DRAFT 2_Gross 2" xfId="3404"/>
    <cellStyle name="_Flash Report DRAFT 20" xfId="3405"/>
    <cellStyle name="_Flash Report DRAFT 20 2" xfId="3406"/>
    <cellStyle name="_Flash Report DRAFT 21" xfId="3407"/>
    <cellStyle name="_Flash Report DRAFT 21 2" xfId="3408"/>
    <cellStyle name="_Flash Report DRAFT 22" xfId="3409"/>
    <cellStyle name="_Flash Report DRAFT 23" xfId="3410"/>
    <cellStyle name="_Flash Report DRAFT 24" xfId="3411"/>
    <cellStyle name="_Flash Report DRAFT 24 2" xfId="3412"/>
    <cellStyle name="_Flash Report DRAFT 25" xfId="3413"/>
    <cellStyle name="_Flash Report DRAFT 25 2" xfId="16220"/>
    <cellStyle name="_Flash Report DRAFT 26" xfId="3414"/>
    <cellStyle name="_Flash Report DRAFT 26 2" xfId="16221"/>
    <cellStyle name="_Flash Report DRAFT 27" xfId="3415"/>
    <cellStyle name="_Flash Report DRAFT 27 2" xfId="16222"/>
    <cellStyle name="_Flash Report DRAFT 28" xfId="16223"/>
    <cellStyle name="_Flash Report DRAFT 3" xfId="3416"/>
    <cellStyle name="_Flash Report DRAFT 3 10" xfId="3417"/>
    <cellStyle name="_Flash Report DRAFT 3 10 2" xfId="3418"/>
    <cellStyle name="_Flash Report DRAFT 3 10 3" xfId="16224"/>
    <cellStyle name="_Flash Report DRAFT 3 10 4" xfId="16225"/>
    <cellStyle name="_Flash Report DRAFT 3 10 5" xfId="16226"/>
    <cellStyle name="_Flash Report DRAFT 3 11" xfId="3419"/>
    <cellStyle name="_Flash Report DRAFT 3 11 2" xfId="16227"/>
    <cellStyle name="_Flash Report DRAFT 3 12" xfId="16228"/>
    <cellStyle name="_Flash Report DRAFT 3 2" xfId="3420"/>
    <cellStyle name="_Flash Report DRAFT 3 2 2" xfId="3421"/>
    <cellStyle name="_Flash Report DRAFT 3 2 2 2" xfId="3422"/>
    <cellStyle name="_Flash Report DRAFT 3 2 2_Gross" xfId="3423"/>
    <cellStyle name="_Flash Report DRAFT 3 2 2_Gross 2" xfId="3424"/>
    <cellStyle name="_Flash Report DRAFT 3 2 3" xfId="3425"/>
    <cellStyle name="_Flash Report DRAFT 3 2_Gross" xfId="3426"/>
    <cellStyle name="_Flash Report DRAFT 3 2_Gross 2" xfId="3427"/>
    <cellStyle name="_Flash Report DRAFT 3 3" xfId="3428"/>
    <cellStyle name="_Flash Report DRAFT 3 3 2" xfId="3429"/>
    <cellStyle name="_Flash Report DRAFT 3 3 2 2" xfId="3430"/>
    <cellStyle name="_Flash Report DRAFT 3 3 2_Gross" xfId="3431"/>
    <cellStyle name="_Flash Report DRAFT 3 3 2_Gross 2" xfId="3432"/>
    <cellStyle name="_Flash Report DRAFT 3 3 3" xfId="3433"/>
    <cellStyle name="_Flash Report DRAFT 3 3_August 2014 IMBE" xfId="3434"/>
    <cellStyle name="_Flash Report DRAFT 3 3_August 2014 IMBE 2" xfId="3435"/>
    <cellStyle name="_Flash Report DRAFT 3 3_August 2014 IMBE 2 2" xfId="3436"/>
    <cellStyle name="_Flash Report DRAFT 3 3_August 2014 IMBE 2 2 2" xfId="3437"/>
    <cellStyle name="_Flash Report DRAFT 3 3_August 2014 IMBE 2 2_Gross" xfId="3438"/>
    <cellStyle name="_Flash Report DRAFT 3 3_August 2014 IMBE 2 2_Gross 2" xfId="3439"/>
    <cellStyle name="_Flash Report DRAFT 3 3_August 2014 IMBE 2 3" xfId="3440"/>
    <cellStyle name="_Flash Report DRAFT 3 3_August 2014 IMBE 2_Gross" xfId="3441"/>
    <cellStyle name="_Flash Report DRAFT 3 3_August 2014 IMBE 2_Gross 2" xfId="3442"/>
    <cellStyle name="_Flash Report DRAFT 3 3_August 2014 IMBE 3" xfId="3443"/>
    <cellStyle name="_Flash Report DRAFT 3 3_August 2014 IMBE 3 2" xfId="16229"/>
    <cellStyle name="_Flash Report DRAFT 3 3_August 2014 IMBE 4" xfId="16230"/>
    <cellStyle name="_Flash Report DRAFT 3 3_August 2014 IMBE 4 2" xfId="16231"/>
    <cellStyle name="_Flash Report DRAFT 3 3_August 2014 IMBE 5" xfId="16232"/>
    <cellStyle name="_Flash Report DRAFT 3 3_August 2014 IMBE_Gross" xfId="3444"/>
    <cellStyle name="_Flash Report DRAFT 3 3_August 2014 IMBE_Gross 2" xfId="3445"/>
    <cellStyle name="_Flash Report DRAFT 3 3_Gross" xfId="3446"/>
    <cellStyle name="_Flash Report DRAFT 3 3_Gross 2" xfId="3447"/>
    <cellStyle name="_Flash Report DRAFT 3 4" xfId="3448"/>
    <cellStyle name="_Flash Report DRAFT 3 4 2" xfId="3449"/>
    <cellStyle name="_Flash Report DRAFT 3 4 2 2" xfId="3450"/>
    <cellStyle name="_Flash Report DRAFT 3 4 2_Gross" xfId="3451"/>
    <cellStyle name="_Flash Report DRAFT 3 4 2_Gross 2" xfId="3452"/>
    <cellStyle name="_Flash Report DRAFT 3 4 3" xfId="3453"/>
    <cellStyle name="_Flash Report DRAFT 3 4_Gross" xfId="3454"/>
    <cellStyle name="_Flash Report DRAFT 3 4_Gross 2" xfId="3455"/>
    <cellStyle name="_Flash Report DRAFT 3 5" xfId="3456"/>
    <cellStyle name="_Flash Report DRAFT 3 5 2" xfId="3457"/>
    <cellStyle name="_Flash Report DRAFT 3 5 2 2" xfId="16233"/>
    <cellStyle name="_Flash Report DRAFT 3 5 3" xfId="3458"/>
    <cellStyle name="_Flash Report DRAFT 3 5 4" xfId="16234"/>
    <cellStyle name="_Flash Report DRAFT 3 5 5" xfId="16235"/>
    <cellStyle name="_Flash Report DRAFT 3 5 6" xfId="16236"/>
    <cellStyle name="_Flash Report DRAFT 3 5_Gross" xfId="3459"/>
    <cellStyle name="_Flash Report DRAFT 3 5_Gross 2" xfId="3460"/>
    <cellStyle name="_Flash Report DRAFT 3 6" xfId="3461"/>
    <cellStyle name="_Flash Report DRAFT 3 6 2" xfId="3462"/>
    <cellStyle name="_Flash Report DRAFT 3 6 2 2" xfId="16237"/>
    <cellStyle name="_Flash Report DRAFT 3 6 3" xfId="3463"/>
    <cellStyle name="_Flash Report DRAFT 3 6 3 2" xfId="16238"/>
    <cellStyle name="_Flash Report DRAFT 3 6 4" xfId="3464"/>
    <cellStyle name="_Flash Report DRAFT 3 6 5" xfId="16239"/>
    <cellStyle name="_Flash Report DRAFT 3 6 6" xfId="16240"/>
    <cellStyle name="_Flash Report DRAFT 3 6 7" xfId="16241"/>
    <cellStyle name="_Flash Report DRAFT 3 6 8" xfId="16242"/>
    <cellStyle name="_Flash Report DRAFT 3 6_Gross" xfId="3465"/>
    <cellStyle name="_Flash Report DRAFT 3 6_Gross 2" xfId="3466"/>
    <cellStyle name="_Flash Report DRAFT 3 7" xfId="3467"/>
    <cellStyle name="_Flash Report DRAFT 3 7 2" xfId="3468"/>
    <cellStyle name="_Flash Report DRAFT 3 7 2 2" xfId="16243"/>
    <cellStyle name="_Flash Report DRAFT 3 7 3" xfId="3469"/>
    <cellStyle name="_Flash Report DRAFT 3 7 3 2" xfId="16244"/>
    <cellStyle name="_Flash Report DRAFT 3 7 4" xfId="16245"/>
    <cellStyle name="_Flash Report DRAFT 3 7 5" xfId="16246"/>
    <cellStyle name="_Flash Report DRAFT 3 7_Gross" xfId="3470"/>
    <cellStyle name="_Flash Report DRAFT 3 7_Gross 2" xfId="3471"/>
    <cellStyle name="_Flash Report DRAFT 3 8" xfId="3472"/>
    <cellStyle name="_Flash Report DRAFT 3 8 2" xfId="3473"/>
    <cellStyle name="_Flash Report DRAFT 3 8 2 2" xfId="16247"/>
    <cellStyle name="_Flash Report DRAFT 3 8 3" xfId="3474"/>
    <cellStyle name="_Flash Report DRAFT 3 8 3 2" xfId="16248"/>
    <cellStyle name="_Flash Report DRAFT 3 8 4" xfId="16249"/>
    <cellStyle name="_Flash Report DRAFT 3 8 5" xfId="16250"/>
    <cellStyle name="_Flash Report DRAFT 3 8 6" xfId="16251"/>
    <cellStyle name="_Flash Report DRAFT 3 8 7" xfId="16252"/>
    <cellStyle name="_Flash Report DRAFT 3 8 8" xfId="16253"/>
    <cellStyle name="_Flash Report DRAFT 3 8_Gross" xfId="3475"/>
    <cellStyle name="_Flash Report DRAFT 3 8_Gross 2" xfId="3476"/>
    <cellStyle name="_Flash Report DRAFT 3 9" xfId="3477"/>
    <cellStyle name="_Flash Report DRAFT 3 9 2" xfId="3478"/>
    <cellStyle name="_Flash Report DRAFT 3 9 3" xfId="16254"/>
    <cellStyle name="_Flash Report DRAFT 3 9 4" xfId="16255"/>
    <cellStyle name="_Flash Report DRAFT 3 9 5" xfId="16256"/>
    <cellStyle name="_Flash Report DRAFT 3_August 2014 IMBE" xfId="3479"/>
    <cellStyle name="_Flash Report DRAFT 3_August 2014 IMBE 2" xfId="3480"/>
    <cellStyle name="_Flash Report DRAFT 3_August 2014 IMBE 2 2" xfId="3481"/>
    <cellStyle name="_Flash Report DRAFT 3_August 2014 IMBE 2_Gross" xfId="3482"/>
    <cellStyle name="_Flash Report DRAFT 3_August 2014 IMBE 2_Gross 2" xfId="3483"/>
    <cellStyle name="_Flash Report DRAFT 3_August 2014 IMBE 3" xfId="3484"/>
    <cellStyle name="_Flash Report DRAFT 3_August 2014 IMBE_Gross" xfId="3485"/>
    <cellStyle name="_Flash Report DRAFT 3_August 2014 IMBE_Gross 2" xfId="3486"/>
    <cellStyle name="_Flash Report DRAFT 3_Gross" xfId="3487"/>
    <cellStyle name="_Flash Report DRAFT 3_Gross 2" xfId="3488"/>
    <cellStyle name="_Flash Report DRAFT 4" xfId="3489"/>
    <cellStyle name="_Flash Report DRAFT 4 2" xfId="3490"/>
    <cellStyle name="_Flash Report DRAFT 4 2 2" xfId="3491"/>
    <cellStyle name="_Flash Report DRAFT 4 2_Gross" xfId="3492"/>
    <cellStyle name="_Flash Report DRAFT 4 2_Gross 2" xfId="3493"/>
    <cellStyle name="_Flash Report DRAFT 4 3" xfId="3494"/>
    <cellStyle name="_Flash Report DRAFT 4 4" xfId="3495"/>
    <cellStyle name="_Flash Report DRAFT 4 5" xfId="3496"/>
    <cellStyle name="_Flash Report DRAFT 4_August 2014 IMBE" xfId="3497"/>
    <cellStyle name="_Flash Report DRAFT 4_August 2014 IMBE 2" xfId="3498"/>
    <cellStyle name="_Flash Report DRAFT 4_August 2014 IMBE 2 2" xfId="3499"/>
    <cellStyle name="_Flash Report DRAFT 4_August 2014 IMBE 2 2 2" xfId="3500"/>
    <cellStyle name="_Flash Report DRAFT 4_August 2014 IMBE 2 2_Gross" xfId="3501"/>
    <cellStyle name="_Flash Report DRAFT 4_August 2014 IMBE 2 2_Gross 2" xfId="3502"/>
    <cellStyle name="_Flash Report DRAFT 4_August 2014 IMBE 2 3" xfId="3503"/>
    <cellStyle name="_Flash Report DRAFT 4_August 2014 IMBE 2_Gross" xfId="3504"/>
    <cellStyle name="_Flash Report DRAFT 4_August 2014 IMBE 2_Gross 2" xfId="3505"/>
    <cellStyle name="_Flash Report DRAFT 4_August 2014 IMBE 3" xfId="3506"/>
    <cellStyle name="_Flash Report DRAFT 4_August 2014 IMBE 3 2" xfId="16257"/>
    <cellStyle name="_Flash Report DRAFT 4_August 2014 IMBE 4" xfId="16258"/>
    <cellStyle name="_Flash Report DRAFT 4_August 2014 IMBE 4 2" xfId="16259"/>
    <cellStyle name="_Flash Report DRAFT 4_August 2014 IMBE 5" xfId="16260"/>
    <cellStyle name="_Flash Report DRAFT 4_August 2014 IMBE_Gross" xfId="3507"/>
    <cellStyle name="_Flash Report DRAFT 4_August 2014 IMBE_Gross 2" xfId="3508"/>
    <cellStyle name="_Flash Report DRAFT 4_Gross" xfId="3509"/>
    <cellStyle name="_Flash Report DRAFT 4_Gross 2" xfId="3510"/>
    <cellStyle name="_Flash Report DRAFT 5" xfId="3511"/>
    <cellStyle name="_Flash Report DRAFT 5 2" xfId="3512"/>
    <cellStyle name="_Flash Report DRAFT 5 2 2" xfId="3513"/>
    <cellStyle name="_Flash Report DRAFT 5 2 2 2" xfId="16261"/>
    <cellStyle name="_Flash Report DRAFT 5 2 2 2 2" xfId="16262"/>
    <cellStyle name="_Flash Report DRAFT 5 2 3" xfId="3514"/>
    <cellStyle name="_Flash Report DRAFT 5 2 4" xfId="16263"/>
    <cellStyle name="_Flash Report DRAFT 5 2 5" xfId="16264"/>
    <cellStyle name="_Flash Report DRAFT 5 2_Gross" xfId="3515"/>
    <cellStyle name="_Flash Report DRAFT 5 2_Gross 2" xfId="3516"/>
    <cellStyle name="_Flash Report DRAFT 5 3" xfId="3517"/>
    <cellStyle name="_Flash Report DRAFT 5 3 2" xfId="3518"/>
    <cellStyle name="_Flash Report DRAFT 5 4" xfId="3519"/>
    <cellStyle name="_Flash Report DRAFT 5 4 2" xfId="16265"/>
    <cellStyle name="_Flash Report DRAFT 5 4 3" xfId="16266"/>
    <cellStyle name="_Flash Report DRAFT 5 5" xfId="16267"/>
    <cellStyle name="_Flash Report DRAFT 5_Gross" xfId="3520"/>
    <cellStyle name="_Flash Report DRAFT 5_Gross 2" xfId="3521"/>
    <cellStyle name="_Flash Report DRAFT 6" xfId="3522"/>
    <cellStyle name="_Flash Report DRAFT 6 2" xfId="3523"/>
    <cellStyle name="_Flash Report DRAFT 6 2 2" xfId="3524"/>
    <cellStyle name="_Flash Report DRAFT 6 2 3" xfId="3525"/>
    <cellStyle name="_Flash Report DRAFT 6 2 4" xfId="16268"/>
    <cellStyle name="_Flash Report DRAFT 6 2 5" xfId="16269"/>
    <cellStyle name="_Flash Report DRAFT 6 2_Gross" xfId="3526"/>
    <cellStyle name="_Flash Report DRAFT 6 2_Gross 2" xfId="3527"/>
    <cellStyle name="_Flash Report DRAFT 6 3" xfId="3528"/>
    <cellStyle name="_Flash Report DRAFT 6 3 2" xfId="3529"/>
    <cellStyle name="_Flash Report DRAFT 6 4" xfId="3530"/>
    <cellStyle name="_Flash Report DRAFT 6_Gross" xfId="3531"/>
    <cellStyle name="_Flash Report DRAFT 6_Gross 2" xfId="3532"/>
    <cellStyle name="_Flash Report DRAFT 7" xfId="3533"/>
    <cellStyle name="_Flash Report DRAFT 7 2" xfId="3534"/>
    <cellStyle name="_Flash Report DRAFT 7 2 2" xfId="3535"/>
    <cellStyle name="_Flash Report DRAFT 7 2_Gross" xfId="3536"/>
    <cellStyle name="_Flash Report DRAFT 7 2_Gross 2" xfId="3537"/>
    <cellStyle name="_Flash Report DRAFT 7 3" xfId="3538"/>
    <cellStyle name="_Flash Report DRAFT 7_Gross" xfId="3539"/>
    <cellStyle name="_Flash Report DRAFT 7_Gross 2" xfId="3540"/>
    <cellStyle name="_Flash Report DRAFT 8" xfId="3541"/>
    <cellStyle name="_Flash Report DRAFT 8 2" xfId="3542"/>
    <cellStyle name="_Flash Report DRAFT 8 2 2" xfId="3543"/>
    <cellStyle name="_Flash Report DRAFT 8 2_Gross" xfId="3544"/>
    <cellStyle name="_Flash Report DRAFT 8 2_Gross 2" xfId="3545"/>
    <cellStyle name="_Flash Report DRAFT 8 3" xfId="3546"/>
    <cellStyle name="_Flash Report DRAFT 8_Gross" xfId="3547"/>
    <cellStyle name="_Flash Report DRAFT 8_Gross 2" xfId="3548"/>
    <cellStyle name="_Flash Report DRAFT 9" xfId="3549"/>
    <cellStyle name="_Flash Report DRAFT 9 2" xfId="3550"/>
    <cellStyle name="_Flash Report DRAFT 9 2 2" xfId="3551"/>
    <cellStyle name="_Flash Report DRAFT 9 2 2 2" xfId="16270"/>
    <cellStyle name="_Flash Report DRAFT 9 2 3" xfId="3552"/>
    <cellStyle name="_Flash Report DRAFT 9 2 4" xfId="16271"/>
    <cellStyle name="_Flash Report DRAFT 9 2_Gross" xfId="3553"/>
    <cellStyle name="_Flash Report DRAFT 9 2_Gross 2" xfId="3554"/>
    <cellStyle name="_Flash Report DRAFT 9 3" xfId="3555"/>
    <cellStyle name="_Flash Report DRAFT 9 3 2" xfId="16272"/>
    <cellStyle name="_Flash Report DRAFT 9 3 3" xfId="16273"/>
    <cellStyle name="_Flash Report DRAFT 9 4" xfId="3556"/>
    <cellStyle name="_Flash Report DRAFT 9 5" xfId="16274"/>
    <cellStyle name="_Flash Report DRAFT 9_Gross" xfId="3557"/>
    <cellStyle name="_Flash Report DRAFT 9_Gross 2" xfId="3558"/>
    <cellStyle name="_Flash Report DRAFT_001. Test" xfId="3559"/>
    <cellStyle name="_Flash Report DRAFT_001. Test 2" xfId="3560"/>
    <cellStyle name="_Flash Report DRAFT_001. Test_Gross" xfId="3561"/>
    <cellStyle name="_Flash Report DRAFT_001. Test_Gross 2" xfId="3562"/>
    <cellStyle name="_Flash Report DRAFT_Gross" xfId="3563"/>
    <cellStyle name="_Flash Report DRAFT_Gross 2" xfId="3564"/>
    <cellStyle name="_Flash Report DRAFT_Gross 2 2" xfId="3565"/>
    <cellStyle name="_Flash Report DRAFT_Gross 2_Gross" xfId="3566"/>
    <cellStyle name="_Flash Report DRAFT_Gross 2_Gross 2" xfId="3567"/>
    <cellStyle name="_Flash Report DRAFT_Gross 3" xfId="3568"/>
    <cellStyle name="_Flash Report DRAFT_Gross_1" xfId="3569"/>
    <cellStyle name="_Flash Report DRAFT_Gross_1 2" xfId="3570"/>
    <cellStyle name="_Flash Report DRAFT_Gross_Gross" xfId="3571"/>
    <cellStyle name="_Flash Report DRAFT_Gross_Gross 2" xfId="3572"/>
    <cellStyle name="_Flash Report DRAFT_R0" xfId="3573"/>
    <cellStyle name="_Flash Report DRAFT_R0 2" xfId="3574"/>
    <cellStyle name="_Flash Report DRAFT_R0 2 2" xfId="3575"/>
    <cellStyle name="_Flash Report DRAFT_R0 3" xfId="3576"/>
    <cellStyle name="_Flash Report DRAFT_R0_1" xfId="3577"/>
    <cellStyle name="_Flash Report DRAFT_R0_1 2" xfId="3578"/>
    <cellStyle name="_FPS Options High Level Costing 23rd Aug 06" xfId="3579"/>
    <cellStyle name="_GFD Perf Agreement v2" xfId="3580"/>
    <cellStyle name="_GFD Perf Agreement v2 10" xfId="3581"/>
    <cellStyle name="_GFD Perf Agreement v2 10 2" xfId="3582"/>
    <cellStyle name="_GFD Perf Agreement v2 11" xfId="3583"/>
    <cellStyle name="_GFD Perf Agreement v2 11 2" xfId="3584"/>
    <cellStyle name="_GFD Perf Agreement v2 12" xfId="3585"/>
    <cellStyle name="_GFD Perf Agreement v2 13" xfId="3586"/>
    <cellStyle name="_GFD Perf Agreement v2 2" xfId="3587"/>
    <cellStyle name="_GFD Perf Agreement v2 2 2" xfId="3588"/>
    <cellStyle name="_GFD Perf Agreement v2 2_Gross" xfId="3589"/>
    <cellStyle name="_GFD Perf Agreement v2 2_Gross 2" xfId="3590"/>
    <cellStyle name="_GFD Perf Agreement v2 3" xfId="3591"/>
    <cellStyle name="_GFD Perf Agreement v2 3 2" xfId="3592"/>
    <cellStyle name="_GFD Perf Agreement v2 3 2 2" xfId="3593"/>
    <cellStyle name="_GFD Perf Agreement v2 3 2_Gross" xfId="3594"/>
    <cellStyle name="_GFD Perf Agreement v2 3 2_Gross 2" xfId="3595"/>
    <cellStyle name="_GFD Perf Agreement v2 3 3" xfId="3596"/>
    <cellStyle name="_GFD Perf Agreement v2 3 4" xfId="3597"/>
    <cellStyle name="_GFD Perf Agreement v2 3_Gross" xfId="3598"/>
    <cellStyle name="_GFD Perf Agreement v2 3_Gross 2" xfId="3599"/>
    <cellStyle name="_GFD Perf Agreement v2 4" xfId="3600"/>
    <cellStyle name="_GFD Perf Agreement v2 4 2" xfId="3601"/>
    <cellStyle name="_GFD Perf Agreement v2 4_Gross" xfId="3602"/>
    <cellStyle name="_GFD Perf Agreement v2 4_Gross 2" xfId="3603"/>
    <cellStyle name="_GFD Perf Agreement v2 5" xfId="3604"/>
    <cellStyle name="_GFD Perf Agreement v2 5 2" xfId="3605"/>
    <cellStyle name="_GFD Perf Agreement v2 5_Gross" xfId="3606"/>
    <cellStyle name="_GFD Perf Agreement v2 5_Gross 2" xfId="3607"/>
    <cellStyle name="_GFD Perf Agreement v2 6" xfId="3608"/>
    <cellStyle name="_GFD Perf Agreement v2 6 2" xfId="3609"/>
    <cellStyle name="_GFD Perf Agreement v2 6_Gross" xfId="3610"/>
    <cellStyle name="_GFD Perf Agreement v2 6_Gross 2" xfId="3611"/>
    <cellStyle name="_GFD Perf Agreement v2 7" xfId="3612"/>
    <cellStyle name="_GFD Perf Agreement v2 7 2" xfId="3613"/>
    <cellStyle name="_GFD Perf Agreement v2 7_Gross" xfId="3614"/>
    <cellStyle name="_GFD Perf Agreement v2 7_Gross 2" xfId="3615"/>
    <cellStyle name="_GFD Perf Agreement v2 8" xfId="3616"/>
    <cellStyle name="_GFD Perf Agreement v2 8 2" xfId="3617"/>
    <cellStyle name="_GFD Perf Agreement v2 9" xfId="3618"/>
    <cellStyle name="_GFD Perf Agreement v2 9 2" xfId="3619"/>
    <cellStyle name="_GFD Perf Agreement v2_Gross" xfId="3620"/>
    <cellStyle name="_GFD Perf Agreement v2_Gross 2" xfId="3621"/>
    <cellStyle name="_HEADCOUNT FTE TEMPLATE" xfId="3622"/>
    <cellStyle name="_HEADCOUNT FTE TEMPLATE 10" xfId="3623"/>
    <cellStyle name="_HEADCOUNT FTE TEMPLATE 10 2" xfId="3624"/>
    <cellStyle name="_HEADCOUNT FTE TEMPLATE 10 2 2" xfId="3625"/>
    <cellStyle name="_HEADCOUNT FTE TEMPLATE 10 2 2 2" xfId="16275"/>
    <cellStyle name="_HEADCOUNT FTE TEMPLATE 10 2 3" xfId="3626"/>
    <cellStyle name="_HEADCOUNT FTE TEMPLATE 10 2 4" xfId="16276"/>
    <cellStyle name="_HEADCOUNT FTE TEMPLATE 10 2_Gross" xfId="3627"/>
    <cellStyle name="_HEADCOUNT FTE TEMPLATE 10 2_Gross 2" xfId="3628"/>
    <cellStyle name="_HEADCOUNT FTE TEMPLATE 10 3" xfId="3629"/>
    <cellStyle name="_HEADCOUNT FTE TEMPLATE 10 3 2" xfId="16277"/>
    <cellStyle name="_HEADCOUNT FTE TEMPLATE 10 3 3" xfId="16278"/>
    <cellStyle name="_HEADCOUNT FTE TEMPLATE 10 4" xfId="3630"/>
    <cellStyle name="_HEADCOUNT FTE TEMPLATE 10 5" xfId="16279"/>
    <cellStyle name="_HEADCOUNT FTE TEMPLATE 10_Gross" xfId="3631"/>
    <cellStyle name="_HEADCOUNT FTE TEMPLATE 10_Gross 2" xfId="3632"/>
    <cellStyle name="_HEADCOUNT FTE TEMPLATE 11" xfId="3633"/>
    <cellStyle name="_HEADCOUNT FTE TEMPLATE 11 2" xfId="3634"/>
    <cellStyle name="_HEADCOUNT FTE TEMPLATE 11 2 2" xfId="16280"/>
    <cellStyle name="_HEADCOUNT FTE TEMPLATE 11 3" xfId="3635"/>
    <cellStyle name="_HEADCOUNT FTE TEMPLATE 11 3 2" xfId="16281"/>
    <cellStyle name="_HEADCOUNT FTE TEMPLATE 11 4" xfId="3636"/>
    <cellStyle name="_HEADCOUNT FTE TEMPLATE 11 5" xfId="16282"/>
    <cellStyle name="_HEADCOUNT FTE TEMPLATE 11_Gross" xfId="3637"/>
    <cellStyle name="_HEADCOUNT FTE TEMPLATE 11_Gross 2" xfId="3638"/>
    <cellStyle name="_HEADCOUNT FTE TEMPLATE 12" xfId="3639"/>
    <cellStyle name="_HEADCOUNT FTE TEMPLATE 12 2" xfId="3640"/>
    <cellStyle name="_HEADCOUNT FTE TEMPLATE 12 3" xfId="3641"/>
    <cellStyle name="_HEADCOUNT FTE TEMPLATE 12_Gross" xfId="3642"/>
    <cellStyle name="_HEADCOUNT FTE TEMPLATE 12_Gross 2" xfId="3643"/>
    <cellStyle name="_HEADCOUNT FTE TEMPLATE 13" xfId="3644"/>
    <cellStyle name="_HEADCOUNT FTE TEMPLATE 13 2" xfId="3645"/>
    <cellStyle name="_HEADCOUNT FTE TEMPLATE 13 3" xfId="3646"/>
    <cellStyle name="_HEADCOUNT FTE TEMPLATE 13 4" xfId="16283"/>
    <cellStyle name="_HEADCOUNT FTE TEMPLATE 13 5" xfId="16284"/>
    <cellStyle name="_HEADCOUNT FTE TEMPLATE 13_Gross" xfId="3647"/>
    <cellStyle name="_HEADCOUNT FTE TEMPLATE 13_Gross 2" xfId="3648"/>
    <cellStyle name="_HEADCOUNT FTE TEMPLATE 14" xfId="3649"/>
    <cellStyle name="_HEADCOUNT FTE TEMPLATE 14 2" xfId="3650"/>
    <cellStyle name="_HEADCOUNT FTE TEMPLATE 14_Gross" xfId="3651"/>
    <cellStyle name="_HEADCOUNT FTE TEMPLATE 14_Gross 2" xfId="3652"/>
    <cellStyle name="_HEADCOUNT FTE TEMPLATE 15" xfId="3653"/>
    <cellStyle name="_HEADCOUNT FTE TEMPLATE 15 2" xfId="3654"/>
    <cellStyle name="_HEADCOUNT FTE TEMPLATE 15_Gross" xfId="3655"/>
    <cellStyle name="_HEADCOUNT FTE TEMPLATE 15_Gross 2" xfId="3656"/>
    <cellStyle name="_HEADCOUNT FTE TEMPLATE 16" xfId="3657"/>
    <cellStyle name="_HEADCOUNT FTE TEMPLATE 16 2" xfId="3658"/>
    <cellStyle name="_HEADCOUNT FTE TEMPLATE 16_Gross" xfId="3659"/>
    <cellStyle name="_HEADCOUNT FTE TEMPLATE 16_Gross 2" xfId="3660"/>
    <cellStyle name="_HEADCOUNT FTE TEMPLATE 17" xfId="3661"/>
    <cellStyle name="_HEADCOUNT FTE TEMPLATE 17 2" xfId="3662"/>
    <cellStyle name="_HEADCOUNT FTE TEMPLATE 17_Gross" xfId="3663"/>
    <cellStyle name="_HEADCOUNT FTE TEMPLATE 17_Gross 2" xfId="3664"/>
    <cellStyle name="_HEADCOUNT FTE TEMPLATE 18" xfId="3665"/>
    <cellStyle name="_HEADCOUNT FTE TEMPLATE 18 2" xfId="3666"/>
    <cellStyle name="_HEADCOUNT FTE TEMPLATE 19" xfId="3667"/>
    <cellStyle name="_HEADCOUNT FTE TEMPLATE 19 2" xfId="3668"/>
    <cellStyle name="_HEADCOUNT FTE TEMPLATE 2" xfId="3669"/>
    <cellStyle name="_HEADCOUNT FTE TEMPLATE 2 10" xfId="3670"/>
    <cellStyle name="_HEADCOUNT FTE TEMPLATE 2 11" xfId="16285"/>
    <cellStyle name="_HEADCOUNT FTE TEMPLATE 2 2" xfId="3671"/>
    <cellStyle name="_HEADCOUNT FTE TEMPLATE 2 2 2" xfId="3672"/>
    <cellStyle name="_HEADCOUNT FTE TEMPLATE 2 2 2 2" xfId="3673"/>
    <cellStyle name="_HEADCOUNT FTE TEMPLATE 2 2 2 3" xfId="16286"/>
    <cellStyle name="_HEADCOUNT FTE TEMPLATE 2 2 2 4" xfId="16287"/>
    <cellStyle name="_HEADCOUNT FTE TEMPLATE 2 2 3" xfId="3674"/>
    <cellStyle name="_HEADCOUNT FTE TEMPLATE 2 2 3 2" xfId="3675"/>
    <cellStyle name="_HEADCOUNT FTE TEMPLATE 2 2 4" xfId="3676"/>
    <cellStyle name="_HEADCOUNT FTE TEMPLATE 2 2_Gross" xfId="3677"/>
    <cellStyle name="_HEADCOUNT FTE TEMPLATE 2 2_Gross 2" xfId="3678"/>
    <cellStyle name="_HEADCOUNT FTE TEMPLATE 2 3" xfId="3679"/>
    <cellStyle name="_HEADCOUNT FTE TEMPLATE 2 3 2" xfId="3680"/>
    <cellStyle name="_HEADCOUNT FTE TEMPLATE 2 3 2 2" xfId="3681"/>
    <cellStyle name="_HEADCOUNT FTE TEMPLATE 2 3 3" xfId="3682"/>
    <cellStyle name="_HEADCOUNT FTE TEMPLATE 2 3_Gross" xfId="3683"/>
    <cellStyle name="_HEADCOUNT FTE TEMPLATE 2 3_Gross 2" xfId="3684"/>
    <cellStyle name="_HEADCOUNT FTE TEMPLATE 2 4" xfId="3685"/>
    <cellStyle name="_HEADCOUNT FTE TEMPLATE 2 4 2" xfId="3686"/>
    <cellStyle name="_HEADCOUNT FTE TEMPLATE 2 4 2 2" xfId="16288"/>
    <cellStyle name="_HEADCOUNT FTE TEMPLATE 2 4 3" xfId="3687"/>
    <cellStyle name="_HEADCOUNT FTE TEMPLATE 2 5" xfId="3688"/>
    <cellStyle name="_HEADCOUNT FTE TEMPLATE 2 5 2" xfId="3689"/>
    <cellStyle name="_HEADCOUNT FTE TEMPLATE 2 6" xfId="3690"/>
    <cellStyle name="_HEADCOUNT FTE TEMPLATE 2 6 2" xfId="3691"/>
    <cellStyle name="_HEADCOUNT FTE TEMPLATE 2 7" xfId="3692"/>
    <cellStyle name="_HEADCOUNT FTE TEMPLATE 2 7 2" xfId="3693"/>
    <cellStyle name="_HEADCOUNT FTE TEMPLATE 2 8" xfId="3694"/>
    <cellStyle name="_HEADCOUNT FTE TEMPLATE 2 9" xfId="3695"/>
    <cellStyle name="_HEADCOUNT FTE TEMPLATE 2_Gross" xfId="3696"/>
    <cellStyle name="_HEADCOUNT FTE TEMPLATE 2_Gross 2" xfId="3697"/>
    <cellStyle name="_HEADCOUNT FTE TEMPLATE 20" xfId="3698"/>
    <cellStyle name="_HEADCOUNT FTE TEMPLATE 20 2" xfId="3699"/>
    <cellStyle name="_HEADCOUNT FTE TEMPLATE 21" xfId="3700"/>
    <cellStyle name="_HEADCOUNT FTE TEMPLATE 21 2" xfId="3701"/>
    <cellStyle name="_HEADCOUNT FTE TEMPLATE 22" xfId="3702"/>
    <cellStyle name="_HEADCOUNT FTE TEMPLATE 23" xfId="3703"/>
    <cellStyle name="_HEADCOUNT FTE TEMPLATE 24" xfId="3704"/>
    <cellStyle name="_HEADCOUNT FTE TEMPLATE 24 2" xfId="3705"/>
    <cellStyle name="_HEADCOUNT FTE TEMPLATE 25" xfId="3706"/>
    <cellStyle name="_HEADCOUNT FTE TEMPLATE 25 2" xfId="16289"/>
    <cellStyle name="_HEADCOUNT FTE TEMPLATE 26" xfId="3707"/>
    <cellStyle name="_HEADCOUNT FTE TEMPLATE 26 2" xfId="16290"/>
    <cellStyle name="_HEADCOUNT FTE TEMPLATE 27" xfId="3708"/>
    <cellStyle name="_HEADCOUNT FTE TEMPLATE 27 2" xfId="16291"/>
    <cellStyle name="_HEADCOUNT FTE TEMPLATE 28" xfId="16292"/>
    <cellStyle name="_HEADCOUNT FTE TEMPLATE 3" xfId="3709"/>
    <cellStyle name="_HEADCOUNT FTE TEMPLATE 3 10" xfId="3710"/>
    <cellStyle name="_HEADCOUNT FTE TEMPLATE 3 10 2" xfId="3711"/>
    <cellStyle name="_HEADCOUNT FTE TEMPLATE 3 10 3" xfId="16293"/>
    <cellStyle name="_HEADCOUNT FTE TEMPLATE 3 10 4" xfId="16294"/>
    <cellStyle name="_HEADCOUNT FTE TEMPLATE 3 10 5" xfId="16295"/>
    <cellStyle name="_HEADCOUNT FTE TEMPLATE 3 11" xfId="3712"/>
    <cellStyle name="_HEADCOUNT FTE TEMPLATE 3 11 2" xfId="16296"/>
    <cellStyle name="_HEADCOUNT FTE TEMPLATE 3 12" xfId="16297"/>
    <cellStyle name="_HEADCOUNT FTE TEMPLATE 3 2" xfId="3713"/>
    <cellStyle name="_HEADCOUNT FTE TEMPLATE 3 2 2" xfId="3714"/>
    <cellStyle name="_HEADCOUNT FTE TEMPLATE 3 2 2 2" xfId="3715"/>
    <cellStyle name="_HEADCOUNT FTE TEMPLATE 3 2 2_Gross" xfId="3716"/>
    <cellStyle name="_HEADCOUNT FTE TEMPLATE 3 2 2_Gross 2" xfId="3717"/>
    <cellStyle name="_HEADCOUNT FTE TEMPLATE 3 2 3" xfId="3718"/>
    <cellStyle name="_HEADCOUNT FTE TEMPLATE 3 2_Gross" xfId="3719"/>
    <cellStyle name="_HEADCOUNT FTE TEMPLATE 3 2_Gross 2" xfId="3720"/>
    <cellStyle name="_HEADCOUNT FTE TEMPLATE 3 3" xfId="3721"/>
    <cellStyle name="_HEADCOUNT FTE TEMPLATE 3 3 2" xfId="3722"/>
    <cellStyle name="_HEADCOUNT FTE TEMPLATE 3 3 2 2" xfId="3723"/>
    <cellStyle name="_HEADCOUNT FTE TEMPLATE 3 3 2_Gross" xfId="3724"/>
    <cellStyle name="_HEADCOUNT FTE TEMPLATE 3 3 2_Gross 2" xfId="3725"/>
    <cellStyle name="_HEADCOUNT FTE TEMPLATE 3 3 3" xfId="3726"/>
    <cellStyle name="_HEADCOUNT FTE TEMPLATE 3 3_August 2014 IMBE" xfId="3727"/>
    <cellStyle name="_HEADCOUNT FTE TEMPLATE 3 3_August 2014 IMBE 2" xfId="3728"/>
    <cellStyle name="_HEADCOUNT FTE TEMPLATE 3 3_August 2014 IMBE 2 2" xfId="3729"/>
    <cellStyle name="_HEADCOUNT FTE TEMPLATE 3 3_August 2014 IMBE 2 2 2" xfId="3730"/>
    <cellStyle name="_HEADCOUNT FTE TEMPLATE 3 3_August 2014 IMBE 2 2_Gross" xfId="3731"/>
    <cellStyle name="_HEADCOUNT FTE TEMPLATE 3 3_August 2014 IMBE 2 2_Gross 2" xfId="3732"/>
    <cellStyle name="_HEADCOUNT FTE TEMPLATE 3 3_August 2014 IMBE 2 3" xfId="3733"/>
    <cellStyle name="_HEADCOUNT FTE TEMPLATE 3 3_August 2014 IMBE 2_Gross" xfId="3734"/>
    <cellStyle name="_HEADCOUNT FTE TEMPLATE 3 3_August 2014 IMBE 2_Gross 2" xfId="3735"/>
    <cellStyle name="_HEADCOUNT FTE TEMPLATE 3 3_August 2014 IMBE 3" xfId="3736"/>
    <cellStyle name="_HEADCOUNT FTE TEMPLATE 3 3_August 2014 IMBE 3 2" xfId="16298"/>
    <cellStyle name="_HEADCOUNT FTE TEMPLATE 3 3_August 2014 IMBE 4" xfId="16299"/>
    <cellStyle name="_HEADCOUNT FTE TEMPLATE 3 3_August 2014 IMBE 4 2" xfId="16300"/>
    <cellStyle name="_HEADCOUNT FTE TEMPLATE 3 3_August 2014 IMBE 5" xfId="16301"/>
    <cellStyle name="_HEADCOUNT FTE TEMPLATE 3 3_August 2014 IMBE_Gross" xfId="3737"/>
    <cellStyle name="_HEADCOUNT FTE TEMPLATE 3 3_August 2014 IMBE_Gross 2" xfId="3738"/>
    <cellStyle name="_HEADCOUNT FTE TEMPLATE 3 3_Gross" xfId="3739"/>
    <cellStyle name="_HEADCOUNT FTE TEMPLATE 3 3_Gross 2" xfId="3740"/>
    <cellStyle name="_HEADCOUNT FTE TEMPLATE 3 4" xfId="3741"/>
    <cellStyle name="_HEADCOUNT FTE TEMPLATE 3 4 2" xfId="3742"/>
    <cellStyle name="_HEADCOUNT FTE TEMPLATE 3 4 2 2" xfId="3743"/>
    <cellStyle name="_HEADCOUNT FTE TEMPLATE 3 4 2_Gross" xfId="3744"/>
    <cellStyle name="_HEADCOUNT FTE TEMPLATE 3 4 2_Gross 2" xfId="3745"/>
    <cellStyle name="_HEADCOUNT FTE TEMPLATE 3 4 3" xfId="3746"/>
    <cellStyle name="_HEADCOUNT FTE TEMPLATE 3 4_Gross" xfId="3747"/>
    <cellStyle name="_HEADCOUNT FTE TEMPLATE 3 4_Gross 2" xfId="3748"/>
    <cellStyle name="_HEADCOUNT FTE TEMPLATE 3 5" xfId="3749"/>
    <cellStyle name="_HEADCOUNT FTE TEMPLATE 3 5 2" xfId="3750"/>
    <cellStyle name="_HEADCOUNT FTE TEMPLATE 3 5 2 2" xfId="16302"/>
    <cellStyle name="_HEADCOUNT FTE TEMPLATE 3 5 3" xfId="3751"/>
    <cellStyle name="_HEADCOUNT FTE TEMPLATE 3 5 4" xfId="16303"/>
    <cellStyle name="_HEADCOUNT FTE TEMPLATE 3 5 5" xfId="16304"/>
    <cellStyle name="_HEADCOUNT FTE TEMPLATE 3 5 6" xfId="16305"/>
    <cellStyle name="_HEADCOUNT FTE TEMPLATE 3 5_Gross" xfId="3752"/>
    <cellStyle name="_HEADCOUNT FTE TEMPLATE 3 5_Gross 2" xfId="3753"/>
    <cellStyle name="_HEADCOUNT FTE TEMPLATE 3 6" xfId="3754"/>
    <cellStyle name="_HEADCOUNT FTE TEMPLATE 3 6 2" xfId="3755"/>
    <cellStyle name="_HEADCOUNT FTE TEMPLATE 3 6 2 2" xfId="16306"/>
    <cellStyle name="_HEADCOUNT FTE TEMPLATE 3 6 3" xfId="3756"/>
    <cellStyle name="_HEADCOUNT FTE TEMPLATE 3 6 3 2" xfId="16307"/>
    <cellStyle name="_HEADCOUNT FTE TEMPLATE 3 6 4" xfId="3757"/>
    <cellStyle name="_HEADCOUNT FTE TEMPLATE 3 6 5" xfId="16308"/>
    <cellStyle name="_HEADCOUNT FTE TEMPLATE 3 6 6" xfId="16309"/>
    <cellStyle name="_HEADCOUNT FTE TEMPLATE 3 6 7" xfId="16310"/>
    <cellStyle name="_HEADCOUNT FTE TEMPLATE 3 6 8" xfId="16311"/>
    <cellStyle name="_HEADCOUNT FTE TEMPLATE 3 6_Gross" xfId="3758"/>
    <cellStyle name="_HEADCOUNT FTE TEMPLATE 3 6_Gross 2" xfId="3759"/>
    <cellStyle name="_HEADCOUNT FTE TEMPLATE 3 7" xfId="3760"/>
    <cellStyle name="_HEADCOUNT FTE TEMPLATE 3 7 2" xfId="3761"/>
    <cellStyle name="_HEADCOUNT FTE TEMPLATE 3 7 2 2" xfId="16312"/>
    <cellStyle name="_HEADCOUNT FTE TEMPLATE 3 7 3" xfId="3762"/>
    <cellStyle name="_HEADCOUNT FTE TEMPLATE 3 7 3 2" xfId="16313"/>
    <cellStyle name="_HEADCOUNT FTE TEMPLATE 3 7 4" xfId="16314"/>
    <cellStyle name="_HEADCOUNT FTE TEMPLATE 3 7 5" xfId="16315"/>
    <cellStyle name="_HEADCOUNT FTE TEMPLATE 3 7_Gross" xfId="3763"/>
    <cellStyle name="_HEADCOUNT FTE TEMPLATE 3 7_Gross 2" xfId="3764"/>
    <cellStyle name="_HEADCOUNT FTE TEMPLATE 3 8" xfId="3765"/>
    <cellStyle name="_HEADCOUNT FTE TEMPLATE 3 8 2" xfId="3766"/>
    <cellStyle name="_HEADCOUNT FTE TEMPLATE 3 8 2 2" xfId="16316"/>
    <cellStyle name="_HEADCOUNT FTE TEMPLATE 3 8 3" xfId="3767"/>
    <cellStyle name="_HEADCOUNT FTE TEMPLATE 3 8 3 2" xfId="16317"/>
    <cellStyle name="_HEADCOUNT FTE TEMPLATE 3 8 4" xfId="16318"/>
    <cellStyle name="_HEADCOUNT FTE TEMPLATE 3 8 5" xfId="16319"/>
    <cellStyle name="_HEADCOUNT FTE TEMPLATE 3 8 6" xfId="16320"/>
    <cellStyle name="_HEADCOUNT FTE TEMPLATE 3 8 7" xfId="16321"/>
    <cellStyle name="_HEADCOUNT FTE TEMPLATE 3 8 8" xfId="16322"/>
    <cellStyle name="_HEADCOUNT FTE TEMPLATE 3 8_Gross" xfId="3768"/>
    <cellStyle name="_HEADCOUNT FTE TEMPLATE 3 8_Gross 2" xfId="3769"/>
    <cellStyle name="_HEADCOUNT FTE TEMPLATE 3 9" xfId="3770"/>
    <cellStyle name="_HEADCOUNT FTE TEMPLATE 3 9 2" xfId="3771"/>
    <cellStyle name="_HEADCOUNT FTE TEMPLATE 3 9 3" xfId="16323"/>
    <cellStyle name="_HEADCOUNT FTE TEMPLATE 3 9 4" xfId="16324"/>
    <cellStyle name="_HEADCOUNT FTE TEMPLATE 3 9 5" xfId="16325"/>
    <cellStyle name="_HEADCOUNT FTE TEMPLATE 3_August 2014 IMBE" xfId="3772"/>
    <cellStyle name="_HEADCOUNT FTE TEMPLATE 3_August 2014 IMBE 2" xfId="3773"/>
    <cellStyle name="_HEADCOUNT FTE TEMPLATE 3_August 2014 IMBE 2 2" xfId="3774"/>
    <cellStyle name="_HEADCOUNT FTE TEMPLATE 3_August 2014 IMBE 2_Gross" xfId="3775"/>
    <cellStyle name="_HEADCOUNT FTE TEMPLATE 3_August 2014 IMBE 2_Gross 2" xfId="3776"/>
    <cellStyle name="_HEADCOUNT FTE TEMPLATE 3_August 2014 IMBE 3" xfId="3777"/>
    <cellStyle name="_HEADCOUNT FTE TEMPLATE 3_August 2014 IMBE_Gross" xfId="3778"/>
    <cellStyle name="_HEADCOUNT FTE TEMPLATE 3_August 2014 IMBE_Gross 2" xfId="3779"/>
    <cellStyle name="_HEADCOUNT FTE TEMPLATE 3_Gross" xfId="3780"/>
    <cellStyle name="_HEADCOUNT FTE TEMPLATE 3_Gross 2" xfId="3781"/>
    <cellStyle name="_HEADCOUNT FTE TEMPLATE 4" xfId="3782"/>
    <cellStyle name="_HEADCOUNT FTE TEMPLATE 4 2" xfId="3783"/>
    <cellStyle name="_HEADCOUNT FTE TEMPLATE 4 2 2" xfId="3784"/>
    <cellStyle name="_HEADCOUNT FTE TEMPLATE 4 2_Gross" xfId="3785"/>
    <cellStyle name="_HEADCOUNT FTE TEMPLATE 4 2_Gross 2" xfId="3786"/>
    <cellStyle name="_HEADCOUNT FTE TEMPLATE 4 3" xfId="3787"/>
    <cellStyle name="_HEADCOUNT FTE TEMPLATE 4 4" xfId="3788"/>
    <cellStyle name="_HEADCOUNT FTE TEMPLATE 4 5" xfId="3789"/>
    <cellStyle name="_HEADCOUNT FTE TEMPLATE 4_August 2014 IMBE" xfId="3790"/>
    <cellStyle name="_HEADCOUNT FTE TEMPLATE 4_August 2014 IMBE 2" xfId="3791"/>
    <cellStyle name="_HEADCOUNT FTE TEMPLATE 4_August 2014 IMBE 2 2" xfId="3792"/>
    <cellStyle name="_HEADCOUNT FTE TEMPLATE 4_August 2014 IMBE 2 2 2" xfId="3793"/>
    <cellStyle name="_HEADCOUNT FTE TEMPLATE 4_August 2014 IMBE 2 2_Gross" xfId="3794"/>
    <cellStyle name="_HEADCOUNT FTE TEMPLATE 4_August 2014 IMBE 2 2_Gross 2" xfId="3795"/>
    <cellStyle name="_HEADCOUNT FTE TEMPLATE 4_August 2014 IMBE 2 3" xfId="3796"/>
    <cellStyle name="_HEADCOUNT FTE TEMPLATE 4_August 2014 IMBE 2_Gross" xfId="3797"/>
    <cellStyle name="_HEADCOUNT FTE TEMPLATE 4_August 2014 IMBE 2_Gross 2" xfId="3798"/>
    <cellStyle name="_HEADCOUNT FTE TEMPLATE 4_August 2014 IMBE 3" xfId="3799"/>
    <cellStyle name="_HEADCOUNT FTE TEMPLATE 4_August 2014 IMBE 3 2" xfId="16326"/>
    <cellStyle name="_HEADCOUNT FTE TEMPLATE 4_August 2014 IMBE 4" xfId="16327"/>
    <cellStyle name="_HEADCOUNT FTE TEMPLATE 4_August 2014 IMBE 4 2" xfId="16328"/>
    <cellStyle name="_HEADCOUNT FTE TEMPLATE 4_August 2014 IMBE 5" xfId="16329"/>
    <cellStyle name="_HEADCOUNT FTE TEMPLATE 4_August 2014 IMBE_Gross" xfId="3800"/>
    <cellStyle name="_HEADCOUNT FTE TEMPLATE 4_August 2014 IMBE_Gross 2" xfId="3801"/>
    <cellStyle name="_HEADCOUNT FTE TEMPLATE 4_Gross" xfId="3802"/>
    <cellStyle name="_HEADCOUNT FTE TEMPLATE 4_Gross 2" xfId="3803"/>
    <cellStyle name="_HEADCOUNT FTE TEMPLATE 5" xfId="3804"/>
    <cellStyle name="_HEADCOUNT FTE TEMPLATE 5 2" xfId="3805"/>
    <cellStyle name="_HEADCOUNT FTE TEMPLATE 5 2 2" xfId="3806"/>
    <cellStyle name="_HEADCOUNT FTE TEMPLATE 5 2 2 2" xfId="16330"/>
    <cellStyle name="_HEADCOUNT FTE TEMPLATE 5 2 2 2 2" xfId="16331"/>
    <cellStyle name="_HEADCOUNT FTE TEMPLATE 5 2 3" xfId="3807"/>
    <cellStyle name="_HEADCOUNT FTE TEMPLATE 5 2 4" xfId="16332"/>
    <cellStyle name="_HEADCOUNT FTE TEMPLATE 5 2 5" xfId="16333"/>
    <cellStyle name="_HEADCOUNT FTE TEMPLATE 5 2_Gross" xfId="3808"/>
    <cellStyle name="_HEADCOUNT FTE TEMPLATE 5 2_Gross 2" xfId="3809"/>
    <cellStyle name="_HEADCOUNT FTE TEMPLATE 5 3" xfId="3810"/>
    <cellStyle name="_HEADCOUNT FTE TEMPLATE 5 3 2" xfId="3811"/>
    <cellStyle name="_HEADCOUNT FTE TEMPLATE 5 4" xfId="3812"/>
    <cellStyle name="_HEADCOUNT FTE TEMPLATE 5 4 2" xfId="16334"/>
    <cellStyle name="_HEADCOUNT FTE TEMPLATE 5 4 3" xfId="16335"/>
    <cellStyle name="_HEADCOUNT FTE TEMPLATE 5 5" xfId="16336"/>
    <cellStyle name="_HEADCOUNT FTE TEMPLATE 5_Gross" xfId="3813"/>
    <cellStyle name="_HEADCOUNT FTE TEMPLATE 5_Gross 2" xfId="3814"/>
    <cellStyle name="_HEADCOUNT FTE TEMPLATE 6" xfId="3815"/>
    <cellStyle name="_HEADCOUNT FTE TEMPLATE 6 2" xfId="3816"/>
    <cellStyle name="_HEADCOUNT FTE TEMPLATE 6 2 2" xfId="3817"/>
    <cellStyle name="_HEADCOUNT FTE TEMPLATE 6 2 3" xfId="3818"/>
    <cellStyle name="_HEADCOUNT FTE TEMPLATE 6 2 4" xfId="16337"/>
    <cellStyle name="_HEADCOUNT FTE TEMPLATE 6 2 5" xfId="16338"/>
    <cellStyle name="_HEADCOUNT FTE TEMPLATE 6 2_Gross" xfId="3819"/>
    <cellStyle name="_HEADCOUNT FTE TEMPLATE 6 2_Gross 2" xfId="3820"/>
    <cellStyle name="_HEADCOUNT FTE TEMPLATE 6 3" xfId="3821"/>
    <cellStyle name="_HEADCOUNT FTE TEMPLATE 6 3 2" xfId="3822"/>
    <cellStyle name="_HEADCOUNT FTE TEMPLATE 6 4" xfId="3823"/>
    <cellStyle name="_HEADCOUNT FTE TEMPLATE 6_Gross" xfId="3824"/>
    <cellStyle name="_HEADCOUNT FTE TEMPLATE 6_Gross 2" xfId="3825"/>
    <cellStyle name="_HEADCOUNT FTE TEMPLATE 7" xfId="3826"/>
    <cellStyle name="_HEADCOUNT FTE TEMPLATE 7 2" xfId="3827"/>
    <cellStyle name="_HEADCOUNT FTE TEMPLATE 7 2 2" xfId="3828"/>
    <cellStyle name="_HEADCOUNT FTE TEMPLATE 7 2_Gross" xfId="3829"/>
    <cellStyle name="_HEADCOUNT FTE TEMPLATE 7 2_Gross 2" xfId="3830"/>
    <cellStyle name="_HEADCOUNT FTE TEMPLATE 7 3" xfId="3831"/>
    <cellStyle name="_HEADCOUNT FTE TEMPLATE 7_Gross" xfId="3832"/>
    <cellStyle name="_HEADCOUNT FTE TEMPLATE 7_Gross 2" xfId="3833"/>
    <cellStyle name="_HEADCOUNT FTE TEMPLATE 8" xfId="3834"/>
    <cellStyle name="_HEADCOUNT FTE TEMPLATE 8 2" xfId="3835"/>
    <cellStyle name="_HEADCOUNT FTE TEMPLATE 8 2 2" xfId="3836"/>
    <cellStyle name="_HEADCOUNT FTE TEMPLATE 8 2_Gross" xfId="3837"/>
    <cellStyle name="_HEADCOUNT FTE TEMPLATE 8 2_Gross 2" xfId="3838"/>
    <cellStyle name="_HEADCOUNT FTE TEMPLATE 8 3" xfId="3839"/>
    <cellStyle name="_HEADCOUNT FTE TEMPLATE 8_Gross" xfId="3840"/>
    <cellStyle name="_HEADCOUNT FTE TEMPLATE 8_Gross 2" xfId="3841"/>
    <cellStyle name="_HEADCOUNT FTE TEMPLATE 9" xfId="3842"/>
    <cellStyle name="_HEADCOUNT FTE TEMPLATE 9 2" xfId="3843"/>
    <cellStyle name="_HEADCOUNT FTE TEMPLATE 9 2 2" xfId="3844"/>
    <cellStyle name="_HEADCOUNT FTE TEMPLATE 9 2 2 2" xfId="16339"/>
    <cellStyle name="_HEADCOUNT FTE TEMPLATE 9 2 3" xfId="3845"/>
    <cellStyle name="_HEADCOUNT FTE TEMPLATE 9 2 4" xfId="16340"/>
    <cellStyle name="_HEADCOUNT FTE TEMPLATE 9 2_Gross" xfId="3846"/>
    <cellStyle name="_HEADCOUNT FTE TEMPLATE 9 2_Gross 2" xfId="3847"/>
    <cellStyle name="_HEADCOUNT FTE TEMPLATE 9 3" xfId="3848"/>
    <cellStyle name="_HEADCOUNT FTE TEMPLATE 9 3 2" xfId="16341"/>
    <cellStyle name="_HEADCOUNT FTE TEMPLATE 9 3 3" xfId="16342"/>
    <cellStyle name="_HEADCOUNT FTE TEMPLATE 9 4" xfId="3849"/>
    <cellStyle name="_HEADCOUNT FTE TEMPLATE 9 5" xfId="16343"/>
    <cellStyle name="_HEADCOUNT FTE TEMPLATE 9_Gross" xfId="3850"/>
    <cellStyle name="_HEADCOUNT FTE TEMPLATE 9_Gross 2" xfId="3851"/>
    <cellStyle name="_HEADCOUNT FTE TEMPLATE_001. Test" xfId="3852"/>
    <cellStyle name="_HEADCOUNT FTE TEMPLATE_001. Test 2" xfId="3853"/>
    <cellStyle name="_HEADCOUNT FTE TEMPLATE_001. Test_Gross" xfId="3854"/>
    <cellStyle name="_HEADCOUNT FTE TEMPLATE_001. Test_Gross 2" xfId="3855"/>
    <cellStyle name="_HEADCOUNT FTE TEMPLATE_Gross" xfId="3856"/>
    <cellStyle name="_HEADCOUNT FTE TEMPLATE_Gross 2" xfId="3857"/>
    <cellStyle name="_HEADCOUNT FTE TEMPLATE_Gross 2 2" xfId="3858"/>
    <cellStyle name="_HEADCOUNT FTE TEMPLATE_Gross 2_Gross" xfId="3859"/>
    <cellStyle name="_HEADCOUNT FTE TEMPLATE_Gross 2_Gross 2" xfId="3860"/>
    <cellStyle name="_HEADCOUNT FTE TEMPLATE_Gross 3" xfId="3861"/>
    <cellStyle name="_HEADCOUNT FTE TEMPLATE_Gross_1" xfId="3862"/>
    <cellStyle name="_HEADCOUNT FTE TEMPLATE_Gross_1 2" xfId="3863"/>
    <cellStyle name="_HEADCOUNT FTE TEMPLATE_Gross_Gross" xfId="3864"/>
    <cellStyle name="_HEADCOUNT FTE TEMPLATE_Gross_Gross 2" xfId="3865"/>
    <cellStyle name="_HEADCOUNT FTE TEMPLATE_R0" xfId="3866"/>
    <cellStyle name="_HEADCOUNT FTE TEMPLATE_R0 2" xfId="3867"/>
    <cellStyle name="_HEADCOUNT FTE TEMPLATE_R0 2 2" xfId="3868"/>
    <cellStyle name="_HEADCOUNT FTE TEMPLATE_R0 3" xfId="3869"/>
    <cellStyle name="_HEADCOUNT FTE TEMPLATE_R0_1" xfId="3870"/>
    <cellStyle name="_HEADCOUNT FTE TEMPLATE_R0_1 2" xfId="3871"/>
    <cellStyle name="_HMT expl text summary Tables" xfId="3872"/>
    <cellStyle name="_HMT expl text summary Tables 10" xfId="3873"/>
    <cellStyle name="_HMT expl text summary Tables 10 2" xfId="3874"/>
    <cellStyle name="_HMT expl text summary Tables 10 2 2" xfId="3875"/>
    <cellStyle name="_HMT expl text summary Tables 10 2 2 2" xfId="16344"/>
    <cellStyle name="_HMT expl text summary Tables 10 2 3" xfId="3876"/>
    <cellStyle name="_HMT expl text summary Tables 10 2 4" xfId="16345"/>
    <cellStyle name="_HMT expl text summary Tables 10 2_Gross" xfId="3877"/>
    <cellStyle name="_HMT expl text summary Tables 10 2_Gross 2" xfId="3878"/>
    <cellStyle name="_HMT expl text summary Tables 10 3" xfId="3879"/>
    <cellStyle name="_HMT expl text summary Tables 10 3 2" xfId="16346"/>
    <cellStyle name="_HMT expl text summary Tables 10 3 3" xfId="16347"/>
    <cellStyle name="_HMT expl text summary Tables 10 4" xfId="3880"/>
    <cellStyle name="_HMT expl text summary Tables 10 5" xfId="16348"/>
    <cellStyle name="_HMT expl text summary Tables 10_Gross" xfId="3881"/>
    <cellStyle name="_HMT expl text summary Tables 10_Gross 2" xfId="3882"/>
    <cellStyle name="_HMT expl text summary Tables 11" xfId="3883"/>
    <cellStyle name="_HMT expl text summary Tables 11 2" xfId="3884"/>
    <cellStyle name="_HMT expl text summary Tables 11 2 2" xfId="3885"/>
    <cellStyle name="_HMT expl text summary Tables 11 2_Gross" xfId="3886"/>
    <cellStyle name="_HMT expl text summary Tables 11 2_Gross 2" xfId="3887"/>
    <cellStyle name="_HMT expl text summary Tables 11 3" xfId="3888"/>
    <cellStyle name="_HMT expl text summary Tables 11 4" xfId="3889"/>
    <cellStyle name="_HMT expl text summary Tables 11_Gross" xfId="3890"/>
    <cellStyle name="_HMT expl text summary Tables 11_Gross 2" xfId="3891"/>
    <cellStyle name="_HMT expl text summary Tables 12" xfId="3892"/>
    <cellStyle name="_HMT expl text summary Tables 12 2" xfId="3893"/>
    <cellStyle name="_HMT expl text summary Tables 12 2 2" xfId="3894"/>
    <cellStyle name="_HMT expl text summary Tables 12 2_Gross" xfId="3895"/>
    <cellStyle name="_HMT expl text summary Tables 12 2_Gross 2" xfId="3896"/>
    <cellStyle name="_HMT expl text summary Tables 12 3" xfId="3897"/>
    <cellStyle name="_HMT expl text summary Tables 12 4" xfId="3898"/>
    <cellStyle name="_HMT expl text summary Tables 12_Gross" xfId="3899"/>
    <cellStyle name="_HMT expl text summary Tables 12_Gross 2" xfId="3900"/>
    <cellStyle name="_HMT expl text summary Tables 13" xfId="3901"/>
    <cellStyle name="_HMT expl text summary Tables 13 2" xfId="3902"/>
    <cellStyle name="_HMT expl text summary Tables 13 2 2" xfId="16349"/>
    <cellStyle name="_HMT expl text summary Tables 13 3" xfId="3903"/>
    <cellStyle name="_HMT expl text summary Tables 13 3 2" xfId="16350"/>
    <cellStyle name="_HMT expl text summary Tables 13 4" xfId="3904"/>
    <cellStyle name="_HMT expl text summary Tables 13 5" xfId="16351"/>
    <cellStyle name="_HMT expl text summary Tables 13 6" xfId="16352"/>
    <cellStyle name="_HMT expl text summary Tables 13 7" xfId="16353"/>
    <cellStyle name="_HMT expl text summary Tables 13_Gross" xfId="3905"/>
    <cellStyle name="_HMT expl text summary Tables 13_Gross 2" xfId="3906"/>
    <cellStyle name="_HMT expl text summary Tables 14" xfId="3907"/>
    <cellStyle name="_HMT expl text summary Tables 14 2" xfId="3908"/>
    <cellStyle name="_HMT expl text summary Tables 14 2 2" xfId="3909"/>
    <cellStyle name="_HMT expl text summary Tables 14 2 2 2" xfId="3910"/>
    <cellStyle name="_HMT expl text summary Tables 14 2 3" xfId="3911"/>
    <cellStyle name="_HMT expl text summary Tables 14 3" xfId="3912"/>
    <cellStyle name="_HMT expl text summary Tables 14 3 2" xfId="3913"/>
    <cellStyle name="_HMT expl text summary Tables 14 4" xfId="3914"/>
    <cellStyle name="_HMT expl text summary Tables 14_Gross" xfId="3915"/>
    <cellStyle name="_HMT expl text summary Tables 14_Gross 2" xfId="3916"/>
    <cellStyle name="_HMT expl text summary Tables 15" xfId="3917"/>
    <cellStyle name="_HMT expl text summary Tables 15 2" xfId="3918"/>
    <cellStyle name="_HMT expl text summary Tables 15 3" xfId="3919"/>
    <cellStyle name="_HMT expl text summary Tables 15 3 2" xfId="3920"/>
    <cellStyle name="_HMT expl text summary Tables 15_Gross" xfId="3921"/>
    <cellStyle name="_HMT expl text summary Tables 15_Gross 2" xfId="3922"/>
    <cellStyle name="_HMT expl text summary Tables 16" xfId="3923"/>
    <cellStyle name="_HMT expl text summary Tables 16 2" xfId="3924"/>
    <cellStyle name="_HMT expl text summary Tables 16_Gross" xfId="3925"/>
    <cellStyle name="_HMT expl text summary Tables 16_Gross 2" xfId="3926"/>
    <cellStyle name="_HMT expl text summary Tables 17" xfId="3927"/>
    <cellStyle name="_HMT expl text summary Tables 17 2" xfId="3928"/>
    <cellStyle name="_HMT expl text summary Tables 17_Gross" xfId="3929"/>
    <cellStyle name="_HMT expl text summary Tables 17_Gross 2" xfId="3930"/>
    <cellStyle name="_HMT expl text summary Tables 18" xfId="3931"/>
    <cellStyle name="_HMT expl text summary Tables 18 2" xfId="3932"/>
    <cellStyle name="_HMT expl text summary Tables 18_Gross" xfId="3933"/>
    <cellStyle name="_HMT expl text summary Tables 18_Gross 2" xfId="3934"/>
    <cellStyle name="_HMT expl text summary Tables 19" xfId="3935"/>
    <cellStyle name="_HMT expl text summary Tables 19 2" xfId="3936"/>
    <cellStyle name="_HMT expl text summary Tables 19_Gross" xfId="3937"/>
    <cellStyle name="_HMT expl text summary Tables 19_Gross 2" xfId="3938"/>
    <cellStyle name="_HMT expl text summary Tables 2" xfId="3939"/>
    <cellStyle name="_HMT expl text summary Tables 2 10" xfId="3940"/>
    <cellStyle name="_HMT expl text summary Tables 2 11" xfId="16354"/>
    <cellStyle name="_HMT expl text summary Tables 2 2" xfId="3941"/>
    <cellStyle name="_HMT expl text summary Tables 2 2 2" xfId="3942"/>
    <cellStyle name="_HMT expl text summary Tables 2 2 2 2" xfId="3943"/>
    <cellStyle name="_HMT expl text summary Tables 2 2 2 3" xfId="16355"/>
    <cellStyle name="_HMT expl text summary Tables 2 2 2 4" xfId="16356"/>
    <cellStyle name="_HMT expl text summary Tables 2 2 3" xfId="3944"/>
    <cellStyle name="_HMT expl text summary Tables 2 2 3 2" xfId="3945"/>
    <cellStyle name="_HMT expl text summary Tables 2 2 4" xfId="3946"/>
    <cellStyle name="_HMT expl text summary Tables 2 2_Gross" xfId="3947"/>
    <cellStyle name="_HMT expl text summary Tables 2 2_Gross 2" xfId="3948"/>
    <cellStyle name="_HMT expl text summary Tables 2 3" xfId="3949"/>
    <cellStyle name="_HMT expl text summary Tables 2 3 2" xfId="3950"/>
    <cellStyle name="_HMT expl text summary Tables 2 3 2 2" xfId="3951"/>
    <cellStyle name="_HMT expl text summary Tables 2 3 3" xfId="3952"/>
    <cellStyle name="_HMT expl text summary Tables 2 3_Gross" xfId="3953"/>
    <cellStyle name="_HMT expl text summary Tables 2 3_Gross 2" xfId="3954"/>
    <cellStyle name="_HMT expl text summary Tables 2 4" xfId="3955"/>
    <cellStyle name="_HMT expl text summary Tables 2 4 2" xfId="3956"/>
    <cellStyle name="_HMT expl text summary Tables 2 4 2 2" xfId="16357"/>
    <cellStyle name="_HMT expl text summary Tables 2 4 3" xfId="3957"/>
    <cellStyle name="_HMT expl text summary Tables 2 5" xfId="3958"/>
    <cellStyle name="_HMT expl text summary Tables 2 5 2" xfId="3959"/>
    <cellStyle name="_HMT expl text summary Tables 2 6" xfId="3960"/>
    <cellStyle name="_HMT expl text summary Tables 2 6 2" xfId="3961"/>
    <cellStyle name="_HMT expl text summary Tables 2 7" xfId="3962"/>
    <cellStyle name="_HMT expl text summary Tables 2 7 2" xfId="3963"/>
    <cellStyle name="_HMT expl text summary Tables 2 8" xfId="3964"/>
    <cellStyle name="_HMT expl text summary Tables 2 9" xfId="3965"/>
    <cellStyle name="_HMT expl text summary Tables 2_Gross" xfId="3966"/>
    <cellStyle name="_HMT expl text summary Tables 2_Gross 2" xfId="3967"/>
    <cellStyle name="_HMT expl text summary Tables 20" xfId="3968"/>
    <cellStyle name="_HMT expl text summary Tables 20 2" xfId="3969"/>
    <cellStyle name="_HMT expl text summary Tables 20_Gross" xfId="3970"/>
    <cellStyle name="_HMT expl text summary Tables 20_Gross 2" xfId="3971"/>
    <cellStyle name="_HMT expl text summary Tables 21" xfId="3972"/>
    <cellStyle name="_HMT expl text summary Tables 21 2" xfId="3973"/>
    <cellStyle name="_HMT expl text summary Tables 22" xfId="3974"/>
    <cellStyle name="_HMT expl text summary Tables 22 2" xfId="3975"/>
    <cellStyle name="_HMT expl text summary Tables 23" xfId="3976"/>
    <cellStyle name="_HMT expl text summary Tables 23 2" xfId="3977"/>
    <cellStyle name="_HMT expl text summary Tables 24" xfId="3978"/>
    <cellStyle name="_HMT expl text summary Tables 24 2" xfId="3979"/>
    <cellStyle name="_HMT expl text summary Tables 25" xfId="3980"/>
    <cellStyle name="_HMT expl text summary Tables 26" xfId="3981"/>
    <cellStyle name="_HMT expl text summary Tables 27" xfId="3982"/>
    <cellStyle name="_HMT expl text summary Tables 27 2" xfId="3983"/>
    <cellStyle name="_HMT expl text summary Tables 28" xfId="3984"/>
    <cellStyle name="_HMT expl text summary Tables 28 2" xfId="3985"/>
    <cellStyle name="_HMT expl text summary Tables 29" xfId="3986"/>
    <cellStyle name="_HMT expl text summary Tables 29 2" xfId="3987"/>
    <cellStyle name="_HMT expl text summary Tables 3" xfId="3988"/>
    <cellStyle name="_HMT expl text summary Tables 3 10" xfId="3989"/>
    <cellStyle name="_HMT expl text summary Tables 3 10 2" xfId="3990"/>
    <cellStyle name="_HMT expl text summary Tables 3 10 3" xfId="16358"/>
    <cellStyle name="_HMT expl text summary Tables 3 10 4" xfId="16359"/>
    <cellStyle name="_HMT expl text summary Tables 3 10 5" xfId="16360"/>
    <cellStyle name="_HMT expl text summary Tables 3 11" xfId="3991"/>
    <cellStyle name="_HMT expl text summary Tables 3 11 2" xfId="16361"/>
    <cellStyle name="_HMT expl text summary Tables 3 12" xfId="16362"/>
    <cellStyle name="_HMT expl text summary Tables 3 13" xfId="16363"/>
    <cellStyle name="_HMT expl text summary Tables 3 2" xfId="3992"/>
    <cellStyle name="_HMT expl text summary Tables 3 2 2" xfId="3993"/>
    <cellStyle name="_HMT expl text summary Tables 3 2 2 2" xfId="3994"/>
    <cellStyle name="_HMT expl text summary Tables 3 2 2_Gross" xfId="3995"/>
    <cellStyle name="_HMT expl text summary Tables 3 2 2_Gross 2" xfId="3996"/>
    <cellStyle name="_HMT expl text summary Tables 3 2 3" xfId="3997"/>
    <cellStyle name="_HMT expl text summary Tables 3 2 4" xfId="16364"/>
    <cellStyle name="_HMT expl text summary Tables 3 2_Gross" xfId="3998"/>
    <cellStyle name="_HMT expl text summary Tables 3 2_Gross 2" xfId="3999"/>
    <cellStyle name="_HMT expl text summary Tables 3 3" xfId="4000"/>
    <cellStyle name="_HMT expl text summary Tables 3 3 2" xfId="4001"/>
    <cellStyle name="_HMT expl text summary Tables 3 3 2 2" xfId="4002"/>
    <cellStyle name="_HMT expl text summary Tables 3 3 2_Gross" xfId="4003"/>
    <cellStyle name="_HMT expl text summary Tables 3 3 2_Gross 2" xfId="4004"/>
    <cellStyle name="_HMT expl text summary Tables 3 3 3" xfId="4005"/>
    <cellStyle name="_HMT expl text summary Tables 3 3 4" xfId="16365"/>
    <cellStyle name="_HMT expl text summary Tables 3 3_August 2014 IMBE" xfId="4006"/>
    <cellStyle name="_HMT expl text summary Tables 3 3_August 2014 IMBE 2" xfId="4007"/>
    <cellStyle name="_HMT expl text summary Tables 3 3_August 2014 IMBE 2 2" xfId="4008"/>
    <cellStyle name="_HMT expl text summary Tables 3 3_August 2014 IMBE 2 2 2" xfId="4009"/>
    <cellStyle name="_HMT expl text summary Tables 3 3_August 2014 IMBE 2 2_Gross" xfId="4010"/>
    <cellStyle name="_HMT expl text summary Tables 3 3_August 2014 IMBE 2 2_Gross 2" xfId="4011"/>
    <cellStyle name="_HMT expl text summary Tables 3 3_August 2014 IMBE 2 3" xfId="4012"/>
    <cellStyle name="_HMT expl text summary Tables 3 3_August 2014 IMBE 2_Gross" xfId="4013"/>
    <cellStyle name="_HMT expl text summary Tables 3 3_August 2014 IMBE 2_Gross 2" xfId="4014"/>
    <cellStyle name="_HMT expl text summary Tables 3 3_August 2014 IMBE 3" xfId="4015"/>
    <cellStyle name="_HMT expl text summary Tables 3 3_August 2014 IMBE 3 2" xfId="16366"/>
    <cellStyle name="_HMT expl text summary Tables 3 3_August 2014 IMBE 4" xfId="16367"/>
    <cellStyle name="_HMT expl text summary Tables 3 3_August 2014 IMBE 4 2" xfId="16368"/>
    <cellStyle name="_HMT expl text summary Tables 3 3_August 2014 IMBE 5" xfId="16369"/>
    <cellStyle name="_HMT expl text summary Tables 3 3_August 2014 IMBE_Gross" xfId="4016"/>
    <cellStyle name="_HMT expl text summary Tables 3 3_August 2014 IMBE_Gross 2" xfId="4017"/>
    <cellStyle name="_HMT expl text summary Tables 3 3_Gross" xfId="4018"/>
    <cellStyle name="_HMT expl text summary Tables 3 3_Gross 2" xfId="4019"/>
    <cellStyle name="_HMT expl text summary Tables 3 4" xfId="4020"/>
    <cellStyle name="_HMT expl text summary Tables 3 4 2" xfId="4021"/>
    <cellStyle name="_HMT expl text summary Tables 3 4 2 2" xfId="4022"/>
    <cellStyle name="_HMT expl text summary Tables 3 4 2_Gross" xfId="4023"/>
    <cellStyle name="_HMT expl text summary Tables 3 4 2_Gross 2" xfId="4024"/>
    <cellStyle name="_HMT expl text summary Tables 3 4 3" xfId="4025"/>
    <cellStyle name="_HMT expl text summary Tables 3 4_Gross" xfId="4026"/>
    <cellStyle name="_HMT expl text summary Tables 3 4_Gross 2" xfId="4027"/>
    <cellStyle name="_HMT expl text summary Tables 3 5" xfId="4028"/>
    <cellStyle name="_HMT expl text summary Tables 3 5 2" xfId="4029"/>
    <cellStyle name="_HMT expl text summary Tables 3 5 2 2" xfId="16370"/>
    <cellStyle name="_HMT expl text summary Tables 3 5 3" xfId="4030"/>
    <cellStyle name="_HMT expl text summary Tables 3 5 4" xfId="16371"/>
    <cellStyle name="_HMT expl text summary Tables 3 5 5" xfId="16372"/>
    <cellStyle name="_HMT expl text summary Tables 3 5 6" xfId="16373"/>
    <cellStyle name="_HMT expl text summary Tables 3 5_Gross" xfId="4031"/>
    <cellStyle name="_HMT expl text summary Tables 3 5_Gross 2" xfId="4032"/>
    <cellStyle name="_HMT expl text summary Tables 3 6" xfId="4033"/>
    <cellStyle name="_HMT expl text summary Tables 3 6 2" xfId="4034"/>
    <cellStyle name="_HMT expl text summary Tables 3 6 2 2" xfId="16374"/>
    <cellStyle name="_HMT expl text summary Tables 3 6 3" xfId="4035"/>
    <cellStyle name="_HMT expl text summary Tables 3 6 3 2" xfId="16375"/>
    <cellStyle name="_HMT expl text summary Tables 3 6 4" xfId="4036"/>
    <cellStyle name="_HMT expl text summary Tables 3 6 5" xfId="16376"/>
    <cellStyle name="_HMT expl text summary Tables 3 6 6" xfId="16377"/>
    <cellStyle name="_HMT expl text summary Tables 3 6 7" xfId="16378"/>
    <cellStyle name="_HMT expl text summary Tables 3 6 8" xfId="16379"/>
    <cellStyle name="_HMT expl text summary Tables 3 6_Gross" xfId="4037"/>
    <cellStyle name="_HMT expl text summary Tables 3 6_Gross 2" xfId="4038"/>
    <cellStyle name="_HMT expl text summary Tables 3 7" xfId="4039"/>
    <cellStyle name="_HMT expl text summary Tables 3 7 2" xfId="4040"/>
    <cellStyle name="_HMT expl text summary Tables 3 7 2 2" xfId="16380"/>
    <cellStyle name="_HMT expl text summary Tables 3 7 3" xfId="4041"/>
    <cellStyle name="_HMT expl text summary Tables 3 7 3 2" xfId="16381"/>
    <cellStyle name="_HMT expl text summary Tables 3 7 4" xfId="16382"/>
    <cellStyle name="_HMT expl text summary Tables 3 7 5" xfId="16383"/>
    <cellStyle name="_HMT expl text summary Tables 3 7_Gross" xfId="4042"/>
    <cellStyle name="_HMT expl text summary Tables 3 7_Gross 2" xfId="4043"/>
    <cellStyle name="_HMT expl text summary Tables 3 8" xfId="4044"/>
    <cellStyle name="_HMT expl text summary Tables 3 8 2" xfId="4045"/>
    <cellStyle name="_HMT expl text summary Tables 3 8 2 2" xfId="16384"/>
    <cellStyle name="_HMT expl text summary Tables 3 8 3" xfId="4046"/>
    <cellStyle name="_HMT expl text summary Tables 3 8 3 2" xfId="16385"/>
    <cellStyle name="_HMT expl text summary Tables 3 8 4" xfId="16386"/>
    <cellStyle name="_HMT expl text summary Tables 3 8 5" xfId="16387"/>
    <cellStyle name="_HMT expl text summary Tables 3 8 6" xfId="16388"/>
    <cellStyle name="_HMT expl text summary Tables 3 8 7" xfId="16389"/>
    <cellStyle name="_HMT expl text summary Tables 3 8 8" xfId="16390"/>
    <cellStyle name="_HMT expl text summary Tables 3 8_Gross" xfId="4047"/>
    <cellStyle name="_HMT expl text summary Tables 3 8_Gross 2" xfId="4048"/>
    <cellStyle name="_HMT expl text summary Tables 3 9" xfId="4049"/>
    <cellStyle name="_HMT expl text summary Tables 3 9 2" xfId="4050"/>
    <cellStyle name="_HMT expl text summary Tables 3 9 3" xfId="16391"/>
    <cellStyle name="_HMT expl text summary Tables 3 9 4" xfId="16392"/>
    <cellStyle name="_HMT expl text summary Tables 3 9 5" xfId="16393"/>
    <cellStyle name="_HMT expl text summary Tables 3_August 2014 IMBE" xfId="4051"/>
    <cellStyle name="_HMT expl text summary Tables 3_August 2014 IMBE 2" xfId="4052"/>
    <cellStyle name="_HMT expl text summary Tables 3_August 2014 IMBE 2 2" xfId="4053"/>
    <cellStyle name="_HMT expl text summary Tables 3_August 2014 IMBE 2_Gross" xfId="4054"/>
    <cellStyle name="_HMT expl text summary Tables 3_August 2014 IMBE 2_Gross 2" xfId="4055"/>
    <cellStyle name="_HMT expl text summary Tables 3_August 2014 IMBE 3" xfId="4056"/>
    <cellStyle name="_HMT expl text summary Tables 3_August 2014 IMBE_Gross" xfId="4057"/>
    <cellStyle name="_HMT expl text summary Tables 3_August 2014 IMBE_Gross 2" xfId="4058"/>
    <cellStyle name="_HMT expl text summary Tables 3_Gross" xfId="4059"/>
    <cellStyle name="_HMT expl text summary Tables 3_Gross 2" xfId="4060"/>
    <cellStyle name="_HMT expl text summary Tables 30" xfId="4061"/>
    <cellStyle name="_HMT expl text summary Tables 30 2" xfId="4062"/>
    <cellStyle name="_HMT expl text summary Tables 31" xfId="4063"/>
    <cellStyle name="_HMT expl text summary Tables 31 2" xfId="16394"/>
    <cellStyle name="_HMT expl text summary Tables 32" xfId="4064"/>
    <cellStyle name="_HMT expl text summary Tables 32 2" xfId="16395"/>
    <cellStyle name="_HMT expl text summary Tables 33" xfId="4065"/>
    <cellStyle name="_HMT expl text summary Tables 33 2" xfId="16396"/>
    <cellStyle name="_HMT expl text summary Tables 34" xfId="16397"/>
    <cellStyle name="_HMT expl text summary Tables 34 2" xfId="16398"/>
    <cellStyle name="_HMT expl text summary Tables 35" xfId="16399"/>
    <cellStyle name="_HMT expl text summary Tables 35 2" xfId="16400"/>
    <cellStyle name="_HMT expl text summary Tables 36" xfId="16401"/>
    <cellStyle name="_HMT expl text summary Tables 36 2" xfId="16402"/>
    <cellStyle name="_HMT expl text summary Tables 4" xfId="4066"/>
    <cellStyle name="_HMT expl text summary Tables 4 2" xfId="4067"/>
    <cellStyle name="_HMT expl text summary Tables 4 2 2" xfId="4068"/>
    <cellStyle name="_HMT expl text summary Tables 4 2_Gross" xfId="4069"/>
    <cellStyle name="_HMT expl text summary Tables 4 2_Gross 2" xfId="4070"/>
    <cellStyle name="_HMT expl text summary Tables 4 3" xfId="4071"/>
    <cellStyle name="_HMT expl text summary Tables 4 4" xfId="4072"/>
    <cellStyle name="_HMT expl text summary Tables 4 5" xfId="4073"/>
    <cellStyle name="_HMT expl text summary Tables 4 6" xfId="16403"/>
    <cellStyle name="_HMT expl text summary Tables 4_August 2014 IMBE" xfId="4074"/>
    <cellStyle name="_HMT expl text summary Tables 4_August 2014 IMBE 2" xfId="4075"/>
    <cellStyle name="_HMT expl text summary Tables 4_August 2014 IMBE 2 2" xfId="4076"/>
    <cellStyle name="_HMT expl text summary Tables 4_August 2014 IMBE 2 2 2" xfId="4077"/>
    <cellStyle name="_HMT expl text summary Tables 4_August 2014 IMBE 2 2_Gross" xfId="4078"/>
    <cellStyle name="_HMT expl text summary Tables 4_August 2014 IMBE 2 2_Gross 2" xfId="4079"/>
    <cellStyle name="_HMT expl text summary Tables 4_August 2014 IMBE 2 3" xfId="4080"/>
    <cellStyle name="_HMT expl text summary Tables 4_August 2014 IMBE 2_Gross" xfId="4081"/>
    <cellStyle name="_HMT expl text summary Tables 4_August 2014 IMBE 2_Gross 2" xfId="4082"/>
    <cellStyle name="_HMT expl text summary Tables 4_August 2014 IMBE 3" xfId="4083"/>
    <cellStyle name="_HMT expl text summary Tables 4_August 2014 IMBE 3 2" xfId="16404"/>
    <cellStyle name="_HMT expl text summary Tables 4_August 2014 IMBE 4" xfId="16405"/>
    <cellStyle name="_HMT expl text summary Tables 4_August 2014 IMBE 4 2" xfId="16406"/>
    <cellStyle name="_HMT expl text summary Tables 4_August 2014 IMBE 5" xfId="16407"/>
    <cellStyle name="_HMT expl text summary Tables 4_August 2014 IMBE_Gross" xfId="4084"/>
    <cellStyle name="_HMT expl text summary Tables 4_August 2014 IMBE_Gross 2" xfId="4085"/>
    <cellStyle name="_HMT expl text summary Tables 4_Gross" xfId="4086"/>
    <cellStyle name="_HMT expl text summary Tables 4_Gross 2" xfId="4087"/>
    <cellStyle name="_HMT expl text summary Tables 5" xfId="4088"/>
    <cellStyle name="_HMT expl text summary Tables 5 2" xfId="4089"/>
    <cellStyle name="_HMT expl text summary Tables 5 2 2" xfId="4090"/>
    <cellStyle name="_HMT expl text summary Tables 5 2 2 2" xfId="16408"/>
    <cellStyle name="_HMT expl text summary Tables 5 2 2 2 2" xfId="16409"/>
    <cellStyle name="_HMT expl text summary Tables 5 2 3" xfId="4091"/>
    <cellStyle name="_HMT expl text summary Tables 5 2 4" xfId="16410"/>
    <cellStyle name="_HMT expl text summary Tables 5 2 5" xfId="16411"/>
    <cellStyle name="_HMT expl text summary Tables 5 2_Gross" xfId="4092"/>
    <cellStyle name="_HMT expl text summary Tables 5 2_Gross 2" xfId="4093"/>
    <cellStyle name="_HMT expl text summary Tables 5 3" xfId="4094"/>
    <cellStyle name="_HMT expl text summary Tables 5 3 2" xfId="4095"/>
    <cellStyle name="_HMT expl text summary Tables 5 4" xfId="4096"/>
    <cellStyle name="_HMT expl text summary Tables 5 4 2" xfId="16412"/>
    <cellStyle name="_HMT expl text summary Tables 5 4 3" xfId="16413"/>
    <cellStyle name="_HMT expl text summary Tables 5 5" xfId="16414"/>
    <cellStyle name="_HMT expl text summary Tables 5_Gross" xfId="4097"/>
    <cellStyle name="_HMT expl text summary Tables 5_Gross 2" xfId="4098"/>
    <cellStyle name="_HMT expl text summary Tables 6" xfId="4099"/>
    <cellStyle name="_HMT expl text summary Tables 6 2" xfId="4100"/>
    <cellStyle name="_HMT expl text summary Tables 6 2 2" xfId="4101"/>
    <cellStyle name="_HMT expl text summary Tables 6 2 3" xfId="4102"/>
    <cellStyle name="_HMT expl text summary Tables 6 2 4" xfId="16415"/>
    <cellStyle name="_HMT expl text summary Tables 6 2 5" xfId="16416"/>
    <cellStyle name="_HMT expl text summary Tables 6 2_Gross" xfId="4103"/>
    <cellStyle name="_HMT expl text summary Tables 6 2_Gross 2" xfId="4104"/>
    <cellStyle name="_HMT expl text summary Tables 6 3" xfId="4105"/>
    <cellStyle name="_HMT expl text summary Tables 6 3 2" xfId="4106"/>
    <cellStyle name="_HMT expl text summary Tables 6 4" xfId="4107"/>
    <cellStyle name="_HMT expl text summary Tables 6_Gross" xfId="4108"/>
    <cellStyle name="_HMT expl text summary Tables 6_Gross 2" xfId="4109"/>
    <cellStyle name="_HMT expl text summary Tables 7" xfId="4110"/>
    <cellStyle name="_HMT expl text summary Tables 7 2" xfId="4111"/>
    <cellStyle name="_HMT expl text summary Tables 7 2 2" xfId="4112"/>
    <cellStyle name="_HMT expl text summary Tables 7 2_Gross" xfId="4113"/>
    <cellStyle name="_HMT expl text summary Tables 7 2_Gross 2" xfId="4114"/>
    <cellStyle name="_HMT expl text summary Tables 7 3" xfId="4115"/>
    <cellStyle name="_HMT expl text summary Tables 7_Gross" xfId="4116"/>
    <cellStyle name="_HMT expl text summary Tables 7_Gross 2" xfId="4117"/>
    <cellStyle name="_HMT expl text summary Tables 8" xfId="4118"/>
    <cellStyle name="_HMT expl text summary Tables 8 2" xfId="4119"/>
    <cellStyle name="_HMT expl text summary Tables 8 2 2" xfId="4120"/>
    <cellStyle name="_HMT expl text summary Tables 8 2_Gross" xfId="4121"/>
    <cellStyle name="_HMT expl text summary Tables 8 2_Gross 2" xfId="4122"/>
    <cellStyle name="_HMT expl text summary Tables 8 3" xfId="4123"/>
    <cellStyle name="_HMT expl text summary Tables 8_Gross" xfId="4124"/>
    <cellStyle name="_HMT expl text summary Tables 8_Gross 2" xfId="4125"/>
    <cellStyle name="_HMT expl text summary Tables 9" xfId="4126"/>
    <cellStyle name="_HMT expl text summary Tables 9 2" xfId="4127"/>
    <cellStyle name="_HMT expl text summary Tables 9 2 2" xfId="4128"/>
    <cellStyle name="_HMT expl text summary Tables 9 2 2 2" xfId="16417"/>
    <cellStyle name="_HMT expl text summary Tables 9 2 3" xfId="4129"/>
    <cellStyle name="_HMT expl text summary Tables 9 2 4" xfId="16418"/>
    <cellStyle name="_HMT expl text summary Tables 9 2_Gross" xfId="4130"/>
    <cellStyle name="_HMT expl text summary Tables 9 2_Gross 2" xfId="4131"/>
    <cellStyle name="_HMT expl text summary Tables 9 3" xfId="4132"/>
    <cellStyle name="_HMT expl text summary Tables 9 3 2" xfId="16419"/>
    <cellStyle name="_HMT expl text summary Tables 9 3 3" xfId="16420"/>
    <cellStyle name="_HMT expl text summary Tables 9 4" xfId="4133"/>
    <cellStyle name="_HMT expl text summary Tables 9 5" xfId="16421"/>
    <cellStyle name="_HMT expl text summary Tables 9_Gross" xfId="4134"/>
    <cellStyle name="_HMT expl text summary Tables 9_Gross 2" xfId="4135"/>
    <cellStyle name="_HMT expl text summary Tables_001. Test" xfId="4136"/>
    <cellStyle name="_HMT expl text summary Tables_001. Test 2" xfId="4137"/>
    <cellStyle name="_HMT expl text summary Tables_001. Test_Gross" xfId="4138"/>
    <cellStyle name="_HMT expl text summary Tables_001. Test_Gross 2" xfId="4139"/>
    <cellStyle name="_HMT expl text summary Tables_Gross" xfId="4140"/>
    <cellStyle name="_HMT expl text summary Tables_Gross 2" xfId="4141"/>
    <cellStyle name="_HMT expl text summary Tables_Gross 2 2" xfId="4142"/>
    <cellStyle name="_HMT expl text summary Tables_Gross 2_Gross" xfId="4143"/>
    <cellStyle name="_HMT expl text summary Tables_Gross 2_Gross 2" xfId="4144"/>
    <cellStyle name="_HMT expl text summary Tables_Gross 3" xfId="4145"/>
    <cellStyle name="_HMT expl text summary Tables_Gross_1" xfId="4146"/>
    <cellStyle name="_HMT expl text summary Tables_Gross_1 2" xfId="4147"/>
    <cellStyle name="_HMT expl text summary Tables_Gross_1 2 2" xfId="4148"/>
    <cellStyle name="_HMT expl text summary Tables_Gross_1 2_Gross" xfId="4149"/>
    <cellStyle name="_HMT expl text summary Tables_Gross_1 2_Gross 2" xfId="4150"/>
    <cellStyle name="_HMT expl text summary Tables_Gross_1 3" xfId="4151"/>
    <cellStyle name="_HMT expl text summary Tables_Gross_1_Gross" xfId="4152"/>
    <cellStyle name="_HMT expl text summary Tables_Gross_1_Gross 2" xfId="4153"/>
    <cellStyle name="_HMT expl text summary Tables_Gross_2" xfId="4154"/>
    <cellStyle name="_HMT expl text summary Tables_Gross_2 2" xfId="4155"/>
    <cellStyle name="_HMT expl text summary Tables_Gross_Gross" xfId="4156"/>
    <cellStyle name="_HMT expl text summary Tables_Gross_Gross 2" xfId="4157"/>
    <cellStyle name="_HMT expl text summary Tables_R0" xfId="4158"/>
    <cellStyle name="_HMT expl text summary Tables_R0 2" xfId="4159"/>
    <cellStyle name="_HMT expl text summary Tables_R0 2 2" xfId="4160"/>
    <cellStyle name="_HMT expl text summary Tables_R0 3" xfId="4161"/>
    <cellStyle name="_HMT expl text summary Tables_R0_1" xfId="4162"/>
    <cellStyle name="_HMT expl text summary Tables_R0_1 2" xfId="4163"/>
    <cellStyle name="_HOD Gosforth_current" xfId="4164"/>
    <cellStyle name="_IMBE GF 09-10 (PBR09) proforma" xfId="4165"/>
    <cellStyle name="_IMBE GF 09-10 (PBR09) proforma 2" xfId="4166"/>
    <cellStyle name="_IMBE GF 09-10 (PBR09) proforma 2 2" xfId="16422"/>
    <cellStyle name="_IMBE GF 09-10 (PBR09) proforma 3" xfId="4167"/>
    <cellStyle name="_IMBE GF 09-10 (PBR09) proforma_Gross" xfId="4168"/>
    <cellStyle name="_IMBE P0 10-11 profiles" xfId="4169"/>
    <cellStyle name="_IMBE P0 10-11 profiles 10" xfId="4170"/>
    <cellStyle name="_IMBE P0 10-11 profiles 10 2" xfId="4171"/>
    <cellStyle name="_IMBE P0 10-11 profiles 10 2 2" xfId="4172"/>
    <cellStyle name="_IMBE P0 10-11 profiles 10 2 2 2" xfId="16423"/>
    <cellStyle name="_IMBE P0 10-11 profiles 10 2 3" xfId="4173"/>
    <cellStyle name="_IMBE P0 10-11 profiles 10 2 4" xfId="16424"/>
    <cellStyle name="_IMBE P0 10-11 profiles 10 2_Gross" xfId="4174"/>
    <cellStyle name="_IMBE P0 10-11 profiles 10 2_Gross 2" xfId="4175"/>
    <cellStyle name="_IMBE P0 10-11 profiles 10 3" xfId="4176"/>
    <cellStyle name="_IMBE P0 10-11 profiles 10 3 2" xfId="16425"/>
    <cellStyle name="_IMBE P0 10-11 profiles 10 3 3" xfId="16426"/>
    <cellStyle name="_IMBE P0 10-11 profiles 10 4" xfId="4177"/>
    <cellStyle name="_IMBE P0 10-11 profiles 10 5" xfId="16427"/>
    <cellStyle name="_IMBE P0 10-11 profiles 10_Gross" xfId="4178"/>
    <cellStyle name="_IMBE P0 10-11 profiles 10_Gross 2" xfId="4179"/>
    <cellStyle name="_IMBE P0 10-11 profiles 11" xfId="4180"/>
    <cellStyle name="_IMBE P0 10-11 profiles 11 2" xfId="4181"/>
    <cellStyle name="_IMBE P0 10-11 profiles 11 2 2" xfId="16428"/>
    <cellStyle name="_IMBE P0 10-11 profiles 11 3" xfId="4182"/>
    <cellStyle name="_IMBE P0 10-11 profiles 11 3 2" xfId="16429"/>
    <cellStyle name="_IMBE P0 10-11 profiles 11 4" xfId="4183"/>
    <cellStyle name="_IMBE P0 10-11 profiles 11 5" xfId="16430"/>
    <cellStyle name="_IMBE P0 10-11 profiles 11_Gross" xfId="4184"/>
    <cellStyle name="_IMBE P0 10-11 profiles 11_Gross 2" xfId="4185"/>
    <cellStyle name="_IMBE P0 10-11 profiles 12" xfId="4186"/>
    <cellStyle name="_IMBE P0 10-11 profiles 12 2" xfId="4187"/>
    <cellStyle name="_IMBE P0 10-11 profiles 12 3" xfId="4188"/>
    <cellStyle name="_IMBE P0 10-11 profiles 12_Gross" xfId="4189"/>
    <cellStyle name="_IMBE P0 10-11 profiles 12_Gross 2" xfId="4190"/>
    <cellStyle name="_IMBE P0 10-11 profiles 13" xfId="4191"/>
    <cellStyle name="_IMBE P0 10-11 profiles 13 2" xfId="4192"/>
    <cellStyle name="_IMBE P0 10-11 profiles 13 3" xfId="4193"/>
    <cellStyle name="_IMBE P0 10-11 profiles 13_Gross" xfId="4194"/>
    <cellStyle name="_IMBE P0 10-11 profiles 13_Gross 2" xfId="4195"/>
    <cellStyle name="_IMBE P0 10-11 profiles 14" xfId="4196"/>
    <cellStyle name="_IMBE P0 10-11 profiles 14 2" xfId="4197"/>
    <cellStyle name="_IMBE P0 10-11 profiles 14 2 2" xfId="16431"/>
    <cellStyle name="_IMBE P0 10-11 profiles 14 2 3" xfId="16432"/>
    <cellStyle name="_IMBE P0 10-11 profiles 14 3" xfId="4198"/>
    <cellStyle name="_IMBE P0 10-11 profiles 14 4" xfId="16433"/>
    <cellStyle name="_IMBE P0 10-11 profiles 14_Gross" xfId="4199"/>
    <cellStyle name="_IMBE P0 10-11 profiles 14_Gross 2" xfId="4200"/>
    <cellStyle name="_IMBE P0 10-11 profiles 15" xfId="4201"/>
    <cellStyle name="_IMBE P0 10-11 profiles 15 2" xfId="4202"/>
    <cellStyle name="_IMBE P0 10-11 profiles 15 2 2" xfId="4203"/>
    <cellStyle name="_IMBE P0 10-11 profiles 15 2 2 2" xfId="4204"/>
    <cellStyle name="_IMBE P0 10-11 profiles 15 2 3" xfId="4205"/>
    <cellStyle name="_IMBE P0 10-11 profiles 15 3" xfId="4206"/>
    <cellStyle name="_IMBE P0 10-11 profiles 15 3 2" xfId="4207"/>
    <cellStyle name="_IMBE P0 10-11 profiles 15 4" xfId="4208"/>
    <cellStyle name="_IMBE P0 10-11 profiles 15_Gross" xfId="4209"/>
    <cellStyle name="_IMBE P0 10-11 profiles 15_Gross 2" xfId="4210"/>
    <cellStyle name="_IMBE P0 10-11 profiles 16" xfId="4211"/>
    <cellStyle name="_IMBE P0 10-11 profiles 16 2" xfId="4212"/>
    <cellStyle name="_IMBE P0 10-11 profiles 16 3" xfId="4213"/>
    <cellStyle name="_IMBE P0 10-11 profiles 16 3 2" xfId="4214"/>
    <cellStyle name="_IMBE P0 10-11 profiles 16_Gross" xfId="4215"/>
    <cellStyle name="_IMBE P0 10-11 profiles 16_Gross 2" xfId="4216"/>
    <cellStyle name="_IMBE P0 10-11 profiles 17" xfId="4217"/>
    <cellStyle name="_IMBE P0 10-11 profiles 17 2" xfId="4218"/>
    <cellStyle name="_IMBE P0 10-11 profiles 17_Gross" xfId="4219"/>
    <cellStyle name="_IMBE P0 10-11 profiles 17_Gross 2" xfId="4220"/>
    <cellStyle name="_IMBE P0 10-11 profiles 18" xfId="4221"/>
    <cellStyle name="_IMBE P0 10-11 profiles 18 2" xfId="4222"/>
    <cellStyle name="_IMBE P0 10-11 profiles 19" xfId="4223"/>
    <cellStyle name="_IMBE P0 10-11 profiles 19 2" xfId="4224"/>
    <cellStyle name="_IMBE P0 10-11 profiles 2" xfId="4225"/>
    <cellStyle name="_IMBE P0 10-11 profiles 2 10" xfId="4226"/>
    <cellStyle name="_IMBE P0 10-11 profiles 2 11" xfId="16434"/>
    <cellStyle name="_IMBE P0 10-11 profiles 2 2" xfId="4227"/>
    <cellStyle name="_IMBE P0 10-11 profiles 2 2 2" xfId="4228"/>
    <cellStyle name="_IMBE P0 10-11 profiles 2 2 2 2" xfId="4229"/>
    <cellStyle name="_IMBE P0 10-11 profiles 2 2 2 3" xfId="16435"/>
    <cellStyle name="_IMBE P0 10-11 profiles 2 2 2 4" xfId="16436"/>
    <cellStyle name="_IMBE P0 10-11 profiles 2 2 3" xfId="4230"/>
    <cellStyle name="_IMBE P0 10-11 profiles 2 2 3 2" xfId="4231"/>
    <cellStyle name="_IMBE P0 10-11 profiles 2 2 4" xfId="4232"/>
    <cellStyle name="_IMBE P0 10-11 profiles 2 2_Gross" xfId="4233"/>
    <cellStyle name="_IMBE P0 10-11 profiles 2 2_Gross 2" xfId="4234"/>
    <cellStyle name="_IMBE P0 10-11 profiles 2 3" xfId="4235"/>
    <cellStyle name="_IMBE P0 10-11 profiles 2 3 2" xfId="4236"/>
    <cellStyle name="_IMBE P0 10-11 profiles 2 3 2 2" xfId="4237"/>
    <cellStyle name="_IMBE P0 10-11 profiles 2 3 3" xfId="4238"/>
    <cellStyle name="_IMBE P0 10-11 profiles 2 3_Gross" xfId="4239"/>
    <cellStyle name="_IMBE P0 10-11 profiles 2 3_Gross 2" xfId="4240"/>
    <cellStyle name="_IMBE P0 10-11 profiles 2 4" xfId="4241"/>
    <cellStyle name="_IMBE P0 10-11 profiles 2 4 2" xfId="4242"/>
    <cellStyle name="_IMBE P0 10-11 profiles 2 4 2 2" xfId="16437"/>
    <cellStyle name="_IMBE P0 10-11 profiles 2 4 3" xfId="4243"/>
    <cellStyle name="_IMBE P0 10-11 profiles 2 5" xfId="4244"/>
    <cellStyle name="_IMBE P0 10-11 profiles 2 5 2" xfId="4245"/>
    <cellStyle name="_IMBE P0 10-11 profiles 2 6" xfId="4246"/>
    <cellStyle name="_IMBE P0 10-11 profiles 2 6 2" xfId="4247"/>
    <cellStyle name="_IMBE P0 10-11 profiles 2 7" xfId="4248"/>
    <cellStyle name="_IMBE P0 10-11 profiles 2 7 2" xfId="4249"/>
    <cellStyle name="_IMBE P0 10-11 profiles 2 8" xfId="4250"/>
    <cellStyle name="_IMBE P0 10-11 profiles 2 9" xfId="4251"/>
    <cellStyle name="_IMBE P0 10-11 profiles 2_Gross" xfId="4252"/>
    <cellStyle name="_IMBE P0 10-11 profiles 2_Gross 2" xfId="4253"/>
    <cellStyle name="_IMBE P0 10-11 profiles 20" xfId="4254"/>
    <cellStyle name="_IMBE P0 10-11 profiles 20 2" xfId="4255"/>
    <cellStyle name="_IMBE P0 10-11 profiles 21" xfId="4256"/>
    <cellStyle name="_IMBE P0 10-11 profiles 21 2" xfId="4257"/>
    <cellStyle name="_IMBE P0 10-11 profiles 22" xfId="4258"/>
    <cellStyle name="_IMBE P0 10-11 profiles 23" xfId="4259"/>
    <cellStyle name="_IMBE P0 10-11 profiles 24" xfId="4260"/>
    <cellStyle name="_IMBE P0 10-11 profiles 24 2" xfId="4261"/>
    <cellStyle name="_IMBE P0 10-11 profiles 25" xfId="4262"/>
    <cellStyle name="_IMBE P0 10-11 profiles 25 2" xfId="4263"/>
    <cellStyle name="_IMBE P0 10-11 profiles 26" xfId="4264"/>
    <cellStyle name="_IMBE P0 10-11 profiles 26 2" xfId="4265"/>
    <cellStyle name="_IMBE P0 10-11 profiles 27" xfId="4266"/>
    <cellStyle name="_IMBE P0 10-11 profiles 27 2" xfId="4267"/>
    <cellStyle name="_IMBE P0 10-11 profiles 28" xfId="4268"/>
    <cellStyle name="_IMBE P0 10-11 profiles 28 2" xfId="16438"/>
    <cellStyle name="_IMBE P0 10-11 profiles 29" xfId="4269"/>
    <cellStyle name="_IMBE P0 10-11 profiles 29 2" xfId="16439"/>
    <cellStyle name="_IMBE P0 10-11 profiles 3" xfId="4270"/>
    <cellStyle name="_IMBE P0 10-11 profiles 3 10" xfId="4271"/>
    <cellStyle name="_IMBE P0 10-11 profiles 3 10 2" xfId="4272"/>
    <cellStyle name="_IMBE P0 10-11 profiles 3 10 3" xfId="16440"/>
    <cellStyle name="_IMBE P0 10-11 profiles 3 10 4" xfId="16441"/>
    <cellStyle name="_IMBE P0 10-11 profiles 3 10 5" xfId="16442"/>
    <cellStyle name="_IMBE P0 10-11 profiles 3 11" xfId="4273"/>
    <cellStyle name="_IMBE P0 10-11 profiles 3 11 2" xfId="16443"/>
    <cellStyle name="_IMBE P0 10-11 profiles 3 12" xfId="16444"/>
    <cellStyle name="_IMBE P0 10-11 profiles 3 2" xfId="4274"/>
    <cellStyle name="_IMBE P0 10-11 profiles 3 2 2" xfId="4275"/>
    <cellStyle name="_IMBE P0 10-11 profiles 3 2 2 2" xfId="4276"/>
    <cellStyle name="_IMBE P0 10-11 profiles 3 2 2_Gross" xfId="4277"/>
    <cellStyle name="_IMBE P0 10-11 profiles 3 2 2_Gross 2" xfId="4278"/>
    <cellStyle name="_IMBE P0 10-11 profiles 3 2 3" xfId="4279"/>
    <cellStyle name="_IMBE P0 10-11 profiles 3 2_Gross" xfId="4280"/>
    <cellStyle name="_IMBE P0 10-11 profiles 3 2_Gross 2" xfId="4281"/>
    <cellStyle name="_IMBE P0 10-11 profiles 3 3" xfId="4282"/>
    <cellStyle name="_IMBE P0 10-11 profiles 3 3 2" xfId="4283"/>
    <cellStyle name="_IMBE P0 10-11 profiles 3 3 2 2" xfId="4284"/>
    <cellStyle name="_IMBE P0 10-11 profiles 3 3 2_Gross" xfId="4285"/>
    <cellStyle name="_IMBE P0 10-11 profiles 3 3 2_Gross 2" xfId="4286"/>
    <cellStyle name="_IMBE P0 10-11 profiles 3 3 3" xfId="4287"/>
    <cellStyle name="_IMBE P0 10-11 profiles 3 3_August 2014 IMBE" xfId="4288"/>
    <cellStyle name="_IMBE P0 10-11 profiles 3 3_August 2014 IMBE 2" xfId="4289"/>
    <cellStyle name="_IMBE P0 10-11 profiles 3 3_August 2014 IMBE 2 2" xfId="4290"/>
    <cellStyle name="_IMBE P0 10-11 profiles 3 3_August 2014 IMBE 2 2 2" xfId="4291"/>
    <cellStyle name="_IMBE P0 10-11 profiles 3 3_August 2014 IMBE 2 2_Gross" xfId="4292"/>
    <cellStyle name="_IMBE P0 10-11 profiles 3 3_August 2014 IMBE 2 2_Gross 2" xfId="4293"/>
    <cellStyle name="_IMBE P0 10-11 profiles 3 3_August 2014 IMBE 2 3" xfId="4294"/>
    <cellStyle name="_IMBE P0 10-11 profiles 3 3_August 2014 IMBE 2_Gross" xfId="4295"/>
    <cellStyle name="_IMBE P0 10-11 profiles 3 3_August 2014 IMBE 2_Gross 2" xfId="4296"/>
    <cellStyle name="_IMBE P0 10-11 profiles 3 3_August 2014 IMBE 3" xfId="4297"/>
    <cellStyle name="_IMBE P0 10-11 profiles 3 3_August 2014 IMBE 3 2" xfId="16445"/>
    <cellStyle name="_IMBE P0 10-11 profiles 3 3_August 2014 IMBE 4" xfId="16446"/>
    <cellStyle name="_IMBE P0 10-11 profiles 3 3_August 2014 IMBE 4 2" xfId="16447"/>
    <cellStyle name="_IMBE P0 10-11 profiles 3 3_August 2014 IMBE 5" xfId="16448"/>
    <cellStyle name="_IMBE P0 10-11 profiles 3 3_August 2014 IMBE_Gross" xfId="4298"/>
    <cellStyle name="_IMBE P0 10-11 profiles 3 3_August 2014 IMBE_Gross 2" xfId="4299"/>
    <cellStyle name="_IMBE P0 10-11 profiles 3 3_Gross" xfId="4300"/>
    <cellStyle name="_IMBE P0 10-11 profiles 3 3_Gross 2" xfId="4301"/>
    <cellStyle name="_IMBE P0 10-11 profiles 3 4" xfId="4302"/>
    <cellStyle name="_IMBE P0 10-11 profiles 3 4 2" xfId="4303"/>
    <cellStyle name="_IMBE P0 10-11 profiles 3 4 2 2" xfId="4304"/>
    <cellStyle name="_IMBE P0 10-11 profiles 3 4 2_Gross" xfId="4305"/>
    <cellStyle name="_IMBE P0 10-11 profiles 3 4 2_Gross 2" xfId="4306"/>
    <cellStyle name="_IMBE P0 10-11 profiles 3 4 3" xfId="4307"/>
    <cellStyle name="_IMBE P0 10-11 profiles 3 4_Gross" xfId="4308"/>
    <cellStyle name="_IMBE P0 10-11 profiles 3 4_Gross 2" xfId="4309"/>
    <cellStyle name="_IMBE P0 10-11 profiles 3 5" xfId="4310"/>
    <cellStyle name="_IMBE P0 10-11 profiles 3 5 2" xfId="4311"/>
    <cellStyle name="_IMBE P0 10-11 profiles 3 5 2 2" xfId="16449"/>
    <cellStyle name="_IMBE P0 10-11 profiles 3 5 3" xfId="4312"/>
    <cellStyle name="_IMBE P0 10-11 profiles 3 5 4" xfId="16450"/>
    <cellStyle name="_IMBE P0 10-11 profiles 3 5 5" xfId="16451"/>
    <cellStyle name="_IMBE P0 10-11 profiles 3 5 6" xfId="16452"/>
    <cellStyle name="_IMBE P0 10-11 profiles 3 5_Gross" xfId="4313"/>
    <cellStyle name="_IMBE P0 10-11 profiles 3 5_Gross 2" xfId="4314"/>
    <cellStyle name="_IMBE P0 10-11 profiles 3 6" xfId="4315"/>
    <cellStyle name="_IMBE P0 10-11 profiles 3 6 2" xfId="4316"/>
    <cellStyle name="_IMBE P0 10-11 profiles 3 6 2 2" xfId="16453"/>
    <cellStyle name="_IMBE P0 10-11 profiles 3 6 3" xfId="4317"/>
    <cellStyle name="_IMBE P0 10-11 profiles 3 6 3 2" xfId="16454"/>
    <cellStyle name="_IMBE P0 10-11 profiles 3 6 4" xfId="4318"/>
    <cellStyle name="_IMBE P0 10-11 profiles 3 6 5" xfId="16455"/>
    <cellStyle name="_IMBE P0 10-11 profiles 3 6 6" xfId="16456"/>
    <cellStyle name="_IMBE P0 10-11 profiles 3 6 7" xfId="16457"/>
    <cellStyle name="_IMBE P0 10-11 profiles 3 6 8" xfId="16458"/>
    <cellStyle name="_IMBE P0 10-11 profiles 3 6_Gross" xfId="4319"/>
    <cellStyle name="_IMBE P0 10-11 profiles 3 6_Gross 2" xfId="4320"/>
    <cellStyle name="_IMBE P0 10-11 profiles 3 7" xfId="4321"/>
    <cellStyle name="_IMBE P0 10-11 profiles 3 7 2" xfId="4322"/>
    <cellStyle name="_IMBE P0 10-11 profiles 3 7 2 2" xfId="16459"/>
    <cellStyle name="_IMBE P0 10-11 profiles 3 7 3" xfId="4323"/>
    <cellStyle name="_IMBE P0 10-11 profiles 3 7 3 2" xfId="16460"/>
    <cellStyle name="_IMBE P0 10-11 profiles 3 7 4" xfId="16461"/>
    <cellStyle name="_IMBE P0 10-11 profiles 3 7 5" xfId="16462"/>
    <cellStyle name="_IMBE P0 10-11 profiles 3 7_Gross" xfId="4324"/>
    <cellStyle name="_IMBE P0 10-11 profiles 3 7_Gross 2" xfId="4325"/>
    <cellStyle name="_IMBE P0 10-11 profiles 3 8" xfId="4326"/>
    <cellStyle name="_IMBE P0 10-11 profiles 3 8 2" xfId="4327"/>
    <cellStyle name="_IMBE P0 10-11 profiles 3 8 2 2" xfId="16463"/>
    <cellStyle name="_IMBE P0 10-11 profiles 3 8 3" xfId="4328"/>
    <cellStyle name="_IMBE P0 10-11 profiles 3 8 3 2" xfId="16464"/>
    <cellStyle name="_IMBE P0 10-11 profiles 3 8 4" xfId="16465"/>
    <cellStyle name="_IMBE P0 10-11 profiles 3 8 5" xfId="16466"/>
    <cellStyle name="_IMBE P0 10-11 profiles 3 8 6" xfId="16467"/>
    <cellStyle name="_IMBE P0 10-11 profiles 3 8 7" xfId="16468"/>
    <cellStyle name="_IMBE P0 10-11 profiles 3 8 8" xfId="16469"/>
    <cellStyle name="_IMBE P0 10-11 profiles 3 8_Gross" xfId="4329"/>
    <cellStyle name="_IMBE P0 10-11 profiles 3 8_Gross 2" xfId="4330"/>
    <cellStyle name="_IMBE P0 10-11 profiles 3 9" xfId="4331"/>
    <cellStyle name="_IMBE P0 10-11 profiles 3 9 2" xfId="4332"/>
    <cellStyle name="_IMBE P0 10-11 profiles 3 9 3" xfId="16470"/>
    <cellStyle name="_IMBE P0 10-11 profiles 3 9 4" xfId="16471"/>
    <cellStyle name="_IMBE P0 10-11 profiles 3 9 5" xfId="16472"/>
    <cellStyle name="_IMBE P0 10-11 profiles 3_August 2014 IMBE" xfId="4333"/>
    <cellStyle name="_IMBE P0 10-11 profiles 3_August 2014 IMBE 2" xfId="4334"/>
    <cellStyle name="_IMBE P0 10-11 profiles 3_August 2014 IMBE 2 2" xfId="4335"/>
    <cellStyle name="_IMBE P0 10-11 profiles 3_August 2014 IMBE 2_Gross" xfId="4336"/>
    <cellStyle name="_IMBE P0 10-11 profiles 3_August 2014 IMBE 2_Gross 2" xfId="4337"/>
    <cellStyle name="_IMBE P0 10-11 profiles 3_August 2014 IMBE 3" xfId="4338"/>
    <cellStyle name="_IMBE P0 10-11 profiles 3_August 2014 IMBE_Gross" xfId="4339"/>
    <cellStyle name="_IMBE P0 10-11 profiles 3_August 2014 IMBE_Gross 2" xfId="4340"/>
    <cellStyle name="_IMBE P0 10-11 profiles 3_Gross" xfId="4341"/>
    <cellStyle name="_IMBE P0 10-11 profiles 3_Gross 2" xfId="4342"/>
    <cellStyle name="_IMBE P0 10-11 profiles 30" xfId="4343"/>
    <cellStyle name="_IMBE P0 10-11 profiles 30 2" xfId="16473"/>
    <cellStyle name="_IMBE P0 10-11 profiles 31" xfId="4344"/>
    <cellStyle name="_IMBE P0 10-11 profiles 4" xfId="4345"/>
    <cellStyle name="_IMBE P0 10-11 profiles 4 2" xfId="4346"/>
    <cellStyle name="_IMBE P0 10-11 profiles 4 2 2" xfId="4347"/>
    <cellStyle name="_IMBE P0 10-11 profiles 4 2_Gross" xfId="4348"/>
    <cellStyle name="_IMBE P0 10-11 profiles 4 2_Gross 2" xfId="4349"/>
    <cellStyle name="_IMBE P0 10-11 profiles 4 3" xfId="4350"/>
    <cellStyle name="_IMBE P0 10-11 profiles 4 4" xfId="4351"/>
    <cellStyle name="_IMBE P0 10-11 profiles 4 5" xfId="4352"/>
    <cellStyle name="_IMBE P0 10-11 profiles 4_August 2014 IMBE" xfId="4353"/>
    <cellStyle name="_IMBE P0 10-11 profiles 4_August 2014 IMBE 2" xfId="4354"/>
    <cellStyle name="_IMBE P0 10-11 profiles 4_August 2014 IMBE 2 2" xfId="4355"/>
    <cellStyle name="_IMBE P0 10-11 profiles 4_August 2014 IMBE 2 2 2" xfId="4356"/>
    <cellStyle name="_IMBE P0 10-11 profiles 4_August 2014 IMBE 2 2_Gross" xfId="4357"/>
    <cellStyle name="_IMBE P0 10-11 profiles 4_August 2014 IMBE 2 2_Gross 2" xfId="4358"/>
    <cellStyle name="_IMBE P0 10-11 profiles 4_August 2014 IMBE 2 3" xfId="4359"/>
    <cellStyle name="_IMBE P0 10-11 profiles 4_August 2014 IMBE 2_Gross" xfId="4360"/>
    <cellStyle name="_IMBE P0 10-11 profiles 4_August 2014 IMBE 2_Gross 2" xfId="4361"/>
    <cellStyle name="_IMBE P0 10-11 profiles 4_August 2014 IMBE 3" xfId="4362"/>
    <cellStyle name="_IMBE P0 10-11 profiles 4_August 2014 IMBE 3 2" xfId="16474"/>
    <cellStyle name="_IMBE P0 10-11 profiles 4_August 2014 IMBE 4" xfId="16475"/>
    <cellStyle name="_IMBE P0 10-11 profiles 4_August 2014 IMBE 4 2" xfId="16476"/>
    <cellStyle name="_IMBE P0 10-11 profiles 4_August 2014 IMBE 5" xfId="16477"/>
    <cellStyle name="_IMBE P0 10-11 profiles 4_August 2014 IMBE_Gross" xfId="4363"/>
    <cellStyle name="_IMBE P0 10-11 profiles 4_August 2014 IMBE_Gross 2" xfId="4364"/>
    <cellStyle name="_IMBE P0 10-11 profiles 4_Gross" xfId="4365"/>
    <cellStyle name="_IMBE P0 10-11 profiles 4_Gross 2" xfId="4366"/>
    <cellStyle name="_IMBE P0 10-11 profiles 5" xfId="4367"/>
    <cellStyle name="_IMBE P0 10-11 profiles 5 2" xfId="4368"/>
    <cellStyle name="_IMBE P0 10-11 profiles 5 2 2" xfId="4369"/>
    <cellStyle name="_IMBE P0 10-11 profiles 5 2 2 2" xfId="16478"/>
    <cellStyle name="_IMBE P0 10-11 profiles 5 2 2 2 2" xfId="16479"/>
    <cellStyle name="_IMBE P0 10-11 profiles 5 2 3" xfId="4370"/>
    <cellStyle name="_IMBE P0 10-11 profiles 5 2 4" xfId="16480"/>
    <cellStyle name="_IMBE P0 10-11 profiles 5 2 5" xfId="16481"/>
    <cellStyle name="_IMBE P0 10-11 profiles 5 2_Gross" xfId="4371"/>
    <cellStyle name="_IMBE P0 10-11 profiles 5 2_Gross 2" xfId="4372"/>
    <cellStyle name="_IMBE P0 10-11 profiles 5 3" xfId="4373"/>
    <cellStyle name="_IMBE P0 10-11 profiles 5 3 2" xfId="4374"/>
    <cellStyle name="_IMBE P0 10-11 profiles 5 4" xfId="4375"/>
    <cellStyle name="_IMBE P0 10-11 profiles 5 4 2" xfId="16482"/>
    <cellStyle name="_IMBE P0 10-11 profiles 5 4 3" xfId="16483"/>
    <cellStyle name="_IMBE P0 10-11 profiles 5 5" xfId="16484"/>
    <cellStyle name="_IMBE P0 10-11 profiles 5_Gross" xfId="4376"/>
    <cellStyle name="_IMBE P0 10-11 profiles 5_Gross 2" xfId="4377"/>
    <cellStyle name="_IMBE P0 10-11 profiles 6" xfId="4378"/>
    <cellStyle name="_IMBE P0 10-11 profiles 6 2" xfId="4379"/>
    <cellStyle name="_IMBE P0 10-11 profiles 6 2 2" xfId="4380"/>
    <cellStyle name="_IMBE P0 10-11 profiles 6 2 3" xfId="4381"/>
    <cellStyle name="_IMBE P0 10-11 profiles 6 2 4" xfId="16485"/>
    <cellStyle name="_IMBE P0 10-11 profiles 6 2 5" xfId="16486"/>
    <cellStyle name="_IMBE P0 10-11 profiles 6 2_Gross" xfId="4382"/>
    <cellStyle name="_IMBE P0 10-11 profiles 6 2_Gross 2" xfId="4383"/>
    <cellStyle name="_IMBE P0 10-11 profiles 6 3" xfId="4384"/>
    <cellStyle name="_IMBE P0 10-11 profiles 6 3 2" xfId="4385"/>
    <cellStyle name="_IMBE P0 10-11 profiles 6 4" xfId="4386"/>
    <cellStyle name="_IMBE P0 10-11 profiles 6_Gross" xfId="4387"/>
    <cellStyle name="_IMBE P0 10-11 profiles 6_Gross 2" xfId="4388"/>
    <cellStyle name="_IMBE P0 10-11 profiles 7" xfId="4389"/>
    <cellStyle name="_IMBE P0 10-11 profiles 7 2" xfId="4390"/>
    <cellStyle name="_IMBE P0 10-11 profiles 7 2 2" xfId="4391"/>
    <cellStyle name="_IMBE P0 10-11 profiles 7 2_Gross" xfId="4392"/>
    <cellStyle name="_IMBE P0 10-11 profiles 7 2_Gross 2" xfId="4393"/>
    <cellStyle name="_IMBE P0 10-11 profiles 7 3" xfId="4394"/>
    <cellStyle name="_IMBE P0 10-11 profiles 7_Gross" xfId="4395"/>
    <cellStyle name="_IMBE P0 10-11 profiles 7_Gross 2" xfId="4396"/>
    <cellStyle name="_IMBE P0 10-11 profiles 8" xfId="4397"/>
    <cellStyle name="_IMBE P0 10-11 profiles 8 2" xfId="4398"/>
    <cellStyle name="_IMBE P0 10-11 profiles 8 2 2" xfId="4399"/>
    <cellStyle name="_IMBE P0 10-11 profiles 8 2_Gross" xfId="4400"/>
    <cellStyle name="_IMBE P0 10-11 profiles 8 2_Gross 2" xfId="4401"/>
    <cellStyle name="_IMBE P0 10-11 profiles 8 3" xfId="4402"/>
    <cellStyle name="_IMBE P0 10-11 profiles 8_Gross" xfId="4403"/>
    <cellStyle name="_IMBE P0 10-11 profiles 8_Gross 2" xfId="4404"/>
    <cellStyle name="_IMBE P0 10-11 profiles 9" xfId="4405"/>
    <cellStyle name="_IMBE P0 10-11 profiles 9 2" xfId="4406"/>
    <cellStyle name="_IMBE P0 10-11 profiles 9 2 2" xfId="4407"/>
    <cellStyle name="_IMBE P0 10-11 profiles 9 2 2 2" xfId="16487"/>
    <cellStyle name="_IMBE P0 10-11 profiles 9 2 3" xfId="4408"/>
    <cellStyle name="_IMBE P0 10-11 profiles 9 2 4" xfId="16488"/>
    <cellStyle name="_IMBE P0 10-11 profiles 9 2_Gross" xfId="4409"/>
    <cellStyle name="_IMBE P0 10-11 profiles 9 2_Gross 2" xfId="4410"/>
    <cellStyle name="_IMBE P0 10-11 profiles 9 3" xfId="4411"/>
    <cellStyle name="_IMBE P0 10-11 profiles 9 3 2" xfId="16489"/>
    <cellStyle name="_IMBE P0 10-11 profiles 9 3 3" xfId="16490"/>
    <cellStyle name="_IMBE P0 10-11 profiles 9 4" xfId="4412"/>
    <cellStyle name="_IMBE P0 10-11 profiles 9 5" xfId="16491"/>
    <cellStyle name="_IMBE P0 10-11 profiles 9_Gross" xfId="4413"/>
    <cellStyle name="_IMBE P0 10-11 profiles 9_Gross 2" xfId="4414"/>
    <cellStyle name="_IMBE P0 10-11 profiles_001. Test" xfId="4415"/>
    <cellStyle name="_IMBE P0 10-11 profiles_001. Test 2" xfId="4416"/>
    <cellStyle name="_IMBE P0 10-11 profiles_001. Test_Gross" xfId="4417"/>
    <cellStyle name="_IMBE P0 10-11 profiles_001. Test_Gross 2" xfId="4418"/>
    <cellStyle name="_IMBE P0 10-11 profiles_Gross" xfId="4419"/>
    <cellStyle name="_IMBE P0 10-11 profiles_Gross 2" xfId="4420"/>
    <cellStyle name="_IMBE P0 10-11 profiles_Gross 2 2" xfId="4421"/>
    <cellStyle name="_IMBE P0 10-11 profiles_Gross 2_Gross" xfId="4422"/>
    <cellStyle name="_IMBE P0 10-11 profiles_Gross 2_Gross 2" xfId="4423"/>
    <cellStyle name="_IMBE P0 10-11 profiles_Gross 3" xfId="4424"/>
    <cellStyle name="_IMBE P0 10-11 profiles_Gross_1" xfId="4425"/>
    <cellStyle name="_IMBE P0 10-11 profiles_Gross_1 2" xfId="4426"/>
    <cellStyle name="_IMBE P0 10-11 profiles_Gross_Gross" xfId="4427"/>
    <cellStyle name="_IMBE P0 10-11 profiles_Gross_Gross 2" xfId="4428"/>
    <cellStyle name="_IMBE P0 10-11 profiles_R0" xfId="4429"/>
    <cellStyle name="_IMBE P0 10-11 profiles_R0 2" xfId="4430"/>
    <cellStyle name="_IMBE P0 10-11 profiles_R0 2 2" xfId="4431"/>
    <cellStyle name="_IMBE P0 10-11 profiles_R0 3" xfId="4432"/>
    <cellStyle name="_IMBE P0 10-11 profiles_R0_1" xfId="4433"/>
    <cellStyle name="_IMBE P0 10-11 profiles_R0_1 2" xfId="4434"/>
    <cellStyle name="_IT HOD Rainton - Tower Cost Update 5th April 2007 (Revised) V3" xfId="4435"/>
    <cellStyle name="_IT HOD Rainton - Tower Cost Update 5th April 2007 (Revised) V3 2" xfId="4436"/>
    <cellStyle name="_IT HOD Rainton - Tower Cost Update 5th April 2007 (Revised) V3_20110317 Guarantee Data sheet with CDS Expected Losses" xfId="4437"/>
    <cellStyle name="_IT HOD Rainton - Tower Cost Update 5th April 2007 (Revised) V3_20110317 Guarantee Data sheet with CDS Expected Losses 2" xfId="4438"/>
    <cellStyle name="_Monthend Reporting Templates - COO" xfId="4439"/>
    <cellStyle name="_Monthend Reporting Templates - COO 10" xfId="4440"/>
    <cellStyle name="_Monthend Reporting Templates - COO 10 2" xfId="4441"/>
    <cellStyle name="_Monthend Reporting Templates - COO 10 2 2" xfId="4442"/>
    <cellStyle name="_Monthend Reporting Templates - COO 10 2 2 2" xfId="16492"/>
    <cellStyle name="_Monthend Reporting Templates - COO 10 2 3" xfId="4443"/>
    <cellStyle name="_Monthend Reporting Templates - COO 10 2 4" xfId="16493"/>
    <cellStyle name="_Monthend Reporting Templates - COO 10 2_Gross" xfId="4444"/>
    <cellStyle name="_Monthend Reporting Templates - COO 10 2_Gross 2" xfId="4445"/>
    <cellStyle name="_Monthend Reporting Templates - COO 10 3" xfId="4446"/>
    <cellStyle name="_Monthend Reporting Templates - COO 10 3 2" xfId="16494"/>
    <cellStyle name="_Monthend Reporting Templates - COO 10 3 3" xfId="16495"/>
    <cellStyle name="_Monthend Reporting Templates - COO 10 4" xfId="4447"/>
    <cellStyle name="_Monthend Reporting Templates - COO 10 5" xfId="16496"/>
    <cellStyle name="_Monthend Reporting Templates - COO 10_Gross" xfId="4448"/>
    <cellStyle name="_Monthend Reporting Templates - COO 10_Gross 2" xfId="4449"/>
    <cellStyle name="_Monthend Reporting Templates - COO 11" xfId="4450"/>
    <cellStyle name="_Monthend Reporting Templates - COO 11 2" xfId="4451"/>
    <cellStyle name="_Monthend Reporting Templates - COO 11 2 2" xfId="16497"/>
    <cellStyle name="_Monthend Reporting Templates - COO 11 3" xfId="4452"/>
    <cellStyle name="_Monthend Reporting Templates - COO 11 3 2" xfId="16498"/>
    <cellStyle name="_Monthend Reporting Templates - COO 11 4" xfId="4453"/>
    <cellStyle name="_Monthend Reporting Templates - COO 11 5" xfId="16499"/>
    <cellStyle name="_Monthend Reporting Templates - COO 11_Gross" xfId="4454"/>
    <cellStyle name="_Monthend Reporting Templates - COO 11_Gross 2" xfId="4455"/>
    <cellStyle name="_Monthend Reporting Templates - COO 12" xfId="4456"/>
    <cellStyle name="_Monthend Reporting Templates - COO 12 2" xfId="4457"/>
    <cellStyle name="_Monthend Reporting Templates - COO 12 3" xfId="4458"/>
    <cellStyle name="_Monthend Reporting Templates - COO 12_Gross" xfId="4459"/>
    <cellStyle name="_Monthend Reporting Templates - COO 12_Gross 2" xfId="4460"/>
    <cellStyle name="_Monthend Reporting Templates - COO 13" xfId="4461"/>
    <cellStyle name="_Monthend Reporting Templates - COO 13 2" xfId="4462"/>
    <cellStyle name="_Monthend Reporting Templates - COO 13 3" xfId="4463"/>
    <cellStyle name="_Monthend Reporting Templates - COO 13 4" xfId="16500"/>
    <cellStyle name="_Monthend Reporting Templates - COO 13 5" xfId="16501"/>
    <cellStyle name="_Monthend Reporting Templates - COO 13_Gross" xfId="4464"/>
    <cellStyle name="_Monthend Reporting Templates - COO 13_Gross 2" xfId="4465"/>
    <cellStyle name="_Monthend Reporting Templates - COO 14" xfId="4466"/>
    <cellStyle name="_Monthend Reporting Templates - COO 14 2" xfId="4467"/>
    <cellStyle name="_Monthend Reporting Templates - COO 14 2 2" xfId="4468"/>
    <cellStyle name="_Monthend Reporting Templates - COO 14 3" xfId="4469"/>
    <cellStyle name="_Monthend Reporting Templates - COO 14_Gross" xfId="4470"/>
    <cellStyle name="_Monthend Reporting Templates - COO 14_Gross 2" xfId="4471"/>
    <cellStyle name="_Monthend Reporting Templates - COO 15" xfId="4472"/>
    <cellStyle name="_Monthend Reporting Templates - COO 15 2" xfId="4473"/>
    <cellStyle name="_Monthend Reporting Templates - COO 15 3" xfId="4474"/>
    <cellStyle name="_Monthend Reporting Templates - COO 15_Gross" xfId="4475"/>
    <cellStyle name="_Monthend Reporting Templates - COO 15_Gross 2" xfId="4476"/>
    <cellStyle name="_Monthend Reporting Templates - COO 16" xfId="4477"/>
    <cellStyle name="_Monthend Reporting Templates - COO 16 2" xfId="4478"/>
    <cellStyle name="_Monthend Reporting Templates - COO 16_Gross" xfId="4479"/>
    <cellStyle name="_Monthend Reporting Templates - COO 16_Gross 2" xfId="4480"/>
    <cellStyle name="_Monthend Reporting Templates - COO 17" xfId="4481"/>
    <cellStyle name="_Monthend Reporting Templates - COO 17 2" xfId="4482"/>
    <cellStyle name="_Monthend Reporting Templates - COO 17_Gross" xfId="4483"/>
    <cellStyle name="_Monthend Reporting Templates - COO 17_Gross 2" xfId="4484"/>
    <cellStyle name="_Monthend Reporting Templates - COO 18" xfId="4485"/>
    <cellStyle name="_Monthend Reporting Templates - COO 18 2" xfId="4486"/>
    <cellStyle name="_Monthend Reporting Templates - COO 19" xfId="4487"/>
    <cellStyle name="_Monthend Reporting Templates - COO 19 2" xfId="4488"/>
    <cellStyle name="_Monthend Reporting Templates - COO 2" xfId="4489"/>
    <cellStyle name="_Monthend Reporting Templates - COO 2 10" xfId="4490"/>
    <cellStyle name="_Monthend Reporting Templates - COO 2 11" xfId="4491"/>
    <cellStyle name="_Monthend Reporting Templates - COO 2 12" xfId="4492"/>
    <cellStyle name="_Monthend Reporting Templates - COO 2 2" xfId="4493"/>
    <cellStyle name="_Monthend Reporting Templates - COO 2 2 2" xfId="4494"/>
    <cellStyle name="_Monthend Reporting Templates - COO 2 2 2 2" xfId="4495"/>
    <cellStyle name="_Monthend Reporting Templates - COO 2 2 2 3" xfId="16502"/>
    <cellStyle name="_Monthend Reporting Templates - COO 2 2 2 4" xfId="16503"/>
    <cellStyle name="_Monthend Reporting Templates - COO 2 2 3" xfId="4496"/>
    <cellStyle name="_Monthend Reporting Templates - COO 2 2 3 2" xfId="4497"/>
    <cellStyle name="_Monthend Reporting Templates - COO 2 2 4" xfId="4498"/>
    <cellStyle name="_Monthend Reporting Templates - COO 2 2 5" xfId="4499"/>
    <cellStyle name="_Monthend Reporting Templates - COO 2 2_Gross" xfId="4500"/>
    <cellStyle name="_Monthend Reporting Templates - COO 2 2_Gross 2" xfId="4501"/>
    <cellStyle name="_Monthend Reporting Templates - COO 2 3" xfId="4502"/>
    <cellStyle name="_Monthend Reporting Templates - COO 2 3 2" xfId="4503"/>
    <cellStyle name="_Monthend Reporting Templates - COO 2 3 2 2" xfId="4504"/>
    <cellStyle name="_Monthend Reporting Templates - COO 2 3 2 3" xfId="4505"/>
    <cellStyle name="_Monthend Reporting Templates - COO 2 3 3" xfId="4506"/>
    <cellStyle name="_Monthend Reporting Templates - COO 2 3 4" xfId="4507"/>
    <cellStyle name="_Monthend Reporting Templates - COO 2 3_Gross" xfId="4508"/>
    <cellStyle name="_Monthend Reporting Templates - COO 2 3_Gross 2" xfId="4509"/>
    <cellStyle name="_Monthend Reporting Templates - COO 2 4" xfId="4510"/>
    <cellStyle name="_Monthend Reporting Templates - COO 2 4 2" xfId="4511"/>
    <cellStyle name="_Monthend Reporting Templates - COO 2 4 2 2" xfId="16504"/>
    <cellStyle name="_Monthend Reporting Templates - COO 2 4 3" xfId="4512"/>
    <cellStyle name="_Monthend Reporting Templates - COO 2 4 4" xfId="4513"/>
    <cellStyle name="_Monthend Reporting Templates - COO 2 5" xfId="4514"/>
    <cellStyle name="_Monthend Reporting Templates - COO 2 5 2" xfId="4515"/>
    <cellStyle name="_Monthend Reporting Templates - COO 2 5 2 2" xfId="4516"/>
    <cellStyle name="_Monthend Reporting Templates - COO 2 5 3" xfId="4517"/>
    <cellStyle name="_Monthend Reporting Templates - COO 2 6" xfId="4518"/>
    <cellStyle name="_Monthend Reporting Templates - COO 2 6 2" xfId="4519"/>
    <cellStyle name="_Monthend Reporting Templates - COO 2 6 3" xfId="4520"/>
    <cellStyle name="_Monthend Reporting Templates - COO 2 7" xfId="4521"/>
    <cellStyle name="_Monthend Reporting Templates - COO 2 7 2" xfId="4522"/>
    <cellStyle name="_Monthend Reporting Templates - COO 2 8" xfId="4523"/>
    <cellStyle name="_Monthend Reporting Templates - COO 2 9" xfId="4524"/>
    <cellStyle name="_Monthend Reporting Templates - COO 2_Gross" xfId="4525"/>
    <cellStyle name="_Monthend Reporting Templates - COO 2_Gross 2" xfId="4526"/>
    <cellStyle name="_Monthend Reporting Templates - COO 20" xfId="4527"/>
    <cellStyle name="_Monthend Reporting Templates - COO 20 2" xfId="4528"/>
    <cellStyle name="_Monthend Reporting Templates - COO 21" xfId="4529"/>
    <cellStyle name="_Monthend Reporting Templates - COO 21 2" xfId="4530"/>
    <cellStyle name="_Monthend Reporting Templates - COO 22" xfId="4531"/>
    <cellStyle name="_Monthend Reporting Templates - COO 23" xfId="4532"/>
    <cellStyle name="_Monthend Reporting Templates - COO 24" xfId="4533"/>
    <cellStyle name="_Monthend Reporting Templates - COO 24 2" xfId="4534"/>
    <cellStyle name="_Monthend Reporting Templates - COO 25" xfId="4535"/>
    <cellStyle name="_Monthend Reporting Templates - COO 25 2" xfId="16505"/>
    <cellStyle name="_Monthend Reporting Templates - COO 26" xfId="4536"/>
    <cellStyle name="_Monthend Reporting Templates - COO 26 2" xfId="16506"/>
    <cellStyle name="_Monthend Reporting Templates - COO 27" xfId="4537"/>
    <cellStyle name="_Monthend Reporting Templates - COO 27 2" xfId="16507"/>
    <cellStyle name="_Monthend Reporting Templates - COO 28" xfId="16508"/>
    <cellStyle name="_Monthend Reporting Templates - COO 3" xfId="4538"/>
    <cellStyle name="_Monthend Reporting Templates - COO 3 10" xfId="4539"/>
    <cellStyle name="_Monthend Reporting Templates - COO 3 10 2" xfId="4540"/>
    <cellStyle name="_Monthend Reporting Templates - COO 3 10 3" xfId="16509"/>
    <cellStyle name="_Monthend Reporting Templates - COO 3 10 4" xfId="16510"/>
    <cellStyle name="_Monthend Reporting Templates - COO 3 10 5" xfId="16511"/>
    <cellStyle name="_Monthend Reporting Templates - COO 3 11" xfId="4541"/>
    <cellStyle name="_Monthend Reporting Templates - COO 3 11 2" xfId="4542"/>
    <cellStyle name="_Monthend Reporting Templates - COO 3 12" xfId="4543"/>
    <cellStyle name="_Monthend Reporting Templates - COO 3 2" xfId="4544"/>
    <cellStyle name="_Monthend Reporting Templates - COO 3 2 2" xfId="4545"/>
    <cellStyle name="_Monthend Reporting Templates - COO 3 2 2 2" xfId="4546"/>
    <cellStyle name="_Monthend Reporting Templates - COO 3 2 2 3" xfId="4547"/>
    <cellStyle name="_Monthend Reporting Templates - COO 3 2 2_Gross" xfId="4548"/>
    <cellStyle name="_Monthend Reporting Templates - COO 3 2 2_Gross 2" xfId="4549"/>
    <cellStyle name="_Monthend Reporting Templates - COO 3 2 3" xfId="4550"/>
    <cellStyle name="_Monthend Reporting Templates - COO 3 2 4" xfId="4551"/>
    <cellStyle name="_Monthend Reporting Templates - COO 3 2_Gross" xfId="4552"/>
    <cellStyle name="_Monthend Reporting Templates - COO 3 2_Gross 2" xfId="4553"/>
    <cellStyle name="_Monthend Reporting Templates - COO 3 3" xfId="4554"/>
    <cellStyle name="_Monthend Reporting Templates - COO 3 3 2" xfId="4555"/>
    <cellStyle name="_Monthend Reporting Templates - COO 3 3 2 2" xfId="4556"/>
    <cellStyle name="_Monthend Reporting Templates - COO 3 3 2 3" xfId="4557"/>
    <cellStyle name="_Monthend Reporting Templates - COO 3 3 2_Gross" xfId="4558"/>
    <cellStyle name="_Monthend Reporting Templates - COO 3 3 2_Gross 2" xfId="4559"/>
    <cellStyle name="_Monthend Reporting Templates - COO 3 3 3" xfId="4560"/>
    <cellStyle name="_Monthend Reporting Templates - COO 3 3 4" xfId="4561"/>
    <cellStyle name="_Monthend Reporting Templates - COO 3 3_August 2014 IMBE" xfId="4562"/>
    <cellStyle name="_Monthend Reporting Templates - COO 3 3_August 2014 IMBE 2" xfId="4563"/>
    <cellStyle name="_Monthend Reporting Templates - COO 3 3_August 2014 IMBE 2 2" xfId="4564"/>
    <cellStyle name="_Monthend Reporting Templates - COO 3 3_August 2014 IMBE 2 2 2" xfId="4565"/>
    <cellStyle name="_Monthend Reporting Templates - COO 3 3_August 2014 IMBE 2 2_Gross" xfId="4566"/>
    <cellStyle name="_Monthend Reporting Templates - COO 3 3_August 2014 IMBE 2 2_Gross 2" xfId="4567"/>
    <cellStyle name="_Monthend Reporting Templates - COO 3 3_August 2014 IMBE 2 3" xfId="4568"/>
    <cellStyle name="_Monthend Reporting Templates - COO 3 3_August 2014 IMBE 2 4" xfId="4569"/>
    <cellStyle name="_Monthend Reporting Templates - COO 3 3_August 2014 IMBE 2_Gross" xfId="4570"/>
    <cellStyle name="_Monthend Reporting Templates - COO 3 3_August 2014 IMBE 2_Gross 2" xfId="4571"/>
    <cellStyle name="_Monthend Reporting Templates - COO 3 3_August 2014 IMBE 3" xfId="4572"/>
    <cellStyle name="_Monthend Reporting Templates - COO 3 3_August 2014 IMBE 3 2" xfId="16512"/>
    <cellStyle name="_Monthend Reporting Templates - COO 3 3_August 2014 IMBE 4" xfId="4573"/>
    <cellStyle name="_Monthend Reporting Templates - COO 3 3_August 2014 IMBE 4 2" xfId="16513"/>
    <cellStyle name="_Monthend Reporting Templates - COO 3 3_August 2014 IMBE 5" xfId="16514"/>
    <cellStyle name="_Monthend Reporting Templates - COO 3 3_August 2014 IMBE_Gross" xfId="4574"/>
    <cellStyle name="_Monthend Reporting Templates - COO 3 3_August 2014 IMBE_Gross 2" xfId="4575"/>
    <cellStyle name="_Monthend Reporting Templates - COO 3 3_Gross" xfId="4576"/>
    <cellStyle name="_Monthend Reporting Templates - COO 3 3_Gross 2" xfId="4577"/>
    <cellStyle name="_Monthend Reporting Templates - COO 3 4" xfId="4578"/>
    <cellStyle name="_Monthend Reporting Templates - COO 3 4 2" xfId="4579"/>
    <cellStyle name="_Monthend Reporting Templates - COO 3 4 2 2" xfId="4580"/>
    <cellStyle name="_Monthend Reporting Templates - COO 3 4 2 3" xfId="4581"/>
    <cellStyle name="_Monthend Reporting Templates - COO 3 4 2_Gross" xfId="4582"/>
    <cellStyle name="_Monthend Reporting Templates - COO 3 4 2_Gross 2" xfId="4583"/>
    <cellStyle name="_Monthend Reporting Templates - COO 3 4 3" xfId="4584"/>
    <cellStyle name="_Monthend Reporting Templates - COO 3 4 4" xfId="4585"/>
    <cellStyle name="_Monthend Reporting Templates - COO 3 4_Gross" xfId="4586"/>
    <cellStyle name="_Monthend Reporting Templates - COO 3 4_Gross 2" xfId="4587"/>
    <cellStyle name="_Monthend Reporting Templates - COO 3 5" xfId="4588"/>
    <cellStyle name="_Monthend Reporting Templates - COO 3 5 2" xfId="4589"/>
    <cellStyle name="_Monthend Reporting Templates - COO 3 5 2 2" xfId="16515"/>
    <cellStyle name="_Monthend Reporting Templates - COO 3 5 3" xfId="4590"/>
    <cellStyle name="_Monthend Reporting Templates - COO 3 5 4" xfId="16516"/>
    <cellStyle name="_Monthend Reporting Templates - COO 3 5 5" xfId="16517"/>
    <cellStyle name="_Monthend Reporting Templates - COO 3 5 6" xfId="16518"/>
    <cellStyle name="_Monthend Reporting Templates - COO 3 5_Gross" xfId="4591"/>
    <cellStyle name="_Monthend Reporting Templates - COO 3 5_Gross 2" xfId="4592"/>
    <cellStyle name="_Monthend Reporting Templates - COO 3 6" xfId="4593"/>
    <cellStyle name="_Monthend Reporting Templates - COO 3 6 2" xfId="4594"/>
    <cellStyle name="_Monthend Reporting Templates - COO 3 6 2 2" xfId="16519"/>
    <cellStyle name="_Monthend Reporting Templates - COO 3 6 3" xfId="4595"/>
    <cellStyle name="_Monthend Reporting Templates - COO 3 6 3 2" xfId="16520"/>
    <cellStyle name="_Monthend Reporting Templates - COO 3 6 4" xfId="4596"/>
    <cellStyle name="_Monthend Reporting Templates - COO 3 6 5" xfId="16521"/>
    <cellStyle name="_Monthend Reporting Templates - COO 3 6 6" xfId="16522"/>
    <cellStyle name="_Monthend Reporting Templates - COO 3 6 7" xfId="16523"/>
    <cellStyle name="_Monthend Reporting Templates - COO 3 6 8" xfId="16524"/>
    <cellStyle name="_Monthend Reporting Templates - COO 3 6_Gross" xfId="4597"/>
    <cellStyle name="_Monthend Reporting Templates - COO 3 6_Gross 2" xfId="4598"/>
    <cellStyle name="_Monthend Reporting Templates - COO 3 7" xfId="4599"/>
    <cellStyle name="_Monthend Reporting Templates - COO 3 7 2" xfId="4600"/>
    <cellStyle name="_Monthend Reporting Templates - COO 3 7 2 2" xfId="4601"/>
    <cellStyle name="_Monthend Reporting Templates - COO 3 7 3" xfId="4602"/>
    <cellStyle name="_Monthend Reporting Templates - COO 3 7 3 2" xfId="16525"/>
    <cellStyle name="_Monthend Reporting Templates - COO 3 7 4" xfId="4603"/>
    <cellStyle name="_Monthend Reporting Templates - COO 3 7 5" xfId="16526"/>
    <cellStyle name="_Monthend Reporting Templates - COO 3 7_Gross" xfId="4604"/>
    <cellStyle name="_Monthend Reporting Templates - COO 3 7_Gross 2" xfId="4605"/>
    <cellStyle name="_Monthend Reporting Templates - COO 3 8" xfId="4606"/>
    <cellStyle name="_Monthend Reporting Templates - COO 3 8 2" xfId="4607"/>
    <cellStyle name="_Monthend Reporting Templates - COO 3 8 2 2" xfId="16527"/>
    <cellStyle name="_Monthend Reporting Templates - COO 3 8 3" xfId="4608"/>
    <cellStyle name="_Monthend Reporting Templates - COO 3 8 3 2" xfId="16528"/>
    <cellStyle name="_Monthend Reporting Templates - COO 3 8 4" xfId="16529"/>
    <cellStyle name="_Monthend Reporting Templates - COO 3 8 5" xfId="16530"/>
    <cellStyle name="_Monthend Reporting Templates - COO 3 8 6" xfId="16531"/>
    <cellStyle name="_Monthend Reporting Templates - COO 3 8 7" xfId="16532"/>
    <cellStyle name="_Monthend Reporting Templates - COO 3 8 8" xfId="16533"/>
    <cellStyle name="_Monthend Reporting Templates - COO 3 8_Gross" xfId="4609"/>
    <cellStyle name="_Monthend Reporting Templates - COO 3 8_Gross 2" xfId="4610"/>
    <cellStyle name="_Monthend Reporting Templates - COO 3 9" xfId="4611"/>
    <cellStyle name="_Monthend Reporting Templates - COO 3 9 2" xfId="4612"/>
    <cellStyle name="_Monthend Reporting Templates - COO 3 9 3" xfId="16534"/>
    <cellStyle name="_Monthend Reporting Templates - COO 3 9 4" xfId="16535"/>
    <cellStyle name="_Monthend Reporting Templates - COO 3 9 5" xfId="16536"/>
    <cellStyle name="_Monthend Reporting Templates - COO 3_August 2014 IMBE" xfId="4613"/>
    <cellStyle name="_Monthend Reporting Templates - COO 3_August 2014 IMBE 2" xfId="4614"/>
    <cellStyle name="_Monthend Reporting Templates - COO 3_August 2014 IMBE 2 2" xfId="4615"/>
    <cellStyle name="_Monthend Reporting Templates - COO 3_August 2014 IMBE 2 3" xfId="4616"/>
    <cellStyle name="_Monthend Reporting Templates - COO 3_August 2014 IMBE 2_Gross" xfId="4617"/>
    <cellStyle name="_Monthend Reporting Templates - COO 3_August 2014 IMBE 2_Gross 2" xfId="4618"/>
    <cellStyle name="_Monthend Reporting Templates - COO 3_August 2014 IMBE 3" xfId="4619"/>
    <cellStyle name="_Monthend Reporting Templates - COO 3_August 2014 IMBE 4" xfId="4620"/>
    <cellStyle name="_Monthend Reporting Templates - COO 3_August 2014 IMBE_Gross" xfId="4621"/>
    <cellStyle name="_Monthend Reporting Templates - COO 3_August 2014 IMBE_Gross 2" xfId="4622"/>
    <cellStyle name="_Monthend Reporting Templates - COO 3_Gross" xfId="4623"/>
    <cellStyle name="_Monthend Reporting Templates - COO 3_Gross 2" xfId="4624"/>
    <cellStyle name="_Monthend Reporting Templates - COO 4" xfId="4625"/>
    <cellStyle name="_Monthend Reporting Templates - COO 4 2" xfId="4626"/>
    <cellStyle name="_Monthend Reporting Templates - COO 4 2 2" xfId="4627"/>
    <cellStyle name="_Monthend Reporting Templates - COO 4 2 2 2" xfId="4628"/>
    <cellStyle name="_Monthend Reporting Templates - COO 4 2 3" xfId="4629"/>
    <cellStyle name="_Monthend Reporting Templates - COO 4 2_Gross" xfId="4630"/>
    <cellStyle name="_Monthend Reporting Templates - COO 4 2_Gross 2" xfId="4631"/>
    <cellStyle name="_Monthend Reporting Templates - COO 4 3" xfId="4632"/>
    <cellStyle name="_Monthend Reporting Templates - COO 4 3 2" xfId="4633"/>
    <cellStyle name="_Monthend Reporting Templates - COO 4 4" xfId="4634"/>
    <cellStyle name="_Monthend Reporting Templates - COO 4 5" xfId="4635"/>
    <cellStyle name="_Monthend Reporting Templates - COO 4 6" xfId="4636"/>
    <cellStyle name="_Monthend Reporting Templates - COO 4_August 2014 IMBE" xfId="4637"/>
    <cellStyle name="_Monthend Reporting Templates - COO 4_August 2014 IMBE 2" xfId="4638"/>
    <cellStyle name="_Monthend Reporting Templates - COO 4_August 2014 IMBE 2 2" xfId="4639"/>
    <cellStyle name="_Monthend Reporting Templates - COO 4_August 2014 IMBE 2 2 2" xfId="4640"/>
    <cellStyle name="_Monthend Reporting Templates - COO 4_August 2014 IMBE 2 2_Gross" xfId="4641"/>
    <cellStyle name="_Monthend Reporting Templates - COO 4_August 2014 IMBE 2 2_Gross 2" xfId="4642"/>
    <cellStyle name="_Monthend Reporting Templates - COO 4_August 2014 IMBE 2 3" xfId="4643"/>
    <cellStyle name="_Monthend Reporting Templates - COO 4_August 2014 IMBE 2 4" xfId="4644"/>
    <cellStyle name="_Monthend Reporting Templates - COO 4_August 2014 IMBE 2_Gross" xfId="4645"/>
    <cellStyle name="_Monthend Reporting Templates - COO 4_August 2014 IMBE 2_Gross 2" xfId="4646"/>
    <cellStyle name="_Monthend Reporting Templates - COO 4_August 2014 IMBE 3" xfId="4647"/>
    <cellStyle name="_Monthend Reporting Templates - COO 4_August 2014 IMBE 3 2" xfId="16537"/>
    <cellStyle name="_Monthend Reporting Templates - COO 4_August 2014 IMBE 4" xfId="4648"/>
    <cellStyle name="_Monthend Reporting Templates - COO 4_August 2014 IMBE 4 2" xfId="16538"/>
    <cellStyle name="_Monthend Reporting Templates - COO 4_August 2014 IMBE 5" xfId="16539"/>
    <cellStyle name="_Monthend Reporting Templates - COO 4_August 2014 IMBE_Gross" xfId="4649"/>
    <cellStyle name="_Monthend Reporting Templates - COO 4_August 2014 IMBE_Gross 2" xfId="4650"/>
    <cellStyle name="_Monthend Reporting Templates - COO 4_Gross" xfId="4651"/>
    <cellStyle name="_Monthend Reporting Templates - COO 4_Gross 2" xfId="4652"/>
    <cellStyle name="_Monthend Reporting Templates - COO 5" xfId="4653"/>
    <cellStyle name="_Monthend Reporting Templates - COO 5 2" xfId="4654"/>
    <cellStyle name="_Monthend Reporting Templates - COO 5 2 2" xfId="4655"/>
    <cellStyle name="_Monthend Reporting Templates - COO 5 2 2 2" xfId="16540"/>
    <cellStyle name="_Monthend Reporting Templates - COO 5 2 2 2 2" xfId="16541"/>
    <cellStyle name="_Monthend Reporting Templates - COO 5 2 3" xfId="4656"/>
    <cellStyle name="_Monthend Reporting Templates - COO 5 2 4" xfId="4657"/>
    <cellStyle name="_Monthend Reporting Templates - COO 5 2 5" xfId="16542"/>
    <cellStyle name="_Monthend Reporting Templates - COO 5 2_Gross" xfId="4658"/>
    <cellStyle name="_Monthend Reporting Templates - COO 5 2_Gross 2" xfId="4659"/>
    <cellStyle name="_Monthend Reporting Templates - COO 5 3" xfId="4660"/>
    <cellStyle name="_Monthend Reporting Templates - COO 5 3 2" xfId="4661"/>
    <cellStyle name="_Monthend Reporting Templates - COO 5 3 3" xfId="4662"/>
    <cellStyle name="_Monthend Reporting Templates - COO 5 4" xfId="4663"/>
    <cellStyle name="_Monthend Reporting Templates - COO 5 4 2" xfId="16543"/>
    <cellStyle name="_Monthend Reporting Templates - COO 5 4 3" xfId="16544"/>
    <cellStyle name="_Monthend Reporting Templates - COO 5 5" xfId="4664"/>
    <cellStyle name="_Monthend Reporting Templates - COO 5_Gross" xfId="4665"/>
    <cellStyle name="_Monthend Reporting Templates - COO 5_Gross 2" xfId="4666"/>
    <cellStyle name="_Monthend Reporting Templates - COO 6" xfId="4667"/>
    <cellStyle name="_Monthend Reporting Templates - COO 6 2" xfId="4668"/>
    <cellStyle name="_Monthend Reporting Templates - COO 6 2 2" xfId="4669"/>
    <cellStyle name="_Monthend Reporting Templates - COO 6 2 3" xfId="4670"/>
    <cellStyle name="_Monthend Reporting Templates - COO 6 2 4" xfId="16545"/>
    <cellStyle name="_Monthend Reporting Templates - COO 6 2 5" xfId="16546"/>
    <cellStyle name="_Monthend Reporting Templates - COO 6 2_Gross" xfId="4671"/>
    <cellStyle name="_Monthend Reporting Templates - COO 6 2_Gross 2" xfId="4672"/>
    <cellStyle name="_Monthend Reporting Templates - COO 6 3" xfId="4673"/>
    <cellStyle name="_Monthend Reporting Templates - COO 6 3 2" xfId="4674"/>
    <cellStyle name="_Monthend Reporting Templates - COO 6 3 3" xfId="4675"/>
    <cellStyle name="_Monthend Reporting Templates - COO 6 4" xfId="4676"/>
    <cellStyle name="_Monthend Reporting Templates - COO 6 5" xfId="4677"/>
    <cellStyle name="_Monthend Reporting Templates - COO 6_Gross" xfId="4678"/>
    <cellStyle name="_Monthend Reporting Templates - COO 6_Gross 2" xfId="4679"/>
    <cellStyle name="_Monthend Reporting Templates - COO 7" xfId="4680"/>
    <cellStyle name="_Monthend Reporting Templates - COO 7 2" xfId="4681"/>
    <cellStyle name="_Monthend Reporting Templates - COO 7 2 2" xfId="4682"/>
    <cellStyle name="_Monthend Reporting Templates - COO 7 2 3" xfId="4683"/>
    <cellStyle name="_Monthend Reporting Templates - COO 7 2_Gross" xfId="4684"/>
    <cellStyle name="_Monthend Reporting Templates - COO 7 2_Gross 2" xfId="4685"/>
    <cellStyle name="_Monthend Reporting Templates - COO 7 3" xfId="4686"/>
    <cellStyle name="_Monthend Reporting Templates - COO 7 4" xfId="4687"/>
    <cellStyle name="_Monthend Reporting Templates - COO 7_Gross" xfId="4688"/>
    <cellStyle name="_Monthend Reporting Templates - COO 7_Gross 2" xfId="4689"/>
    <cellStyle name="_Monthend Reporting Templates - COO 8" xfId="4690"/>
    <cellStyle name="_Monthend Reporting Templates - COO 8 2" xfId="4691"/>
    <cellStyle name="_Monthend Reporting Templates - COO 8 2 2" xfId="4692"/>
    <cellStyle name="_Monthend Reporting Templates - COO 8 2 3" xfId="4693"/>
    <cellStyle name="_Monthend Reporting Templates - COO 8 2_Gross" xfId="4694"/>
    <cellStyle name="_Monthend Reporting Templates - COO 8 2_Gross 2" xfId="4695"/>
    <cellStyle name="_Monthend Reporting Templates - COO 8 3" xfId="4696"/>
    <cellStyle name="_Monthend Reporting Templates - COO 8 4" xfId="4697"/>
    <cellStyle name="_Monthend Reporting Templates - COO 8_Gross" xfId="4698"/>
    <cellStyle name="_Monthend Reporting Templates - COO 8_Gross 2" xfId="4699"/>
    <cellStyle name="_Monthend Reporting Templates - COO 9" xfId="4700"/>
    <cellStyle name="_Monthend Reporting Templates - COO 9 2" xfId="4701"/>
    <cellStyle name="_Monthend Reporting Templates - COO 9 2 2" xfId="4702"/>
    <cellStyle name="_Monthend Reporting Templates - COO 9 2 2 2" xfId="16547"/>
    <cellStyle name="_Monthend Reporting Templates - COO 9 2 3" xfId="4703"/>
    <cellStyle name="_Monthend Reporting Templates - COO 9 2 4" xfId="16548"/>
    <cellStyle name="_Monthend Reporting Templates - COO 9 2_Gross" xfId="4704"/>
    <cellStyle name="_Monthend Reporting Templates - COO 9 2_Gross 2" xfId="4705"/>
    <cellStyle name="_Monthend Reporting Templates - COO 9 3" xfId="4706"/>
    <cellStyle name="_Monthend Reporting Templates - COO 9 3 2" xfId="16549"/>
    <cellStyle name="_Monthend Reporting Templates - COO 9 3 3" xfId="16550"/>
    <cellStyle name="_Monthend Reporting Templates - COO 9 4" xfId="4707"/>
    <cellStyle name="_Monthend Reporting Templates - COO 9 5" xfId="4708"/>
    <cellStyle name="_Monthend Reporting Templates - COO 9_Gross" xfId="4709"/>
    <cellStyle name="_Monthend Reporting Templates - COO 9_Gross 2" xfId="4710"/>
    <cellStyle name="_Monthend Reporting Templates - COO_001. Test" xfId="4711"/>
    <cellStyle name="_Monthend Reporting Templates - COO_001. Test 2" xfId="4712"/>
    <cellStyle name="_Monthend Reporting Templates - COO_001. Test_Gross" xfId="4713"/>
    <cellStyle name="_Monthend Reporting Templates - COO_001. Test_Gross 2" xfId="4714"/>
    <cellStyle name="_Monthend Reporting Templates - COO_Gross" xfId="4715"/>
    <cellStyle name="_Monthend Reporting Templates - COO_Gross 2" xfId="4716"/>
    <cellStyle name="_Monthend Reporting Templates - COO_Gross 2 2" xfId="4717"/>
    <cellStyle name="_Monthend Reporting Templates - COO_Gross 2 3" xfId="4718"/>
    <cellStyle name="_Monthend Reporting Templates - COO_Gross 2_Gross" xfId="4719"/>
    <cellStyle name="_Monthend Reporting Templates - COO_Gross 2_Gross 2" xfId="4720"/>
    <cellStyle name="_Monthend Reporting Templates - COO_Gross 3" xfId="4721"/>
    <cellStyle name="_Monthend Reporting Templates - COO_Gross 4" xfId="4722"/>
    <cellStyle name="_Monthend Reporting Templates - COO_Gross_1" xfId="4723"/>
    <cellStyle name="_Monthend Reporting Templates - COO_Gross_1 2" xfId="4724"/>
    <cellStyle name="_Monthend Reporting Templates - COO_Gross_Gross" xfId="4725"/>
    <cellStyle name="_Monthend Reporting Templates - COO_Gross_Gross 2" xfId="4726"/>
    <cellStyle name="_Monthend Reporting Templates - COO_R0" xfId="4727"/>
    <cellStyle name="_Monthend Reporting Templates - COO_R0 2" xfId="4728"/>
    <cellStyle name="_Monthend Reporting Templates - COO_R0 2 2" xfId="4729"/>
    <cellStyle name="_Monthend Reporting Templates - COO_R0 2 3" xfId="4730"/>
    <cellStyle name="_Monthend Reporting Templates - COO_R0 3" xfId="4731"/>
    <cellStyle name="_Monthend Reporting Templates - COO_R0 4" xfId="4732"/>
    <cellStyle name="_Monthend Reporting Templates - COO_R0_1" xfId="4733"/>
    <cellStyle name="_Monthend Reporting Templates - COO_R0_1 2" xfId="4734"/>
    <cellStyle name="_Monthend Reporting Templates - COO_R0_1 3" xfId="4735"/>
    <cellStyle name="_NON-STAFF " xfId="4736"/>
    <cellStyle name="_NON-STAFF  10" xfId="4737"/>
    <cellStyle name="_NON-STAFF  10 2" xfId="4738"/>
    <cellStyle name="_NON-STAFF  10 3" xfId="4739"/>
    <cellStyle name="_NON-STAFF  10 3 2" xfId="16551"/>
    <cellStyle name="_NON-STAFF  10_Gross" xfId="4740"/>
    <cellStyle name="_NON-STAFF  11" xfId="4741"/>
    <cellStyle name="_NON-STAFF  11 2" xfId="4742"/>
    <cellStyle name="_NON-STAFF  11_Gross" xfId="4743"/>
    <cellStyle name="_NON-STAFF  12" xfId="4744"/>
    <cellStyle name="_NON-STAFF  12 2" xfId="4745"/>
    <cellStyle name="_NON-STAFF  12_Gross" xfId="4746"/>
    <cellStyle name="_NON-STAFF  13" xfId="4747"/>
    <cellStyle name="_NON-STAFF  13 2" xfId="4748"/>
    <cellStyle name="_NON-STAFF  13_Gross" xfId="4749"/>
    <cellStyle name="_NON-STAFF  14" xfId="4750"/>
    <cellStyle name="_NON-STAFF  14 2" xfId="4751"/>
    <cellStyle name="_NON-STAFF  14_Gross" xfId="4752"/>
    <cellStyle name="_NON-STAFF  15" xfId="4753"/>
    <cellStyle name="_NON-STAFF  15 2" xfId="4754"/>
    <cellStyle name="_NON-STAFF  15_Gross" xfId="4755"/>
    <cellStyle name="_NON-STAFF  16" xfId="4756"/>
    <cellStyle name="_NON-STAFF  16 2" xfId="4757"/>
    <cellStyle name="_NON-STAFF  16_Gross" xfId="4758"/>
    <cellStyle name="_NON-STAFF  17" xfId="4759"/>
    <cellStyle name="_NON-STAFF  17 2" xfId="4760"/>
    <cellStyle name="_NON-STAFF  18" xfId="4761"/>
    <cellStyle name="_NON-STAFF  18 2" xfId="4762"/>
    <cellStyle name="_NON-STAFF  19" xfId="4763"/>
    <cellStyle name="_NON-STAFF  19 2" xfId="4764"/>
    <cellStyle name="_NON-STAFF  2" xfId="4765"/>
    <cellStyle name="_NON-STAFF  2 2" xfId="4766"/>
    <cellStyle name="_NON-STAFF  2 2 2" xfId="4767"/>
    <cellStyle name="_NON-STAFF  2 3" xfId="4768"/>
    <cellStyle name="_NON-STAFF  2 3 2" xfId="4769"/>
    <cellStyle name="_NON-STAFF  2 3 3" xfId="4770"/>
    <cellStyle name="_NON-STAFF  2 3_Gross" xfId="4771"/>
    <cellStyle name="_NON-STAFF  2 4" xfId="4772"/>
    <cellStyle name="_NON-STAFF  2 4 2" xfId="4773"/>
    <cellStyle name="_NON-STAFF  2 4 3" xfId="4774"/>
    <cellStyle name="_NON-STAFF  2 4_Gross" xfId="4775"/>
    <cellStyle name="_NON-STAFF  2 5" xfId="4776"/>
    <cellStyle name="_NON-STAFF  2 5 2" xfId="4777"/>
    <cellStyle name="_NON-STAFF  2 5 2 2" xfId="16552"/>
    <cellStyle name="_NON-STAFF  2 5 3" xfId="4778"/>
    <cellStyle name="_NON-STAFF  2 5 3 2" xfId="16553"/>
    <cellStyle name="_NON-STAFF  2 5 4" xfId="4779"/>
    <cellStyle name="_NON-STAFF  2 5_Gross" xfId="4780"/>
    <cellStyle name="_NON-STAFF  2 6" xfId="4781"/>
    <cellStyle name="_NON-STAFF  2 6 2" xfId="16554"/>
    <cellStyle name="_NON-STAFF  2 6 3" xfId="16555"/>
    <cellStyle name="_NON-STAFF  2 7" xfId="4782"/>
    <cellStyle name="_NON-STAFF  2 7 2" xfId="16556"/>
    <cellStyle name="_NON-STAFF  2 8" xfId="4783"/>
    <cellStyle name="_NON-STAFF  2 8 2" xfId="16557"/>
    <cellStyle name="_NON-STAFF  2 9" xfId="4784"/>
    <cellStyle name="_NON-STAFF  2_August 2014 IMBE" xfId="4785"/>
    <cellStyle name="_NON-STAFF  2_August 2014 IMBE 2" xfId="4786"/>
    <cellStyle name="_NON-STAFF  2_Gross" xfId="4787"/>
    <cellStyle name="_NON-STAFF  20" xfId="4788"/>
    <cellStyle name="_NON-STAFF  20 2" xfId="4789"/>
    <cellStyle name="_NON-STAFF  21" xfId="4790"/>
    <cellStyle name="_NON-STAFF  21 2" xfId="16558"/>
    <cellStyle name="_NON-STAFF  22" xfId="4791"/>
    <cellStyle name="_NON-STAFF  23" xfId="4792"/>
    <cellStyle name="_NON-STAFF  3" xfId="4793"/>
    <cellStyle name="_NON-STAFF  3 2" xfId="4794"/>
    <cellStyle name="_NON-STAFF  4" xfId="4795"/>
    <cellStyle name="_NON-STAFF  4 2" xfId="4796"/>
    <cellStyle name="_NON-STAFF  4 3" xfId="4797"/>
    <cellStyle name="_NON-STAFF  4_Gross" xfId="4798"/>
    <cellStyle name="_NON-STAFF  5" xfId="4799"/>
    <cellStyle name="_NON-STAFF  5 2" xfId="4800"/>
    <cellStyle name="_NON-STAFF  5 3" xfId="4801"/>
    <cellStyle name="_NON-STAFF  5_Gross" xfId="4802"/>
    <cellStyle name="_NON-STAFF  6" xfId="4803"/>
    <cellStyle name="_NON-STAFF  6 2" xfId="4804"/>
    <cellStyle name="_NON-STAFF  6 3" xfId="4805"/>
    <cellStyle name="_NON-STAFF  6 3 2" xfId="16559"/>
    <cellStyle name="_NON-STAFF  7" xfId="4806"/>
    <cellStyle name="_NON-STAFF  7 2" xfId="4807"/>
    <cellStyle name="_NON-STAFF  7 3" xfId="4808"/>
    <cellStyle name="_NON-STAFF  7 4" xfId="4809"/>
    <cellStyle name="_NON-STAFF  7_Gross" xfId="4810"/>
    <cellStyle name="_NON-STAFF  8" xfId="4811"/>
    <cellStyle name="_NON-STAFF  8 2" xfId="4812"/>
    <cellStyle name="_NON-STAFF  8_Gross" xfId="4813"/>
    <cellStyle name="_NON-STAFF  9" xfId="4814"/>
    <cellStyle name="_NON-STAFF  9 2" xfId="4815"/>
    <cellStyle name="_NON-STAFF  9_Gross" xfId="4816"/>
    <cellStyle name="_NON-STAFF _July 2014 IMBE" xfId="4817"/>
    <cellStyle name="_NON-STAFF _July 2014 IMBE 2" xfId="4818"/>
    <cellStyle name="_NON-STAFF _July 2014 IMBE 3" xfId="4819"/>
    <cellStyle name="_NON-STAFF _R0 Caseloads" xfId="4820"/>
    <cellStyle name="_NON-STAFF _WCMG updates 1415p3" xfId="4821"/>
    <cellStyle name="_NON-STAFF _WCMG updates 1415p3 2" xfId="4822"/>
    <cellStyle name="_Nov HBCTB FMR charts" xfId="4823"/>
    <cellStyle name="_Nov HBCTB FMR charts 2" xfId="4824"/>
    <cellStyle name="_Nov HBCTB FMR charts 2 2" xfId="4825"/>
    <cellStyle name="_Nov HBCTB FMR charts 2 3" xfId="4826"/>
    <cellStyle name="_Nov HBCTB FMR charts 2_Gross" xfId="4827"/>
    <cellStyle name="_Nov HBCTB FMR charts 2_Gross 2" xfId="4828"/>
    <cellStyle name="_Nov HBCTB FMR charts 3" xfId="4829"/>
    <cellStyle name="_Nov HBCTB FMR charts 4" xfId="4830"/>
    <cellStyle name="_Nov HBCTB FMR charts_Gross" xfId="4831"/>
    <cellStyle name="_Nov HBCTB FMR charts_Gross 2" xfId="4832"/>
    <cellStyle name="_ODSD narrative completed" xfId="4833"/>
    <cellStyle name="_ODSD narrative completed 10" xfId="4834"/>
    <cellStyle name="_ODSD narrative completed 10 2" xfId="4835"/>
    <cellStyle name="_ODSD narrative completed 10 3" xfId="4836"/>
    <cellStyle name="_ODSD narrative completed 10 3 2" xfId="16560"/>
    <cellStyle name="_ODSD narrative completed 10_Gross" xfId="4837"/>
    <cellStyle name="_ODSD narrative completed 11" xfId="4838"/>
    <cellStyle name="_ODSD narrative completed 11 2" xfId="4839"/>
    <cellStyle name="_ODSD narrative completed 11_Gross" xfId="4840"/>
    <cellStyle name="_ODSD narrative completed 12" xfId="4841"/>
    <cellStyle name="_ODSD narrative completed 12 2" xfId="4842"/>
    <cellStyle name="_ODSD narrative completed 12_Gross" xfId="4843"/>
    <cellStyle name="_ODSD narrative completed 13" xfId="4844"/>
    <cellStyle name="_ODSD narrative completed 13 2" xfId="4845"/>
    <cellStyle name="_ODSD narrative completed 13_Gross" xfId="4846"/>
    <cellStyle name="_ODSD narrative completed 14" xfId="4847"/>
    <cellStyle name="_ODSD narrative completed 14 2" xfId="4848"/>
    <cellStyle name="_ODSD narrative completed 14_Gross" xfId="4849"/>
    <cellStyle name="_ODSD narrative completed 15" xfId="4850"/>
    <cellStyle name="_ODSD narrative completed 15 2" xfId="4851"/>
    <cellStyle name="_ODSD narrative completed 15_Gross" xfId="4852"/>
    <cellStyle name="_ODSD narrative completed 16" xfId="4853"/>
    <cellStyle name="_ODSD narrative completed 16 2" xfId="4854"/>
    <cellStyle name="_ODSD narrative completed 16_Gross" xfId="4855"/>
    <cellStyle name="_ODSD narrative completed 17" xfId="4856"/>
    <cellStyle name="_ODSD narrative completed 17 2" xfId="4857"/>
    <cellStyle name="_ODSD narrative completed 18" xfId="4858"/>
    <cellStyle name="_ODSD narrative completed 18 2" xfId="4859"/>
    <cellStyle name="_ODSD narrative completed 19" xfId="4860"/>
    <cellStyle name="_ODSD narrative completed 19 2" xfId="4861"/>
    <cellStyle name="_ODSD narrative completed 2" xfId="4862"/>
    <cellStyle name="_ODSD narrative completed 2 2" xfId="4863"/>
    <cellStyle name="_ODSD narrative completed 2 2 2" xfId="4864"/>
    <cellStyle name="_ODSD narrative completed 2 3" xfId="4865"/>
    <cellStyle name="_ODSD narrative completed 2 3 2" xfId="4866"/>
    <cellStyle name="_ODSD narrative completed 2 3 3" xfId="4867"/>
    <cellStyle name="_ODSD narrative completed 2 3_Gross" xfId="4868"/>
    <cellStyle name="_ODSD narrative completed 2 4" xfId="4869"/>
    <cellStyle name="_ODSD narrative completed 2 4 2" xfId="4870"/>
    <cellStyle name="_ODSD narrative completed 2 4 3" xfId="4871"/>
    <cellStyle name="_ODSD narrative completed 2 4_Gross" xfId="4872"/>
    <cellStyle name="_ODSD narrative completed 2 5" xfId="4873"/>
    <cellStyle name="_ODSD narrative completed 2 5 2" xfId="4874"/>
    <cellStyle name="_ODSD narrative completed 2 5 2 2" xfId="16561"/>
    <cellStyle name="_ODSD narrative completed 2 5 3" xfId="4875"/>
    <cellStyle name="_ODSD narrative completed 2 5 3 2" xfId="16562"/>
    <cellStyle name="_ODSD narrative completed 2 5 4" xfId="4876"/>
    <cellStyle name="_ODSD narrative completed 2 5_Gross" xfId="4877"/>
    <cellStyle name="_ODSD narrative completed 2 6" xfId="4878"/>
    <cellStyle name="_ODSD narrative completed 2 6 2" xfId="16563"/>
    <cellStyle name="_ODSD narrative completed 2 6 3" xfId="16564"/>
    <cellStyle name="_ODSD narrative completed 2 7" xfId="4879"/>
    <cellStyle name="_ODSD narrative completed 2 7 2" xfId="16565"/>
    <cellStyle name="_ODSD narrative completed 2 8" xfId="4880"/>
    <cellStyle name="_ODSD narrative completed 2 8 2" xfId="16566"/>
    <cellStyle name="_ODSD narrative completed 2 9" xfId="4881"/>
    <cellStyle name="_ODSD narrative completed 2_August 2014 IMBE" xfId="4882"/>
    <cellStyle name="_ODSD narrative completed 2_August 2014 IMBE 2" xfId="4883"/>
    <cellStyle name="_ODSD narrative completed 2_Gross" xfId="4884"/>
    <cellStyle name="_ODSD narrative completed 20" xfId="4885"/>
    <cellStyle name="_ODSD narrative completed 20 2" xfId="4886"/>
    <cellStyle name="_ODSD narrative completed 21" xfId="4887"/>
    <cellStyle name="_ODSD narrative completed 21 2" xfId="16567"/>
    <cellStyle name="_ODSD narrative completed 22" xfId="4888"/>
    <cellStyle name="_ODSD narrative completed 23" xfId="4889"/>
    <cellStyle name="_ODSD narrative completed 3" xfId="4890"/>
    <cellStyle name="_ODSD narrative completed 3 2" xfId="4891"/>
    <cellStyle name="_ODSD narrative completed 4" xfId="4892"/>
    <cellStyle name="_ODSD narrative completed 4 2" xfId="4893"/>
    <cellStyle name="_ODSD narrative completed 4 3" xfId="4894"/>
    <cellStyle name="_ODSD narrative completed 4_Gross" xfId="4895"/>
    <cellStyle name="_ODSD narrative completed 5" xfId="4896"/>
    <cellStyle name="_ODSD narrative completed 5 2" xfId="4897"/>
    <cellStyle name="_ODSD narrative completed 5 3" xfId="4898"/>
    <cellStyle name="_ODSD narrative completed 5_Gross" xfId="4899"/>
    <cellStyle name="_ODSD narrative completed 6" xfId="4900"/>
    <cellStyle name="_ODSD narrative completed 6 2" xfId="4901"/>
    <cellStyle name="_ODSD narrative completed 6 3" xfId="4902"/>
    <cellStyle name="_ODSD narrative completed 6 3 2" xfId="16568"/>
    <cellStyle name="_ODSD narrative completed 7" xfId="4903"/>
    <cellStyle name="_ODSD narrative completed 7 2" xfId="4904"/>
    <cellStyle name="_ODSD narrative completed 7 3" xfId="4905"/>
    <cellStyle name="_ODSD narrative completed 7 4" xfId="4906"/>
    <cellStyle name="_ODSD narrative completed 7_Gross" xfId="4907"/>
    <cellStyle name="_ODSD narrative completed 8" xfId="4908"/>
    <cellStyle name="_ODSD narrative completed 8 2" xfId="4909"/>
    <cellStyle name="_ODSD narrative completed 8_Gross" xfId="4910"/>
    <cellStyle name="_ODSD narrative completed 9" xfId="4911"/>
    <cellStyle name="_ODSD narrative completed 9 2" xfId="4912"/>
    <cellStyle name="_ODSD narrative completed 9_Gross" xfId="4913"/>
    <cellStyle name="_ODSD narrative completed_July 2014 IMBE" xfId="4914"/>
    <cellStyle name="_ODSD narrative completed_July 2014 IMBE 2" xfId="4915"/>
    <cellStyle name="_ODSD narrative completed_July 2014 IMBE 3" xfId="4916"/>
    <cellStyle name="_ODSD narrative completed_R0 Caseloads" xfId="4917"/>
    <cellStyle name="_ODSD narrative completed_WCMG updates 1415p3" xfId="4918"/>
    <cellStyle name="_ODSD narrative completed_WCMG updates 1415p3 2" xfId="4919"/>
    <cellStyle name="_OPPC  narratives revised" xfId="4920"/>
    <cellStyle name="_OPPC  narratives revised 10" xfId="4921"/>
    <cellStyle name="_OPPC  narratives revised 10 2" xfId="4922"/>
    <cellStyle name="_OPPC  narratives revised 10 2 2" xfId="4923"/>
    <cellStyle name="_OPPC  narratives revised 10 2 2 2" xfId="16569"/>
    <cellStyle name="_OPPC  narratives revised 10 2 3" xfId="4924"/>
    <cellStyle name="_OPPC  narratives revised 10 2 4" xfId="16570"/>
    <cellStyle name="_OPPC  narratives revised 10 2_Gross" xfId="4925"/>
    <cellStyle name="_OPPC  narratives revised 10 2_Gross 2" xfId="4926"/>
    <cellStyle name="_OPPC  narratives revised 10 3" xfId="4927"/>
    <cellStyle name="_OPPC  narratives revised 10 3 2" xfId="16571"/>
    <cellStyle name="_OPPC  narratives revised 10 3 3" xfId="16572"/>
    <cellStyle name="_OPPC  narratives revised 10 4" xfId="4928"/>
    <cellStyle name="_OPPC  narratives revised 10 5" xfId="4929"/>
    <cellStyle name="_OPPC  narratives revised 10_Gross" xfId="4930"/>
    <cellStyle name="_OPPC  narratives revised 10_Gross 2" xfId="4931"/>
    <cellStyle name="_OPPC  narratives revised 11" xfId="4932"/>
    <cellStyle name="_OPPC  narratives revised 11 2" xfId="4933"/>
    <cellStyle name="_OPPC  narratives revised 11 2 2" xfId="4934"/>
    <cellStyle name="_OPPC  narratives revised 11 3" xfId="4935"/>
    <cellStyle name="_OPPC  narratives revised 11 3 2" xfId="16573"/>
    <cellStyle name="_OPPC  narratives revised 11 4" xfId="4936"/>
    <cellStyle name="_OPPC  narratives revised 11 5" xfId="4937"/>
    <cellStyle name="_OPPC  narratives revised 11_Gross" xfId="4938"/>
    <cellStyle name="_OPPC  narratives revised 11_Gross 2" xfId="4939"/>
    <cellStyle name="_OPPC  narratives revised 12" xfId="4940"/>
    <cellStyle name="_OPPC  narratives revised 12 2" xfId="4941"/>
    <cellStyle name="_OPPC  narratives revised 12 2 2" xfId="4942"/>
    <cellStyle name="_OPPC  narratives revised 12 3" xfId="4943"/>
    <cellStyle name="_OPPC  narratives revised 12 4" xfId="4944"/>
    <cellStyle name="_OPPC  narratives revised 12_Gross" xfId="4945"/>
    <cellStyle name="_OPPC  narratives revised 12_Gross 2" xfId="4946"/>
    <cellStyle name="_OPPC  narratives revised 13" xfId="4947"/>
    <cellStyle name="_OPPC  narratives revised 13 2" xfId="4948"/>
    <cellStyle name="_OPPC  narratives revised 13 3" xfId="4949"/>
    <cellStyle name="_OPPC  narratives revised 13 4" xfId="16574"/>
    <cellStyle name="_OPPC  narratives revised 13 5" xfId="16575"/>
    <cellStyle name="_OPPC  narratives revised 13_Gross" xfId="4950"/>
    <cellStyle name="_OPPC  narratives revised 13_Gross 2" xfId="4951"/>
    <cellStyle name="_OPPC  narratives revised 14" xfId="4952"/>
    <cellStyle name="_OPPC  narratives revised 14 2" xfId="4953"/>
    <cellStyle name="_OPPC  narratives revised 14 2 2" xfId="4954"/>
    <cellStyle name="_OPPC  narratives revised 14 3" xfId="4955"/>
    <cellStyle name="_OPPC  narratives revised 14_Gross" xfId="4956"/>
    <cellStyle name="_OPPC  narratives revised 14_Gross 2" xfId="4957"/>
    <cellStyle name="_OPPC  narratives revised 15" xfId="4958"/>
    <cellStyle name="_OPPC  narratives revised 15 2" xfId="4959"/>
    <cellStyle name="_OPPC  narratives revised 15 3" xfId="4960"/>
    <cellStyle name="_OPPC  narratives revised 15_Gross" xfId="4961"/>
    <cellStyle name="_OPPC  narratives revised 15_Gross 2" xfId="4962"/>
    <cellStyle name="_OPPC  narratives revised 16" xfId="4963"/>
    <cellStyle name="_OPPC  narratives revised 16 2" xfId="4964"/>
    <cellStyle name="_OPPC  narratives revised 16_Gross" xfId="4965"/>
    <cellStyle name="_OPPC  narratives revised 16_Gross 2" xfId="4966"/>
    <cellStyle name="_OPPC  narratives revised 17" xfId="4967"/>
    <cellStyle name="_OPPC  narratives revised 17 2" xfId="4968"/>
    <cellStyle name="_OPPC  narratives revised 17_Gross" xfId="4969"/>
    <cellStyle name="_OPPC  narratives revised 17_Gross 2" xfId="4970"/>
    <cellStyle name="_OPPC  narratives revised 18" xfId="4971"/>
    <cellStyle name="_OPPC  narratives revised 18 2" xfId="4972"/>
    <cellStyle name="_OPPC  narratives revised 19" xfId="4973"/>
    <cellStyle name="_OPPC  narratives revised 19 2" xfId="4974"/>
    <cellStyle name="_OPPC  narratives revised 2" xfId="4975"/>
    <cellStyle name="_OPPC  narratives revised 2 10" xfId="4976"/>
    <cellStyle name="_OPPC  narratives revised 2 11" xfId="4977"/>
    <cellStyle name="_OPPC  narratives revised 2 12" xfId="4978"/>
    <cellStyle name="_OPPC  narratives revised 2 2" xfId="4979"/>
    <cellStyle name="_OPPC  narratives revised 2 2 2" xfId="4980"/>
    <cellStyle name="_OPPC  narratives revised 2 2 2 2" xfId="4981"/>
    <cellStyle name="_OPPC  narratives revised 2 2 2 3" xfId="16576"/>
    <cellStyle name="_OPPC  narratives revised 2 2 2 4" xfId="16577"/>
    <cellStyle name="_OPPC  narratives revised 2 2 3" xfId="4982"/>
    <cellStyle name="_OPPC  narratives revised 2 2 3 2" xfId="4983"/>
    <cellStyle name="_OPPC  narratives revised 2 2 4" xfId="4984"/>
    <cellStyle name="_OPPC  narratives revised 2 2 5" xfId="4985"/>
    <cellStyle name="_OPPC  narratives revised 2 2_Gross" xfId="4986"/>
    <cellStyle name="_OPPC  narratives revised 2 2_Gross 2" xfId="4987"/>
    <cellStyle name="_OPPC  narratives revised 2 3" xfId="4988"/>
    <cellStyle name="_OPPC  narratives revised 2 3 2" xfId="4989"/>
    <cellStyle name="_OPPC  narratives revised 2 3 2 2" xfId="4990"/>
    <cellStyle name="_OPPC  narratives revised 2 3 2 3" xfId="4991"/>
    <cellStyle name="_OPPC  narratives revised 2 3 3" xfId="4992"/>
    <cellStyle name="_OPPC  narratives revised 2 3 4" xfId="4993"/>
    <cellStyle name="_OPPC  narratives revised 2 3_Gross" xfId="4994"/>
    <cellStyle name="_OPPC  narratives revised 2 3_Gross 2" xfId="4995"/>
    <cellStyle name="_OPPC  narratives revised 2 4" xfId="4996"/>
    <cellStyle name="_OPPC  narratives revised 2 4 2" xfId="4997"/>
    <cellStyle name="_OPPC  narratives revised 2 4 2 2" xfId="16578"/>
    <cellStyle name="_OPPC  narratives revised 2 4 3" xfId="4998"/>
    <cellStyle name="_OPPC  narratives revised 2 4 4" xfId="4999"/>
    <cellStyle name="_OPPC  narratives revised 2 5" xfId="5000"/>
    <cellStyle name="_OPPC  narratives revised 2 5 2" xfId="5001"/>
    <cellStyle name="_OPPC  narratives revised 2 5 2 2" xfId="5002"/>
    <cellStyle name="_OPPC  narratives revised 2 5 3" xfId="5003"/>
    <cellStyle name="_OPPC  narratives revised 2 6" xfId="5004"/>
    <cellStyle name="_OPPC  narratives revised 2 6 2" xfId="5005"/>
    <cellStyle name="_OPPC  narratives revised 2 6 3" xfId="5006"/>
    <cellStyle name="_OPPC  narratives revised 2 7" xfId="5007"/>
    <cellStyle name="_OPPC  narratives revised 2 7 2" xfId="5008"/>
    <cellStyle name="_OPPC  narratives revised 2 8" xfId="5009"/>
    <cellStyle name="_OPPC  narratives revised 2 9" xfId="5010"/>
    <cellStyle name="_OPPC  narratives revised 2_Gross" xfId="5011"/>
    <cellStyle name="_OPPC  narratives revised 2_Gross 2" xfId="5012"/>
    <cellStyle name="_OPPC  narratives revised 20" xfId="5013"/>
    <cellStyle name="_OPPC  narratives revised 20 2" xfId="5014"/>
    <cellStyle name="_OPPC  narratives revised 21" xfId="5015"/>
    <cellStyle name="_OPPC  narratives revised 21 2" xfId="5016"/>
    <cellStyle name="_OPPC  narratives revised 22" xfId="5017"/>
    <cellStyle name="_OPPC  narratives revised 23" xfId="5018"/>
    <cellStyle name="_OPPC  narratives revised 24" xfId="5019"/>
    <cellStyle name="_OPPC  narratives revised 24 2" xfId="5020"/>
    <cellStyle name="_OPPC  narratives revised 25" xfId="5021"/>
    <cellStyle name="_OPPC  narratives revised 25 2" xfId="16579"/>
    <cellStyle name="_OPPC  narratives revised 26" xfId="5022"/>
    <cellStyle name="_OPPC  narratives revised 26 2" xfId="16580"/>
    <cellStyle name="_OPPC  narratives revised 27" xfId="5023"/>
    <cellStyle name="_OPPC  narratives revised 27 2" xfId="16581"/>
    <cellStyle name="_OPPC  narratives revised 28" xfId="5024"/>
    <cellStyle name="_OPPC  narratives revised 29" xfId="5025"/>
    <cellStyle name="_OPPC  narratives revised 3" xfId="5026"/>
    <cellStyle name="_OPPC  narratives revised 3 10" xfId="5027"/>
    <cellStyle name="_OPPC  narratives revised 3 10 2" xfId="5028"/>
    <cellStyle name="_OPPC  narratives revised 3 10 3" xfId="16582"/>
    <cellStyle name="_OPPC  narratives revised 3 10 4" xfId="16583"/>
    <cellStyle name="_OPPC  narratives revised 3 10 5" xfId="16584"/>
    <cellStyle name="_OPPC  narratives revised 3 11" xfId="5029"/>
    <cellStyle name="_OPPC  narratives revised 3 11 2" xfId="5030"/>
    <cellStyle name="_OPPC  narratives revised 3 12" xfId="5031"/>
    <cellStyle name="_OPPC  narratives revised 3 2" xfId="5032"/>
    <cellStyle name="_OPPC  narratives revised 3 2 2" xfId="5033"/>
    <cellStyle name="_OPPC  narratives revised 3 2 2 2" xfId="5034"/>
    <cellStyle name="_OPPC  narratives revised 3 2 2 3" xfId="5035"/>
    <cellStyle name="_OPPC  narratives revised 3 2 2_Gross" xfId="5036"/>
    <cellStyle name="_OPPC  narratives revised 3 2 2_Gross 2" xfId="5037"/>
    <cellStyle name="_OPPC  narratives revised 3 2 3" xfId="5038"/>
    <cellStyle name="_OPPC  narratives revised 3 2 4" xfId="5039"/>
    <cellStyle name="_OPPC  narratives revised 3 2_Gross" xfId="5040"/>
    <cellStyle name="_OPPC  narratives revised 3 2_Gross 2" xfId="5041"/>
    <cellStyle name="_OPPC  narratives revised 3 3" xfId="5042"/>
    <cellStyle name="_OPPC  narratives revised 3 3 2" xfId="5043"/>
    <cellStyle name="_OPPC  narratives revised 3 3 2 2" xfId="5044"/>
    <cellStyle name="_OPPC  narratives revised 3 3 2 3" xfId="5045"/>
    <cellStyle name="_OPPC  narratives revised 3 3 2_Gross" xfId="5046"/>
    <cellStyle name="_OPPC  narratives revised 3 3 2_Gross 2" xfId="5047"/>
    <cellStyle name="_OPPC  narratives revised 3 3 3" xfId="5048"/>
    <cellStyle name="_OPPC  narratives revised 3 3 4" xfId="5049"/>
    <cellStyle name="_OPPC  narratives revised 3 3_August 2014 IMBE" xfId="5050"/>
    <cellStyle name="_OPPC  narratives revised 3 3_August 2014 IMBE 2" xfId="5051"/>
    <cellStyle name="_OPPC  narratives revised 3 3_August 2014 IMBE 2 2" xfId="5052"/>
    <cellStyle name="_OPPC  narratives revised 3 3_August 2014 IMBE 2 2 2" xfId="5053"/>
    <cellStyle name="_OPPC  narratives revised 3 3_August 2014 IMBE 2 2_Gross" xfId="5054"/>
    <cellStyle name="_OPPC  narratives revised 3 3_August 2014 IMBE 2 2_Gross 2" xfId="5055"/>
    <cellStyle name="_OPPC  narratives revised 3 3_August 2014 IMBE 2 3" xfId="5056"/>
    <cellStyle name="_OPPC  narratives revised 3 3_August 2014 IMBE 2 4" xfId="5057"/>
    <cellStyle name="_OPPC  narratives revised 3 3_August 2014 IMBE 2_Gross" xfId="5058"/>
    <cellStyle name="_OPPC  narratives revised 3 3_August 2014 IMBE 2_Gross 2" xfId="5059"/>
    <cellStyle name="_OPPC  narratives revised 3 3_August 2014 IMBE 3" xfId="5060"/>
    <cellStyle name="_OPPC  narratives revised 3 3_August 2014 IMBE 3 2" xfId="16585"/>
    <cellStyle name="_OPPC  narratives revised 3 3_August 2014 IMBE 4" xfId="5061"/>
    <cellStyle name="_OPPC  narratives revised 3 3_August 2014 IMBE 4 2" xfId="16586"/>
    <cellStyle name="_OPPC  narratives revised 3 3_August 2014 IMBE 5" xfId="16587"/>
    <cellStyle name="_OPPC  narratives revised 3 3_August 2014 IMBE_Gross" xfId="5062"/>
    <cellStyle name="_OPPC  narratives revised 3 3_August 2014 IMBE_Gross 2" xfId="5063"/>
    <cellStyle name="_OPPC  narratives revised 3 3_Gross" xfId="5064"/>
    <cellStyle name="_OPPC  narratives revised 3 3_Gross 2" xfId="5065"/>
    <cellStyle name="_OPPC  narratives revised 3 4" xfId="5066"/>
    <cellStyle name="_OPPC  narratives revised 3 4 2" xfId="5067"/>
    <cellStyle name="_OPPC  narratives revised 3 4 2 2" xfId="5068"/>
    <cellStyle name="_OPPC  narratives revised 3 4 2 3" xfId="5069"/>
    <cellStyle name="_OPPC  narratives revised 3 4 2_Gross" xfId="5070"/>
    <cellStyle name="_OPPC  narratives revised 3 4 2_Gross 2" xfId="5071"/>
    <cellStyle name="_OPPC  narratives revised 3 4 3" xfId="5072"/>
    <cellStyle name="_OPPC  narratives revised 3 4 4" xfId="5073"/>
    <cellStyle name="_OPPC  narratives revised 3 4_Gross" xfId="5074"/>
    <cellStyle name="_OPPC  narratives revised 3 4_Gross 2" xfId="5075"/>
    <cellStyle name="_OPPC  narratives revised 3 5" xfId="5076"/>
    <cellStyle name="_OPPC  narratives revised 3 5 2" xfId="5077"/>
    <cellStyle name="_OPPC  narratives revised 3 5 2 2" xfId="16588"/>
    <cellStyle name="_OPPC  narratives revised 3 5 3" xfId="5078"/>
    <cellStyle name="_OPPC  narratives revised 3 5 4" xfId="16589"/>
    <cellStyle name="_OPPC  narratives revised 3 5 5" xfId="16590"/>
    <cellStyle name="_OPPC  narratives revised 3 5 6" xfId="16591"/>
    <cellStyle name="_OPPC  narratives revised 3 5_Gross" xfId="5079"/>
    <cellStyle name="_OPPC  narratives revised 3 5_Gross 2" xfId="5080"/>
    <cellStyle name="_OPPC  narratives revised 3 6" xfId="5081"/>
    <cellStyle name="_OPPC  narratives revised 3 6 2" xfId="5082"/>
    <cellStyle name="_OPPC  narratives revised 3 6 2 2" xfId="16592"/>
    <cellStyle name="_OPPC  narratives revised 3 6 3" xfId="5083"/>
    <cellStyle name="_OPPC  narratives revised 3 6 3 2" xfId="16593"/>
    <cellStyle name="_OPPC  narratives revised 3 6 4" xfId="5084"/>
    <cellStyle name="_OPPC  narratives revised 3 6 5" xfId="16594"/>
    <cellStyle name="_OPPC  narratives revised 3 6 6" xfId="16595"/>
    <cellStyle name="_OPPC  narratives revised 3 6 7" xfId="16596"/>
    <cellStyle name="_OPPC  narratives revised 3 6 8" xfId="16597"/>
    <cellStyle name="_OPPC  narratives revised 3 6_Gross" xfId="5085"/>
    <cellStyle name="_OPPC  narratives revised 3 6_Gross 2" xfId="5086"/>
    <cellStyle name="_OPPC  narratives revised 3 7" xfId="5087"/>
    <cellStyle name="_OPPC  narratives revised 3 7 2" xfId="5088"/>
    <cellStyle name="_OPPC  narratives revised 3 7 2 2" xfId="5089"/>
    <cellStyle name="_OPPC  narratives revised 3 7 3" xfId="5090"/>
    <cellStyle name="_OPPC  narratives revised 3 7 3 2" xfId="16598"/>
    <cellStyle name="_OPPC  narratives revised 3 7 4" xfId="5091"/>
    <cellStyle name="_OPPC  narratives revised 3 7 5" xfId="16599"/>
    <cellStyle name="_OPPC  narratives revised 3 7_Gross" xfId="5092"/>
    <cellStyle name="_OPPC  narratives revised 3 7_Gross 2" xfId="5093"/>
    <cellStyle name="_OPPC  narratives revised 3 8" xfId="5094"/>
    <cellStyle name="_OPPC  narratives revised 3 8 2" xfId="5095"/>
    <cellStyle name="_OPPC  narratives revised 3 8 2 2" xfId="16600"/>
    <cellStyle name="_OPPC  narratives revised 3 8 3" xfId="5096"/>
    <cellStyle name="_OPPC  narratives revised 3 8 3 2" xfId="16601"/>
    <cellStyle name="_OPPC  narratives revised 3 8 4" xfId="16602"/>
    <cellStyle name="_OPPC  narratives revised 3 8 5" xfId="16603"/>
    <cellStyle name="_OPPC  narratives revised 3 8 6" xfId="16604"/>
    <cellStyle name="_OPPC  narratives revised 3 8 7" xfId="16605"/>
    <cellStyle name="_OPPC  narratives revised 3 8 8" xfId="16606"/>
    <cellStyle name="_OPPC  narratives revised 3 8_Gross" xfId="5097"/>
    <cellStyle name="_OPPC  narratives revised 3 8_Gross 2" xfId="5098"/>
    <cellStyle name="_OPPC  narratives revised 3 9" xfId="5099"/>
    <cellStyle name="_OPPC  narratives revised 3 9 2" xfId="5100"/>
    <cellStyle name="_OPPC  narratives revised 3 9 3" xfId="16607"/>
    <cellStyle name="_OPPC  narratives revised 3 9 4" xfId="16608"/>
    <cellStyle name="_OPPC  narratives revised 3 9 5" xfId="16609"/>
    <cellStyle name="_OPPC  narratives revised 3_August 2014 IMBE" xfId="5101"/>
    <cellStyle name="_OPPC  narratives revised 3_August 2014 IMBE 2" xfId="5102"/>
    <cellStyle name="_OPPC  narratives revised 3_August 2014 IMBE 2 2" xfId="5103"/>
    <cellStyle name="_OPPC  narratives revised 3_August 2014 IMBE 2 3" xfId="5104"/>
    <cellStyle name="_OPPC  narratives revised 3_August 2014 IMBE 2_Gross" xfId="5105"/>
    <cellStyle name="_OPPC  narratives revised 3_August 2014 IMBE 2_Gross 2" xfId="5106"/>
    <cellStyle name="_OPPC  narratives revised 3_August 2014 IMBE 3" xfId="5107"/>
    <cellStyle name="_OPPC  narratives revised 3_August 2014 IMBE 4" xfId="5108"/>
    <cellStyle name="_OPPC  narratives revised 3_August 2014 IMBE_Gross" xfId="5109"/>
    <cellStyle name="_OPPC  narratives revised 3_August 2014 IMBE_Gross 2" xfId="5110"/>
    <cellStyle name="_OPPC  narratives revised 3_Gross" xfId="5111"/>
    <cellStyle name="_OPPC  narratives revised 3_Gross 2" xfId="5112"/>
    <cellStyle name="_OPPC  narratives revised 4" xfId="5113"/>
    <cellStyle name="_OPPC  narratives revised 4 2" xfId="5114"/>
    <cellStyle name="_OPPC  narratives revised 4 2 2" xfId="5115"/>
    <cellStyle name="_OPPC  narratives revised 4 2 2 2" xfId="5116"/>
    <cellStyle name="_OPPC  narratives revised 4 2 3" xfId="5117"/>
    <cellStyle name="_OPPC  narratives revised 4 2_Gross" xfId="5118"/>
    <cellStyle name="_OPPC  narratives revised 4 2_Gross 2" xfId="5119"/>
    <cellStyle name="_OPPC  narratives revised 4 3" xfId="5120"/>
    <cellStyle name="_OPPC  narratives revised 4 3 2" xfId="5121"/>
    <cellStyle name="_OPPC  narratives revised 4 4" xfId="5122"/>
    <cellStyle name="_OPPC  narratives revised 4 5" xfId="5123"/>
    <cellStyle name="_OPPC  narratives revised 4 6" xfId="5124"/>
    <cellStyle name="_OPPC  narratives revised 4_August 2014 IMBE" xfId="5125"/>
    <cellStyle name="_OPPC  narratives revised 4_August 2014 IMBE 2" xfId="5126"/>
    <cellStyle name="_OPPC  narratives revised 4_August 2014 IMBE 2 2" xfId="5127"/>
    <cellStyle name="_OPPC  narratives revised 4_August 2014 IMBE 2 2 2" xfId="5128"/>
    <cellStyle name="_OPPC  narratives revised 4_August 2014 IMBE 2 2_Gross" xfId="5129"/>
    <cellStyle name="_OPPC  narratives revised 4_August 2014 IMBE 2 2_Gross 2" xfId="5130"/>
    <cellStyle name="_OPPC  narratives revised 4_August 2014 IMBE 2 3" xfId="5131"/>
    <cellStyle name="_OPPC  narratives revised 4_August 2014 IMBE 2 4" xfId="5132"/>
    <cellStyle name="_OPPC  narratives revised 4_August 2014 IMBE 2_Gross" xfId="5133"/>
    <cellStyle name="_OPPC  narratives revised 4_August 2014 IMBE 2_Gross 2" xfId="5134"/>
    <cellStyle name="_OPPC  narratives revised 4_August 2014 IMBE 3" xfId="5135"/>
    <cellStyle name="_OPPC  narratives revised 4_August 2014 IMBE 3 2" xfId="16610"/>
    <cellStyle name="_OPPC  narratives revised 4_August 2014 IMBE 4" xfId="5136"/>
    <cellStyle name="_OPPC  narratives revised 4_August 2014 IMBE 4 2" xfId="16611"/>
    <cellStyle name="_OPPC  narratives revised 4_August 2014 IMBE 5" xfId="16612"/>
    <cellStyle name="_OPPC  narratives revised 4_August 2014 IMBE_Gross" xfId="5137"/>
    <cellStyle name="_OPPC  narratives revised 4_August 2014 IMBE_Gross 2" xfId="5138"/>
    <cellStyle name="_OPPC  narratives revised 4_Gross" xfId="5139"/>
    <cellStyle name="_OPPC  narratives revised 4_Gross 2" xfId="5140"/>
    <cellStyle name="_OPPC  narratives revised 5" xfId="5141"/>
    <cellStyle name="_OPPC  narratives revised 5 2" xfId="5142"/>
    <cellStyle name="_OPPC  narratives revised 5 2 2" xfId="5143"/>
    <cellStyle name="_OPPC  narratives revised 5 2 2 2" xfId="16613"/>
    <cellStyle name="_OPPC  narratives revised 5 2 2 2 2" xfId="16614"/>
    <cellStyle name="_OPPC  narratives revised 5 2 3" xfId="5144"/>
    <cellStyle name="_OPPC  narratives revised 5 2 4" xfId="5145"/>
    <cellStyle name="_OPPC  narratives revised 5 2 5" xfId="16615"/>
    <cellStyle name="_OPPC  narratives revised 5 2_Gross" xfId="5146"/>
    <cellStyle name="_OPPC  narratives revised 5 2_Gross 2" xfId="5147"/>
    <cellStyle name="_OPPC  narratives revised 5 3" xfId="5148"/>
    <cellStyle name="_OPPC  narratives revised 5 3 2" xfId="5149"/>
    <cellStyle name="_OPPC  narratives revised 5 3 3" xfId="5150"/>
    <cellStyle name="_OPPC  narratives revised 5 4" xfId="5151"/>
    <cellStyle name="_OPPC  narratives revised 5 4 2" xfId="16616"/>
    <cellStyle name="_OPPC  narratives revised 5 4 3" xfId="16617"/>
    <cellStyle name="_OPPC  narratives revised 5 5" xfId="5152"/>
    <cellStyle name="_OPPC  narratives revised 5_Gross" xfId="5153"/>
    <cellStyle name="_OPPC  narratives revised 5_Gross 2" xfId="5154"/>
    <cellStyle name="_OPPC  narratives revised 6" xfId="5155"/>
    <cellStyle name="_OPPC  narratives revised 6 2" xfId="5156"/>
    <cellStyle name="_OPPC  narratives revised 6 2 2" xfId="5157"/>
    <cellStyle name="_OPPC  narratives revised 6 2 3" xfId="5158"/>
    <cellStyle name="_OPPC  narratives revised 6 2 4" xfId="16618"/>
    <cellStyle name="_OPPC  narratives revised 6 2 5" xfId="16619"/>
    <cellStyle name="_OPPC  narratives revised 6 2_Gross" xfId="5159"/>
    <cellStyle name="_OPPC  narratives revised 6 2_Gross 2" xfId="5160"/>
    <cellStyle name="_OPPC  narratives revised 6 3" xfId="5161"/>
    <cellStyle name="_OPPC  narratives revised 6 3 2" xfId="5162"/>
    <cellStyle name="_OPPC  narratives revised 6 3 3" xfId="5163"/>
    <cellStyle name="_OPPC  narratives revised 6 4" xfId="5164"/>
    <cellStyle name="_OPPC  narratives revised 6 5" xfId="5165"/>
    <cellStyle name="_OPPC  narratives revised 6_Gross" xfId="5166"/>
    <cellStyle name="_OPPC  narratives revised 6_Gross 2" xfId="5167"/>
    <cellStyle name="_OPPC  narratives revised 7" xfId="5168"/>
    <cellStyle name="_OPPC  narratives revised 7 2" xfId="5169"/>
    <cellStyle name="_OPPC  narratives revised 7 2 2" xfId="5170"/>
    <cellStyle name="_OPPC  narratives revised 7 2 3" xfId="5171"/>
    <cellStyle name="_OPPC  narratives revised 7 2_Gross" xfId="5172"/>
    <cellStyle name="_OPPC  narratives revised 7 2_Gross 2" xfId="5173"/>
    <cellStyle name="_OPPC  narratives revised 7 3" xfId="5174"/>
    <cellStyle name="_OPPC  narratives revised 7 4" xfId="5175"/>
    <cellStyle name="_OPPC  narratives revised 7_Gross" xfId="5176"/>
    <cellStyle name="_OPPC  narratives revised 7_Gross 2" xfId="5177"/>
    <cellStyle name="_OPPC  narratives revised 8" xfId="5178"/>
    <cellStyle name="_OPPC  narratives revised 8 2" xfId="5179"/>
    <cellStyle name="_OPPC  narratives revised 8 2 2" xfId="5180"/>
    <cellStyle name="_OPPC  narratives revised 8 2 3" xfId="5181"/>
    <cellStyle name="_OPPC  narratives revised 8 2_Gross" xfId="5182"/>
    <cellStyle name="_OPPC  narratives revised 8 2_Gross 2" xfId="5183"/>
    <cellStyle name="_OPPC  narratives revised 8 3" xfId="5184"/>
    <cellStyle name="_OPPC  narratives revised 8 4" xfId="5185"/>
    <cellStyle name="_OPPC  narratives revised 8_Gross" xfId="5186"/>
    <cellStyle name="_OPPC  narratives revised 8_Gross 2" xfId="5187"/>
    <cellStyle name="_OPPC  narratives revised 9" xfId="5188"/>
    <cellStyle name="_OPPC  narratives revised 9 2" xfId="5189"/>
    <cellStyle name="_OPPC  narratives revised 9 2 2" xfId="5190"/>
    <cellStyle name="_OPPC  narratives revised 9 2 2 2" xfId="16620"/>
    <cellStyle name="_OPPC  narratives revised 9 2 3" xfId="5191"/>
    <cellStyle name="_OPPC  narratives revised 9 2 4" xfId="16621"/>
    <cellStyle name="_OPPC  narratives revised 9 2_Gross" xfId="5192"/>
    <cellStyle name="_OPPC  narratives revised 9 2_Gross 2" xfId="5193"/>
    <cellStyle name="_OPPC  narratives revised 9 3" xfId="5194"/>
    <cellStyle name="_OPPC  narratives revised 9 3 2" xfId="16622"/>
    <cellStyle name="_OPPC  narratives revised 9 3 3" xfId="16623"/>
    <cellStyle name="_OPPC  narratives revised 9 4" xfId="5195"/>
    <cellStyle name="_OPPC  narratives revised 9 5" xfId="5196"/>
    <cellStyle name="_OPPC  narratives revised 9_Gross" xfId="5197"/>
    <cellStyle name="_OPPC  narratives revised 9_Gross 2" xfId="5198"/>
    <cellStyle name="_OPPC  narratives revised_001. Test" xfId="5199"/>
    <cellStyle name="_OPPC  narratives revised_001. Test 2" xfId="5200"/>
    <cellStyle name="_OPPC  narratives revised_001. Test_Gross" xfId="5201"/>
    <cellStyle name="_OPPC  narratives revised_001. Test_Gross 2" xfId="5202"/>
    <cellStyle name="_OPPC  narratives revised_Gross" xfId="5203"/>
    <cellStyle name="_OPPC  narratives revised_Gross 2" xfId="5204"/>
    <cellStyle name="_OPPC  narratives revised_Gross 2 2" xfId="5205"/>
    <cellStyle name="_OPPC  narratives revised_Gross 2 3" xfId="5206"/>
    <cellStyle name="_OPPC  narratives revised_Gross 2_Gross" xfId="5207"/>
    <cellStyle name="_OPPC  narratives revised_Gross 2_Gross 2" xfId="5208"/>
    <cellStyle name="_OPPC  narratives revised_Gross 3" xfId="5209"/>
    <cellStyle name="_OPPC  narratives revised_Gross 4" xfId="5210"/>
    <cellStyle name="_OPPC  narratives revised_Gross_1" xfId="5211"/>
    <cellStyle name="_OPPC  narratives revised_Gross_1 2" xfId="5212"/>
    <cellStyle name="_OPPC  narratives revised_Gross_Gross" xfId="5213"/>
    <cellStyle name="_OPPC  narratives revised_Gross_Gross 2" xfId="5214"/>
    <cellStyle name="_OPPC  narratives revised_R0" xfId="5215"/>
    <cellStyle name="_OPPC  narratives revised_R0 2" xfId="5216"/>
    <cellStyle name="_OPPC  narratives revised_R0 2 2" xfId="5217"/>
    <cellStyle name="_OPPC  narratives revised_R0 2 3" xfId="5218"/>
    <cellStyle name="_OPPC  narratives revised_R0 3" xfId="5219"/>
    <cellStyle name="_OPPC  narratives revised_R0 4" xfId="5220"/>
    <cellStyle name="_OPPC  narratives revised_R0_1" xfId="5221"/>
    <cellStyle name="_OPPC  narratives revised_R0_1 2" xfId="5222"/>
    <cellStyle name="_OPPC  narratives revised_R0_1 3" xfId="5223"/>
    <cellStyle name="_OPPC Narrative 2" xfId="5224"/>
    <cellStyle name="_OPPC Narrative 2 10" xfId="5225"/>
    <cellStyle name="_OPPC Narrative 2 10 2" xfId="5226"/>
    <cellStyle name="_OPPC Narrative 2 10 3" xfId="5227"/>
    <cellStyle name="_OPPC Narrative 2 10 3 2" xfId="16624"/>
    <cellStyle name="_OPPC Narrative 2 10_Gross" xfId="5228"/>
    <cellStyle name="_OPPC Narrative 2 11" xfId="5229"/>
    <cellStyle name="_OPPC Narrative 2 11 2" xfId="5230"/>
    <cellStyle name="_OPPC Narrative 2 11_Gross" xfId="5231"/>
    <cellStyle name="_OPPC Narrative 2 12" xfId="5232"/>
    <cellStyle name="_OPPC Narrative 2 12 2" xfId="5233"/>
    <cellStyle name="_OPPC Narrative 2 12_Gross" xfId="5234"/>
    <cellStyle name="_OPPC Narrative 2 13" xfId="5235"/>
    <cellStyle name="_OPPC Narrative 2 13 2" xfId="5236"/>
    <cellStyle name="_OPPC Narrative 2 13_Gross" xfId="5237"/>
    <cellStyle name="_OPPC Narrative 2 14" xfId="5238"/>
    <cellStyle name="_OPPC Narrative 2 14 2" xfId="5239"/>
    <cellStyle name="_OPPC Narrative 2 14_Gross" xfId="5240"/>
    <cellStyle name="_OPPC Narrative 2 15" xfId="5241"/>
    <cellStyle name="_OPPC Narrative 2 15 2" xfId="5242"/>
    <cellStyle name="_OPPC Narrative 2 15_Gross" xfId="5243"/>
    <cellStyle name="_OPPC Narrative 2 16" xfId="5244"/>
    <cellStyle name="_OPPC Narrative 2 16 2" xfId="5245"/>
    <cellStyle name="_OPPC Narrative 2 16_Gross" xfId="5246"/>
    <cellStyle name="_OPPC Narrative 2 17" xfId="5247"/>
    <cellStyle name="_OPPC Narrative 2 17 2" xfId="5248"/>
    <cellStyle name="_OPPC Narrative 2 18" xfId="5249"/>
    <cellStyle name="_OPPC Narrative 2 18 2" xfId="5250"/>
    <cellStyle name="_OPPC Narrative 2 19" xfId="5251"/>
    <cellStyle name="_OPPC Narrative 2 19 2" xfId="5252"/>
    <cellStyle name="_OPPC Narrative 2 2" xfId="5253"/>
    <cellStyle name="_OPPC Narrative 2 2 2" xfId="5254"/>
    <cellStyle name="_OPPC Narrative 2 2 2 2" xfId="5255"/>
    <cellStyle name="_OPPC Narrative 2 2 3" xfId="5256"/>
    <cellStyle name="_OPPC Narrative 2 2 3 2" xfId="5257"/>
    <cellStyle name="_OPPC Narrative 2 2 3 3" xfId="5258"/>
    <cellStyle name="_OPPC Narrative 2 2 3_Gross" xfId="5259"/>
    <cellStyle name="_OPPC Narrative 2 2 4" xfId="5260"/>
    <cellStyle name="_OPPC Narrative 2 2 4 2" xfId="5261"/>
    <cellStyle name="_OPPC Narrative 2 2 4 3" xfId="5262"/>
    <cellStyle name="_OPPC Narrative 2 2 4_Gross" xfId="5263"/>
    <cellStyle name="_OPPC Narrative 2 2 5" xfId="5264"/>
    <cellStyle name="_OPPC Narrative 2 2 5 2" xfId="5265"/>
    <cellStyle name="_OPPC Narrative 2 2 5 2 2" xfId="16625"/>
    <cellStyle name="_OPPC Narrative 2 2 5 3" xfId="5266"/>
    <cellStyle name="_OPPC Narrative 2 2 5 3 2" xfId="16626"/>
    <cellStyle name="_OPPC Narrative 2 2 5 4" xfId="5267"/>
    <cellStyle name="_OPPC Narrative 2 2 5_Gross" xfId="5268"/>
    <cellStyle name="_OPPC Narrative 2 2 6" xfId="5269"/>
    <cellStyle name="_OPPC Narrative 2 2 6 2" xfId="16627"/>
    <cellStyle name="_OPPC Narrative 2 2 6 3" xfId="16628"/>
    <cellStyle name="_OPPC Narrative 2 2 7" xfId="5270"/>
    <cellStyle name="_OPPC Narrative 2 2 7 2" xfId="16629"/>
    <cellStyle name="_OPPC Narrative 2 2 8" xfId="5271"/>
    <cellStyle name="_OPPC Narrative 2 2 8 2" xfId="16630"/>
    <cellStyle name="_OPPC Narrative 2 2 9" xfId="5272"/>
    <cellStyle name="_OPPC Narrative 2 2_August 2014 IMBE" xfId="5273"/>
    <cellStyle name="_OPPC Narrative 2 2_August 2014 IMBE 2" xfId="5274"/>
    <cellStyle name="_OPPC Narrative 2 2_Gross" xfId="5275"/>
    <cellStyle name="_OPPC Narrative 2 20" xfId="5276"/>
    <cellStyle name="_OPPC Narrative 2 20 2" xfId="5277"/>
    <cellStyle name="_OPPC Narrative 2 21" xfId="5278"/>
    <cellStyle name="_OPPC Narrative 2 21 2" xfId="16631"/>
    <cellStyle name="_OPPC Narrative 2 22" xfId="5279"/>
    <cellStyle name="_OPPC Narrative 2 23" xfId="5280"/>
    <cellStyle name="_OPPC Narrative 2 3" xfId="5281"/>
    <cellStyle name="_OPPC Narrative 2 3 2" xfId="5282"/>
    <cellStyle name="_OPPC Narrative 2 4" xfId="5283"/>
    <cellStyle name="_OPPC Narrative 2 4 2" xfId="5284"/>
    <cellStyle name="_OPPC Narrative 2 4 3" xfId="5285"/>
    <cellStyle name="_OPPC Narrative 2 4_Gross" xfId="5286"/>
    <cellStyle name="_OPPC Narrative 2 5" xfId="5287"/>
    <cellStyle name="_OPPC Narrative 2 5 2" xfId="5288"/>
    <cellStyle name="_OPPC Narrative 2 5 3" xfId="5289"/>
    <cellStyle name="_OPPC Narrative 2 5_Gross" xfId="5290"/>
    <cellStyle name="_OPPC Narrative 2 6" xfId="5291"/>
    <cellStyle name="_OPPC Narrative 2 6 2" xfId="5292"/>
    <cellStyle name="_OPPC Narrative 2 6 3" xfId="5293"/>
    <cellStyle name="_OPPC Narrative 2 6 3 2" xfId="16632"/>
    <cellStyle name="_OPPC Narrative 2 7" xfId="5294"/>
    <cellStyle name="_OPPC Narrative 2 7 2" xfId="5295"/>
    <cellStyle name="_OPPC Narrative 2 7 3" xfId="5296"/>
    <cellStyle name="_OPPC Narrative 2 7 4" xfId="5297"/>
    <cellStyle name="_OPPC Narrative 2 7_Gross" xfId="5298"/>
    <cellStyle name="_OPPC Narrative 2 8" xfId="5299"/>
    <cellStyle name="_OPPC Narrative 2 8 2" xfId="5300"/>
    <cellStyle name="_OPPC Narrative 2 8_Gross" xfId="5301"/>
    <cellStyle name="_OPPC Narrative 2 9" xfId="5302"/>
    <cellStyle name="_OPPC Narrative 2 9 2" xfId="5303"/>
    <cellStyle name="_OPPC Narrative 2 9_Gross" xfId="5304"/>
    <cellStyle name="_OPPC Narrative 2_July 2014 IMBE" xfId="5305"/>
    <cellStyle name="_OPPC Narrative 2_July 2014 IMBE 2" xfId="5306"/>
    <cellStyle name="_OPPC Narrative 2_July 2014 IMBE 3" xfId="5307"/>
    <cellStyle name="_OPPC Narrative 2_R0 Caseloads" xfId="5308"/>
    <cellStyle name="_OPPC Narrative 2_WCMG updates 1415p3" xfId="5309"/>
    <cellStyle name="_OPPC Narrative 2_WCMG updates 1415p3 2" xfId="5310"/>
    <cellStyle name="_OPPC WD4 variances V2" xfId="5311"/>
    <cellStyle name="_OPPC WD4 variances V2 10" xfId="5312"/>
    <cellStyle name="_OPPC WD4 variances V2 10 2" xfId="5313"/>
    <cellStyle name="_OPPC WD4 variances V2 10 3" xfId="5314"/>
    <cellStyle name="_OPPC WD4 variances V2 10 3 2" xfId="16633"/>
    <cellStyle name="_OPPC WD4 variances V2 10_Gross" xfId="5315"/>
    <cellStyle name="_OPPC WD4 variances V2 11" xfId="5316"/>
    <cellStyle name="_OPPC WD4 variances V2 11 2" xfId="5317"/>
    <cellStyle name="_OPPC WD4 variances V2 11_Gross" xfId="5318"/>
    <cellStyle name="_OPPC WD4 variances V2 12" xfId="5319"/>
    <cellStyle name="_OPPC WD4 variances V2 12 2" xfId="5320"/>
    <cellStyle name="_OPPC WD4 variances V2 12_Gross" xfId="5321"/>
    <cellStyle name="_OPPC WD4 variances V2 13" xfId="5322"/>
    <cellStyle name="_OPPC WD4 variances V2 13 2" xfId="5323"/>
    <cellStyle name="_OPPC WD4 variances V2 13_Gross" xfId="5324"/>
    <cellStyle name="_OPPC WD4 variances V2 14" xfId="5325"/>
    <cellStyle name="_OPPC WD4 variances V2 14 2" xfId="5326"/>
    <cellStyle name="_OPPC WD4 variances V2 14_Gross" xfId="5327"/>
    <cellStyle name="_OPPC WD4 variances V2 15" xfId="5328"/>
    <cellStyle name="_OPPC WD4 variances V2 15 2" xfId="5329"/>
    <cellStyle name="_OPPC WD4 variances V2 15_Gross" xfId="5330"/>
    <cellStyle name="_OPPC WD4 variances V2 16" xfId="5331"/>
    <cellStyle name="_OPPC WD4 variances V2 16 2" xfId="5332"/>
    <cellStyle name="_OPPC WD4 variances V2 16_Gross" xfId="5333"/>
    <cellStyle name="_OPPC WD4 variances V2 17" xfId="5334"/>
    <cellStyle name="_OPPC WD4 variances V2 17 2" xfId="5335"/>
    <cellStyle name="_OPPC WD4 variances V2 18" xfId="5336"/>
    <cellStyle name="_OPPC WD4 variances V2 18 2" xfId="5337"/>
    <cellStyle name="_OPPC WD4 variances V2 19" xfId="5338"/>
    <cellStyle name="_OPPC WD4 variances V2 19 2" xfId="5339"/>
    <cellStyle name="_OPPC WD4 variances V2 2" xfId="5340"/>
    <cellStyle name="_OPPC WD4 variances V2 2 2" xfId="5341"/>
    <cellStyle name="_OPPC WD4 variances V2 2 2 2" xfId="5342"/>
    <cellStyle name="_OPPC WD4 variances V2 2 3" xfId="5343"/>
    <cellStyle name="_OPPC WD4 variances V2 2 3 2" xfId="5344"/>
    <cellStyle name="_OPPC WD4 variances V2 2 3 3" xfId="5345"/>
    <cellStyle name="_OPPC WD4 variances V2 2 3_Gross" xfId="5346"/>
    <cellStyle name="_OPPC WD4 variances V2 2 4" xfId="5347"/>
    <cellStyle name="_OPPC WD4 variances V2 2 4 2" xfId="5348"/>
    <cellStyle name="_OPPC WD4 variances V2 2 4 3" xfId="5349"/>
    <cellStyle name="_OPPC WD4 variances V2 2 4_Gross" xfId="5350"/>
    <cellStyle name="_OPPC WD4 variances V2 2 5" xfId="5351"/>
    <cellStyle name="_OPPC WD4 variances V2 2 5 2" xfId="5352"/>
    <cellStyle name="_OPPC WD4 variances V2 2 5 2 2" xfId="16634"/>
    <cellStyle name="_OPPC WD4 variances V2 2 5 3" xfId="5353"/>
    <cellStyle name="_OPPC WD4 variances V2 2 5 3 2" xfId="16635"/>
    <cellStyle name="_OPPC WD4 variances V2 2 5 4" xfId="5354"/>
    <cellStyle name="_OPPC WD4 variances V2 2 5_Gross" xfId="5355"/>
    <cellStyle name="_OPPC WD4 variances V2 2 6" xfId="5356"/>
    <cellStyle name="_OPPC WD4 variances V2 2 6 2" xfId="16636"/>
    <cellStyle name="_OPPC WD4 variances V2 2 6 3" xfId="16637"/>
    <cellStyle name="_OPPC WD4 variances V2 2 7" xfId="5357"/>
    <cellStyle name="_OPPC WD4 variances V2 2 7 2" xfId="16638"/>
    <cellStyle name="_OPPC WD4 variances V2 2 8" xfId="5358"/>
    <cellStyle name="_OPPC WD4 variances V2 2 8 2" xfId="16639"/>
    <cellStyle name="_OPPC WD4 variances V2 2 9" xfId="5359"/>
    <cellStyle name="_OPPC WD4 variances V2 2_August 2014 IMBE" xfId="5360"/>
    <cellStyle name="_OPPC WD4 variances V2 2_August 2014 IMBE 2" xfId="5361"/>
    <cellStyle name="_OPPC WD4 variances V2 2_Gross" xfId="5362"/>
    <cellStyle name="_OPPC WD4 variances V2 20" xfId="5363"/>
    <cellStyle name="_OPPC WD4 variances V2 20 2" xfId="5364"/>
    <cellStyle name="_OPPC WD4 variances V2 21" xfId="5365"/>
    <cellStyle name="_OPPC WD4 variances V2 21 2" xfId="16640"/>
    <cellStyle name="_OPPC WD4 variances V2 22" xfId="5366"/>
    <cellStyle name="_OPPC WD4 variances V2 23" xfId="5367"/>
    <cellStyle name="_OPPC WD4 variances V2 3" xfId="5368"/>
    <cellStyle name="_OPPC WD4 variances V2 3 2" xfId="5369"/>
    <cellStyle name="_OPPC WD4 variances V2 4" xfId="5370"/>
    <cellStyle name="_OPPC WD4 variances V2 4 2" xfId="5371"/>
    <cellStyle name="_OPPC WD4 variances V2 4 3" xfId="5372"/>
    <cellStyle name="_OPPC WD4 variances V2 4_Gross" xfId="5373"/>
    <cellStyle name="_OPPC WD4 variances V2 5" xfId="5374"/>
    <cellStyle name="_OPPC WD4 variances V2 5 2" xfId="5375"/>
    <cellStyle name="_OPPC WD4 variances V2 5 3" xfId="5376"/>
    <cellStyle name="_OPPC WD4 variances V2 5_Gross" xfId="5377"/>
    <cellStyle name="_OPPC WD4 variances V2 6" xfId="5378"/>
    <cellStyle name="_OPPC WD4 variances V2 6 2" xfId="5379"/>
    <cellStyle name="_OPPC WD4 variances V2 6 3" xfId="5380"/>
    <cellStyle name="_OPPC WD4 variances V2 6 3 2" xfId="16641"/>
    <cellStyle name="_OPPC WD4 variances V2 7" xfId="5381"/>
    <cellStyle name="_OPPC WD4 variances V2 7 2" xfId="5382"/>
    <cellStyle name="_OPPC WD4 variances V2 7 3" xfId="5383"/>
    <cellStyle name="_OPPC WD4 variances V2 7 4" xfId="5384"/>
    <cellStyle name="_OPPC WD4 variances V2 7_Gross" xfId="5385"/>
    <cellStyle name="_OPPC WD4 variances V2 8" xfId="5386"/>
    <cellStyle name="_OPPC WD4 variances V2 8 2" xfId="5387"/>
    <cellStyle name="_OPPC WD4 variances V2 8_Gross" xfId="5388"/>
    <cellStyle name="_OPPC WD4 variances V2 9" xfId="5389"/>
    <cellStyle name="_OPPC WD4 variances V2 9 2" xfId="5390"/>
    <cellStyle name="_OPPC WD4 variances V2 9_Gross" xfId="5391"/>
    <cellStyle name="_OPPC WD4 variances V2_July 2014 IMBE" xfId="5392"/>
    <cellStyle name="_OPPC WD4 variances V2_July 2014 IMBE 2" xfId="5393"/>
    <cellStyle name="_OPPC WD4 variances V2_July 2014 IMBE 3" xfId="5394"/>
    <cellStyle name="_OPPC WD4 variances V2_R0 Caseloads" xfId="5395"/>
    <cellStyle name="_OPPC WD4 variances V2_WCMG updates 1415p3" xfId="5396"/>
    <cellStyle name="_OPPC WD4 variances V2_WCMG updates 1415p3 2" xfId="5397"/>
    <cellStyle name="_OPPC WD4 variances1" xfId="5398"/>
    <cellStyle name="_OPPC WD4 variances1 10" xfId="5399"/>
    <cellStyle name="_OPPC WD4 variances1 10 2" xfId="5400"/>
    <cellStyle name="_OPPC WD4 variances1 10 3" xfId="5401"/>
    <cellStyle name="_OPPC WD4 variances1 10 3 2" xfId="16642"/>
    <cellStyle name="_OPPC WD4 variances1 10_Gross" xfId="5402"/>
    <cellStyle name="_OPPC WD4 variances1 11" xfId="5403"/>
    <cellStyle name="_OPPC WD4 variances1 11 2" xfId="5404"/>
    <cellStyle name="_OPPC WD4 variances1 11_Gross" xfId="5405"/>
    <cellStyle name="_OPPC WD4 variances1 12" xfId="5406"/>
    <cellStyle name="_OPPC WD4 variances1 12 2" xfId="5407"/>
    <cellStyle name="_OPPC WD4 variances1 12_Gross" xfId="5408"/>
    <cellStyle name="_OPPC WD4 variances1 13" xfId="5409"/>
    <cellStyle name="_OPPC WD4 variances1 13 2" xfId="5410"/>
    <cellStyle name="_OPPC WD4 variances1 13_Gross" xfId="5411"/>
    <cellStyle name="_OPPC WD4 variances1 14" xfId="5412"/>
    <cellStyle name="_OPPC WD4 variances1 14 2" xfId="5413"/>
    <cellStyle name="_OPPC WD4 variances1 14_Gross" xfId="5414"/>
    <cellStyle name="_OPPC WD4 variances1 15" xfId="5415"/>
    <cellStyle name="_OPPC WD4 variances1 15 2" xfId="5416"/>
    <cellStyle name="_OPPC WD4 variances1 15_Gross" xfId="5417"/>
    <cellStyle name="_OPPC WD4 variances1 16" xfId="5418"/>
    <cellStyle name="_OPPC WD4 variances1 16 2" xfId="5419"/>
    <cellStyle name="_OPPC WD4 variances1 16_Gross" xfId="5420"/>
    <cellStyle name="_OPPC WD4 variances1 17" xfId="5421"/>
    <cellStyle name="_OPPC WD4 variances1 17 2" xfId="5422"/>
    <cellStyle name="_OPPC WD4 variances1 18" xfId="5423"/>
    <cellStyle name="_OPPC WD4 variances1 18 2" xfId="5424"/>
    <cellStyle name="_OPPC WD4 variances1 19" xfId="5425"/>
    <cellStyle name="_OPPC WD4 variances1 19 2" xfId="5426"/>
    <cellStyle name="_OPPC WD4 variances1 2" xfId="5427"/>
    <cellStyle name="_OPPC WD4 variances1 2 2" xfId="5428"/>
    <cellStyle name="_OPPC WD4 variances1 2 2 2" xfId="5429"/>
    <cellStyle name="_OPPC WD4 variances1 2 3" xfId="5430"/>
    <cellStyle name="_OPPC WD4 variances1 2 3 2" xfId="5431"/>
    <cellStyle name="_OPPC WD4 variances1 2 3 3" xfId="5432"/>
    <cellStyle name="_OPPC WD4 variances1 2 3_Gross" xfId="5433"/>
    <cellStyle name="_OPPC WD4 variances1 2 4" xfId="5434"/>
    <cellStyle name="_OPPC WD4 variances1 2 4 2" xfId="5435"/>
    <cellStyle name="_OPPC WD4 variances1 2 4 3" xfId="5436"/>
    <cellStyle name="_OPPC WD4 variances1 2 4_Gross" xfId="5437"/>
    <cellStyle name="_OPPC WD4 variances1 2 5" xfId="5438"/>
    <cellStyle name="_OPPC WD4 variances1 2 5 2" xfId="5439"/>
    <cellStyle name="_OPPC WD4 variances1 2 5 2 2" xfId="16643"/>
    <cellStyle name="_OPPC WD4 variances1 2 5 3" xfId="5440"/>
    <cellStyle name="_OPPC WD4 variances1 2 5 3 2" xfId="16644"/>
    <cellStyle name="_OPPC WD4 variances1 2 5 4" xfId="5441"/>
    <cellStyle name="_OPPC WD4 variances1 2 5_Gross" xfId="5442"/>
    <cellStyle name="_OPPC WD4 variances1 2 6" xfId="5443"/>
    <cellStyle name="_OPPC WD4 variances1 2 6 2" xfId="16645"/>
    <cellStyle name="_OPPC WD4 variances1 2 6 3" xfId="16646"/>
    <cellStyle name="_OPPC WD4 variances1 2 7" xfId="5444"/>
    <cellStyle name="_OPPC WD4 variances1 2 7 2" xfId="16647"/>
    <cellStyle name="_OPPC WD4 variances1 2 8" xfId="5445"/>
    <cellStyle name="_OPPC WD4 variances1 2 8 2" xfId="16648"/>
    <cellStyle name="_OPPC WD4 variances1 2 9" xfId="5446"/>
    <cellStyle name="_OPPC WD4 variances1 2_August 2014 IMBE" xfId="5447"/>
    <cellStyle name="_OPPC WD4 variances1 2_August 2014 IMBE 2" xfId="5448"/>
    <cellStyle name="_OPPC WD4 variances1 2_Gross" xfId="5449"/>
    <cellStyle name="_OPPC WD4 variances1 20" xfId="5450"/>
    <cellStyle name="_OPPC WD4 variances1 20 2" xfId="5451"/>
    <cellStyle name="_OPPC WD4 variances1 21" xfId="5452"/>
    <cellStyle name="_OPPC WD4 variances1 21 2" xfId="16649"/>
    <cellStyle name="_OPPC WD4 variances1 22" xfId="5453"/>
    <cellStyle name="_OPPC WD4 variances1 23" xfId="5454"/>
    <cellStyle name="_OPPC WD4 variances1 3" xfId="5455"/>
    <cellStyle name="_OPPC WD4 variances1 3 2" xfId="5456"/>
    <cellStyle name="_OPPC WD4 variances1 4" xfId="5457"/>
    <cellStyle name="_OPPC WD4 variances1 4 2" xfId="5458"/>
    <cellStyle name="_OPPC WD4 variances1 4 3" xfId="5459"/>
    <cellStyle name="_OPPC WD4 variances1 4_Gross" xfId="5460"/>
    <cellStyle name="_OPPC WD4 variances1 5" xfId="5461"/>
    <cellStyle name="_OPPC WD4 variances1 5 2" xfId="5462"/>
    <cellStyle name="_OPPC WD4 variances1 5 3" xfId="5463"/>
    <cellStyle name="_OPPC WD4 variances1 5_Gross" xfId="5464"/>
    <cellStyle name="_OPPC WD4 variances1 6" xfId="5465"/>
    <cellStyle name="_OPPC WD4 variances1 6 2" xfId="5466"/>
    <cellStyle name="_OPPC WD4 variances1 6 3" xfId="5467"/>
    <cellStyle name="_OPPC WD4 variances1 6 3 2" xfId="16650"/>
    <cellStyle name="_OPPC WD4 variances1 7" xfId="5468"/>
    <cellStyle name="_OPPC WD4 variances1 7 2" xfId="5469"/>
    <cellStyle name="_OPPC WD4 variances1 7 3" xfId="5470"/>
    <cellStyle name="_OPPC WD4 variances1 7 4" xfId="5471"/>
    <cellStyle name="_OPPC WD4 variances1 7_Gross" xfId="5472"/>
    <cellStyle name="_OPPC WD4 variances1 8" xfId="5473"/>
    <cellStyle name="_OPPC WD4 variances1 8 2" xfId="5474"/>
    <cellStyle name="_OPPC WD4 variances1 8_Gross" xfId="5475"/>
    <cellStyle name="_OPPC WD4 variances1 9" xfId="5476"/>
    <cellStyle name="_OPPC WD4 variances1 9 2" xfId="5477"/>
    <cellStyle name="_OPPC WD4 variances1 9_Gross" xfId="5478"/>
    <cellStyle name="_OPPC WD4 variances1_July 2014 IMBE" xfId="5479"/>
    <cellStyle name="_OPPC WD4 variances1_July 2014 IMBE 2" xfId="5480"/>
    <cellStyle name="_OPPC WD4 variances1_July 2014 IMBE 3" xfId="5481"/>
    <cellStyle name="_OPPC WD4 variances1_R0 Caseloads" xfId="5482"/>
    <cellStyle name="_OPPC WD4 variances1_WCMG updates 1415p3" xfId="5483"/>
    <cellStyle name="_OPPC WD4 variances1_WCMG updates 1415p3 2" xfId="5484"/>
    <cellStyle name="_OPPC WD6 variances" xfId="5485"/>
    <cellStyle name="_OPPC WD6 variances 10" xfId="5486"/>
    <cellStyle name="_OPPC WD6 variances 10 2" xfId="5487"/>
    <cellStyle name="_OPPC WD6 variances 10 3" xfId="5488"/>
    <cellStyle name="_OPPC WD6 variances 10 3 2" xfId="16651"/>
    <cellStyle name="_OPPC WD6 variances 10_Gross" xfId="5489"/>
    <cellStyle name="_OPPC WD6 variances 11" xfId="5490"/>
    <cellStyle name="_OPPC WD6 variances 11 2" xfId="5491"/>
    <cellStyle name="_OPPC WD6 variances 11_Gross" xfId="5492"/>
    <cellStyle name="_OPPC WD6 variances 12" xfId="5493"/>
    <cellStyle name="_OPPC WD6 variances 12 2" xfId="5494"/>
    <cellStyle name="_OPPC WD6 variances 12_Gross" xfId="5495"/>
    <cellStyle name="_OPPC WD6 variances 13" xfId="5496"/>
    <cellStyle name="_OPPC WD6 variances 13 2" xfId="5497"/>
    <cellStyle name="_OPPC WD6 variances 13_Gross" xfId="5498"/>
    <cellStyle name="_OPPC WD6 variances 14" xfId="5499"/>
    <cellStyle name="_OPPC WD6 variances 14 2" xfId="5500"/>
    <cellStyle name="_OPPC WD6 variances 14_Gross" xfId="5501"/>
    <cellStyle name="_OPPC WD6 variances 15" xfId="5502"/>
    <cellStyle name="_OPPC WD6 variances 15 2" xfId="5503"/>
    <cellStyle name="_OPPC WD6 variances 15_Gross" xfId="5504"/>
    <cellStyle name="_OPPC WD6 variances 16" xfId="5505"/>
    <cellStyle name="_OPPC WD6 variances 16 2" xfId="5506"/>
    <cellStyle name="_OPPC WD6 variances 16_Gross" xfId="5507"/>
    <cellStyle name="_OPPC WD6 variances 17" xfId="5508"/>
    <cellStyle name="_OPPC WD6 variances 17 2" xfId="5509"/>
    <cellStyle name="_OPPC WD6 variances 18" xfId="5510"/>
    <cellStyle name="_OPPC WD6 variances 18 2" xfId="5511"/>
    <cellStyle name="_OPPC WD6 variances 19" xfId="5512"/>
    <cellStyle name="_OPPC WD6 variances 19 2" xfId="5513"/>
    <cellStyle name="_OPPC WD6 variances 2" xfId="5514"/>
    <cellStyle name="_OPPC WD6 variances 2 2" xfId="5515"/>
    <cellStyle name="_OPPC WD6 variances 2 2 2" xfId="5516"/>
    <cellStyle name="_OPPC WD6 variances 2 3" xfId="5517"/>
    <cellStyle name="_OPPC WD6 variances 2 3 2" xfId="5518"/>
    <cellStyle name="_OPPC WD6 variances 2 3 3" xfId="5519"/>
    <cellStyle name="_OPPC WD6 variances 2 3_Gross" xfId="5520"/>
    <cellStyle name="_OPPC WD6 variances 2 4" xfId="5521"/>
    <cellStyle name="_OPPC WD6 variances 2 4 2" xfId="5522"/>
    <cellStyle name="_OPPC WD6 variances 2 4 3" xfId="5523"/>
    <cellStyle name="_OPPC WD6 variances 2 4_Gross" xfId="5524"/>
    <cellStyle name="_OPPC WD6 variances 2 5" xfId="5525"/>
    <cellStyle name="_OPPC WD6 variances 2 5 2" xfId="5526"/>
    <cellStyle name="_OPPC WD6 variances 2 5 2 2" xfId="16652"/>
    <cellStyle name="_OPPC WD6 variances 2 5 3" xfId="5527"/>
    <cellStyle name="_OPPC WD6 variances 2 5 3 2" xfId="16653"/>
    <cellStyle name="_OPPC WD6 variances 2 5 4" xfId="5528"/>
    <cellStyle name="_OPPC WD6 variances 2 5_Gross" xfId="5529"/>
    <cellStyle name="_OPPC WD6 variances 2 6" xfId="5530"/>
    <cellStyle name="_OPPC WD6 variances 2 6 2" xfId="16654"/>
    <cellStyle name="_OPPC WD6 variances 2 6 3" xfId="16655"/>
    <cellStyle name="_OPPC WD6 variances 2 7" xfId="5531"/>
    <cellStyle name="_OPPC WD6 variances 2 7 2" xfId="16656"/>
    <cellStyle name="_OPPC WD6 variances 2 8" xfId="5532"/>
    <cellStyle name="_OPPC WD6 variances 2 8 2" xfId="16657"/>
    <cellStyle name="_OPPC WD6 variances 2 9" xfId="5533"/>
    <cellStyle name="_OPPC WD6 variances 2_August 2014 IMBE" xfId="5534"/>
    <cellStyle name="_OPPC WD6 variances 2_August 2014 IMBE 2" xfId="5535"/>
    <cellStyle name="_OPPC WD6 variances 2_Gross" xfId="5536"/>
    <cellStyle name="_OPPC WD6 variances 20" xfId="5537"/>
    <cellStyle name="_OPPC WD6 variances 20 2" xfId="5538"/>
    <cellStyle name="_OPPC WD6 variances 21" xfId="5539"/>
    <cellStyle name="_OPPC WD6 variances 21 2" xfId="16658"/>
    <cellStyle name="_OPPC WD6 variances 22" xfId="5540"/>
    <cellStyle name="_OPPC WD6 variances 23" xfId="5541"/>
    <cellStyle name="_OPPC WD6 variances 3" xfId="5542"/>
    <cellStyle name="_OPPC WD6 variances 3 2" xfId="5543"/>
    <cellStyle name="_OPPC WD6 variances 4" xfId="5544"/>
    <cellStyle name="_OPPC WD6 variances 4 2" xfId="5545"/>
    <cellStyle name="_OPPC WD6 variances 4 3" xfId="5546"/>
    <cellStyle name="_OPPC WD6 variances 4_Gross" xfId="5547"/>
    <cellStyle name="_OPPC WD6 variances 5" xfId="5548"/>
    <cellStyle name="_OPPC WD6 variances 5 2" xfId="5549"/>
    <cellStyle name="_OPPC WD6 variances 5 3" xfId="5550"/>
    <cellStyle name="_OPPC WD6 variances 5_Gross" xfId="5551"/>
    <cellStyle name="_OPPC WD6 variances 6" xfId="5552"/>
    <cellStyle name="_OPPC WD6 variances 6 2" xfId="5553"/>
    <cellStyle name="_OPPC WD6 variances 6 3" xfId="5554"/>
    <cellStyle name="_OPPC WD6 variances 6 3 2" xfId="16659"/>
    <cellStyle name="_OPPC WD6 variances 7" xfId="5555"/>
    <cellStyle name="_OPPC WD6 variances 7 2" xfId="5556"/>
    <cellStyle name="_OPPC WD6 variances 7 3" xfId="5557"/>
    <cellStyle name="_OPPC WD6 variances 7 4" xfId="5558"/>
    <cellStyle name="_OPPC WD6 variances 7_Gross" xfId="5559"/>
    <cellStyle name="_OPPC WD6 variances 8" xfId="5560"/>
    <cellStyle name="_OPPC WD6 variances 8 2" xfId="5561"/>
    <cellStyle name="_OPPC WD6 variances 8_Gross" xfId="5562"/>
    <cellStyle name="_OPPC WD6 variances 9" xfId="5563"/>
    <cellStyle name="_OPPC WD6 variances 9 2" xfId="5564"/>
    <cellStyle name="_OPPC WD6 variances 9_Gross" xfId="5565"/>
    <cellStyle name="_OPPC WD6 variances_July 2014 IMBE" xfId="5566"/>
    <cellStyle name="_OPPC WD6 variances_July 2014 IMBE 2" xfId="5567"/>
    <cellStyle name="_OPPC WD6 variances_July 2014 IMBE 3" xfId="5568"/>
    <cellStyle name="_OPPC WD6 variances_R0 Caseloads" xfId="5569"/>
    <cellStyle name="_OPPC WD6 variances_WCMG updates 1415p3" xfId="5570"/>
    <cellStyle name="_OPPC WD6 variances_WCMG updates 1415p3 2" xfId="5571"/>
    <cellStyle name="_P02 COO WD7 v1" xfId="5572"/>
    <cellStyle name="_P02 COO WD7 v1 10" xfId="5573"/>
    <cellStyle name="_P02 COO WD7 v1 10 2" xfId="5574"/>
    <cellStyle name="_P02 COO WD7 v1 10 3" xfId="5575"/>
    <cellStyle name="_P02 COO WD7 v1 10 3 2" xfId="16660"/>
    <cellStyle name="_P02 COO WD7 v1 10_Gross" xfId="5576"/>
    <cellStyle name="_P02 COO WD7 v1 11" xfId="5577"/>
    <cellStyle name="_P02 COO WD7 v1 11 2" xfId="5578"/>
    <cellStyle name="_P02 COO WD7 v1 11_Gross" xfId="5579"/>
    <cellStyle name="_P02 COO WD7 v1 12" xfId="5580"/>
    <cellStyle name="_P02 COO WD7 v1 12 2" xfId="5581"/>
    <cellStyle name="_P02 COO WD7 v1 12_Gross" xfId="5582"/>
    <cellStyle name="_P02 COO WD7 v1 13" xfId="5583"/>
    <cellStyle name="_P02 COO WD7 v1 13 2" xfId="5584"/>
    <cellStyle name="_P02 COO WD7 v1 13_Gross" xfId="5585"/>
    <cellStyle name="_P02 COO WD7 v1 14" xfId="5586"/>
    <cellStyle name="_P02 COO WD7 v1 14 2" xfId="5587"/>
    <cellStyle name="_P02 COO WD7 v1 14_Gross" xfId="5588"/>
    <cellStyle name="_P02 COO WD7 v1 15" xfId="5589"/>
    <cellStyle name="_P02 COO WD7 v1 15 2" xfId="5590"/>
    <cellStyle name="_P02 COO WD7 v1 15_Gross" xfId="5591"/>
    <cellStyle name="_P02 COO WD7 v1 16" xfId="5592"/>
    <cellStyle name="_P02 COO WD7 v1 16 2" xfId="5593"/>
    <cellStyle name="_P02 COO WD7 v1 16_Gross" xfId="5594"/>
    <cellStyle name="_P02 COO WD7 v1 17" xfId="5595"/>
    <cellStyle name="_P02 COO WD7 v1 17 2" xfId="5596"/>
    <cellStyle name="_P02 COO WD7 v1 18" xfId="5597"/>
    <cellStyle name="_P02 COO WD7 v1 18 2" xfId="5598"/>
    <cellStyle name="_P02 COO WD7 v1 19" xfId="5599"/>
    <cellStyle name="_P02 COO WD7 v1 19 2" xfId="5600"/>
    <cellStyle name="_P02 COO WD7 v1 2" xfId="5601"/>
    <cellStyle name="_P02 COO WD7 v1 2 2" xfId="5602"/>
    <cellStyle name="_P02 COO WD7 v1 2 2 2" xfId="5603"/>
    <cellStyle name="_P02 COO WD7 v1 2 3" xfId="5604"/>
    <cellStyle name="_P02 COO WD7 v1 2 3 2" xfId="5605"/>
    <cellStyle name="_P02 COO WD7 v1 2 3 3" xfId="5606"/>
    <cellStyle name="_P02 COO WD7 v1 2 3_Gross" xfId="5607"/>
    <cellStyle name="_P02 COO WD7 v1 2 4" xfId="5608"/>
    <cellStyle name="_P02 COO WD7 v1 2 4 2" xfId="5609"/>
    <cellStyle name="_P02 COO WD7 v1 2 4 3" xfId="5610"/>
    <cellStyle name="_P02 COO WD7 v1 2 4_Gross" xfId="5611"/>
    <cellStyle name="_P02 COO WD7 v1 2 5" xfId="5612"/>
    <cellStyle name="_P02 COO WD7 v1 2 5 2" xfId="5613"/>
    <cellStyle name="_P02 COO WD7 v1 2 5 2 2" xfId="16661"/>
    <cellStyle name="_P02 COO WD7 v1 2 5 3" xfId="5614"/>
    <cellStyle name="_P02 COO WD7 v1 2 5 3 2" xfId="16662"/>
    <cellStyle name="_P02 COO WD7 v1 2 5 4" xfId="5615"/>
    <cellStyle name="_P02 COO WD7 v1 2 5_Gross" xfId="5616"/>
    <cellStyle name="_P02 COO WD7 v1 2 6" xfId="5617"/>
    <cellStyle name="_P02 COO WD7 v1 2 6 2" xfId="16663"/>
    <cellStyle name="_P02 COO WD7 v1 2 6 3" xfId="16664"/>
    <cellStyle name="_P02 COO WD7 v1 2 7" xfId="5618"/>
    <cellStyle name="_P02 COO WD7 v1 2 7 2" xfId="16665"/>
    <cellStyle name="_P02 COO WD7 v1 2 8" xfId="5619"/>
    <cellStyle name="_P02 COO WD7 v1 2 8 2" xfId="16666"/>
    <cellStyle name="_P02 COO WD7 v1 2 9" xfId="5620"/>
    <cellStyle name="_P02 COO WD7 v1 2_August 2014 IMBE" xfId="5621"/>
    <cellStyle name="_P02 COO WD7 v1 2_August 2014 IMBE 2" xfId="5622"/>
    <cellStyle name="_P02 COO WD7 v1 2_Gross" xfId="5623"/>
    <cellStyle name="_P02 COO WD7 v1 20" xfId="5624"/>
    <cellStyle name="_P02 COO WD7 v1 20 2" xfId="5625"/>
    <cellStyle name="_P02 COO WD7 v1 21" xfId="5626"/>
    <cellStyle name="_P02 COO WD7 v1 21 2" xfId="16667"/>
    <cellStyle name="_P02 COO WD7 v1 22" xfId="5627"/>
    <cellStyle name="_P02 COO WD7 v1 23" xfId="5628"/>
    <cellStyle name="_P02 COO WD7 v1 3" xfId="5629"/>
    <cellStyle name="_P02 COO WD7 v1 3 2" xfId="5630"/>
    <cellStyle name="_P02 COO WD7 v1 4" xfId="5631"/>
    <cellStyle name="_P02 COO WD7 v1 4 2" xfId="5632"/>
    <cellStyle name="_P02 COO WD7 v1 4 3" xfId="5633"/>
    <cellStyle name="_P02 COO WD7 v1 4_Gross" xfId="5634"/>
    <cellStyle name="_P02 COO WD7 v1 5" xfId="5635"/>
    <cellStyle name="_P02 COO WD7 v1 5 2" xfId="5636"/>
    <cellStyle name="_P02 COO WD7 v1 5 3" xfId="5637"/>
    <cellStyle name="_P02 COO WD7 v1 5_Gross" xfId="5638"/>
    <cellStyle name="_P02 COO WD7 v1 6" xfId="5639"/>
    <cellStyle name="_P02 COO WD7 v1 6 2" xfId="5640"/>
    <cellStyle name="_P02 COO WD7 v1 6 3" xfId="5641"/>
    <cellStyle name="_P02 COO WD7 v1 6 3 2" xfId="16668"/>
    <cellStyle name="_P02 COO WD7 v1 7" xfId="5642"/>
    <cellStyle name="_P02 COO WD7 v1 7 2" xfId="5643"/>
    <cellStyle name="_P02 COO WD7 v1 7 3" xfId="5644"/>
    <cellStyle name="_P02 COO WD7 v1 7 4" xfId="5645"/>
    <cellStyle name="_P02 COO WD7 v1 7_Gross" xfId="5646"/>
    <cellStyle name="_P02 COO WD7 v1 8" xfId="5647"/>
    <cellStyle name="_P02 COO WD7 v1 8 2" xfId="5648"/>
    <cellStyle name="_P02 COO WD7 v1 8_Gross" xfId="5649"/>
    <cellStyle name="_P02 COO WD7 v1 9" xfId="5650"/>
    <cellStyle name="_P02 COO WD7 v1 9 2" xfId="5651"/>
    <cellStyle name="_P02 COO WD7 v1 9_Gross" xfId="5652"/>
    <cellStyle name="_P02 COO WD7 v1_July 2014 IMBE" xfId="5653"/>
    <cellStyle name="_P02 COO WD7 v1_July 2014 IMBE 2" xfId="5654"/>
    <cellStyle name="_P02 COO WD7 v1_July 2014 IMBE 3" xfId="5655"/>
    <cellStyle name="_P02 COO WD7 v1_R0 Caseloads" xfId="5656"/>
    <cellStyle name="_P02 COO WD7 v1_WCMG updates 1415p3" xfId="5657"/>
    <cellStyle name="_P02 COO WD7 v1_WCMG updates 1415p3 2" xfId="5658"/>
    <cellStyle name="_P03 WD4 Tables V2" xfId="5659"/>
    <cellStyle name="_P03 WD4 Tables V2 10" xfId="5660"/>
    <cellStyle name="_P03 WD4 Tables V2 10 2" xfId="5661"/>
    <cellStyle name="_P03 WD4 Tables V2 10 2 2" xfId="5662"/>
    <cellStyle name="_P03 WD4 Tables V2 10 2 2 2" xfId="16669"/>
    <cellStyle name="_P03 WD4 Tables V2 10 2 3" xfId="5663"/>
    <cellStyle name="_P03 WD4 Tables V2 10 2 4" xfId="16670"/>
    <cellStyle name="_P03 WD4 Tables V2 10 2_Gross" xfId="5664"/>
    <cellStyle name="_P03 WD4 Tables V2 10 2_Gross 2" xfId="5665"/>
    <cellStyle name="_P03 WD4 Tables V2 10 3" xfId="5666"/>
    <cellStyle name="_P03 WD4 Tables V2 10 3 2" xfId="16671"/>
    <cellStyle name="_P03 WD4 Tables V2 10 3 3" xfId="16672"/>
    <cellStyle name="_P03 WD4 Tables V2 10 4" xfId="5667"/>
    <cellStyle name="_P03 WD4 Tables V2 10 5" xfId="5668"/>
    <cellStyle name="_P03 WD4 Tables V2 10_Gross" xfId="5669"/>
    <cellStyle name="_P03 WD4 Tables V2 10_Gross 2" xfId="5670"/>
    <cellStyle name="_P03 WD4 Tables V2 11" xfId="5671"/>
    <cellStyle name="_P03 WD4 Tables V2 11 2" xfId="5672"/>
    <cellStyle name="_P03 WD4 Tables V2 11 2 2" xfId="5673"/>
    <cellStyle name="_P03 WD4 Tables V2 11 3" xfId="5674"/>
    <cellStyle name="_P03 WD4 Tables V2 11 3 2" xfId="16673"/>
    <cellStyle name="_P03 WD4 Tables V2 11 4" xfId="5675"/>
    <cellStyle name="_P03 WD4 Tables V2 11 5" xfId="5676"/>
    <cellStyle name="_P03 WD4 Tables V2 11_Gross" xfId="5677"/>
    <cellStyle name="_P03 WD4 Tables V2 11_Gross 2" xfId="5678"/>
    <cellStyle name="_P03 WD4 Tables V2 12" xfId="5679"/>
    <cellStyle name="_P03 WD4 Tables V2 12 2" xfId="5680"/>
    <cellStyle name="_P03 WD4 Tables V2 12 2 2" xfId="5681"/>
    <cellStyle name="_P03 WD4 Tables V2 12 3" xfId="5682"/>
    <cellStyle name="_P03 WD4 Tables V2 12 4" xfId="5683"/>
    <cellStyle name="_P03 WD4 Tables V2 12_Gross" xfId="5684"/>
    <cellStyle name="_P03 WD4 Tables V2 12_Gross 2" xfId="5685"/>
    <cellStyle name="_P03 WD4 Tables V2 13" xfId="5686"/>
    <cellStyle name="_P03 WD4 Tables V2 13 2" xfId="5687"/>
    <cellStyle name="_P03 WD4 Tables V2 13 3" xfId="5688"/>
    <cellStyle name="_P03 WD4 Tables V2 13 4" xfId="16674"/>
    <cellStyle name="_P03 WD4 Tables V2 13 5" xfId="16675"/>
    <cellStyle name="_P03 WD4 Tables V2 13_Gross" xfId="5689"/>
    <cellStyle name="_P03 WD4 Tables V2 13_Gross 2" xfId="5690"/>
    <cellStyle name="_P03 WD4 Tables V2 14" xfId="5691"/>
    <cellStyle name="_P03 WD4 Tables V2 14 2" xfId="5692"/>
    <cellStyle name="_P03 WD4 Tables V2 14 2 2" xfId="5693"/>
    <cellStyle name="_P03 WD4 Tables V2 14 3" xfId="5694"/>
    <cellStyle name="_P03 WD4 Tables V2 14_Gross" xfId="5695"/>
    <cellStyle name="_P03 WD4 Tables V2 14_Gross 2" xfId="5696"/>
    <cellStyle name="_P03 WD4 Tables V2 15" xfId="5697"/>
    <cellStyle name="_P03 WD4 Tables V2 15 2" xfId="5698"/>
    <cellStyle name="_P03 WD4 Tables V2 15 3" xfId="5699"/>
    <cellStyle name="_P03 WD4 Tables V2 15_Gross" xfId="5700"/>
    <cellStyle name="_P03 WD4 Tables V2 15_Gross 2" xfId="5701"/>
    <cellStyle name="_P03 WD4 Tables V2 16" xfId="5702"/>
    <cellStyle name="_P03 WD4 Tables V2 16 2" xfId="5703"/>
    <cellStyle name="_P03 WD4 Tables V2 16_Gross" xfId="5704"/>
    <cellStyle name="_P03 WD4 Tables V2 16_Gross 2" xfId="5705"/>
    <cellStyle name="_P03 WD4 Tables V2 17" xfId="5706"/>
    <cellStyle name="_P03 WD4 Tables V2 17 2" xfId="5707"/>
    <cellStyle name="_P03 WD4 Tables V2 17_Gross" xfId="5708"/>
    <cellStyle name="_P03 WD4 Tables V2 17_Gross 2" xfId="5709"/>
    <cellStyle name="_P03 WD4 Tables V2 18" xfId="5710"/>
    <cellStyle name="_P03 WD4 Tables V2 18 2" xfId="5711"/>
    <cellStyle name="_P03 WD4 Tables V2 19" xfId="5712"/>
    <cellStyle name="_P03 WD4 Tables V2 19 2" xfId="5713"/>
    <cellStyle name="_P03 WD4 Tables V2 2" xfId="5714"/>
    <cellStyle name="_P03 WD4 Tables V2 2 10" xfId="5715"/>
    <cellStyle name="_P03 WD4 Tables V2 2 11" xfId="5716"/>
    <cellStyle name="_P03 WD4 Tables V2 2 12" xfId="5717"/>
    <cellStyle name="_P03 WD4 Tables V2 2 2" xfId="5718"/>
    <cellStyle name="_P03 WD4 Tables V2 2 2 2" xfId="5719"/>
    <cellStyle name="_P03 WD4 Tables V2 2 2 2 2" xfId="5720"/>
    <cellStyle name="_P03 WD4 Tables V2 2 2 2 3" xfId="16676"/>
    <cellStyle name="_P03 WD4 Tables V2 2 2 2 4" xfId="16677"/>
    <cellStyle name="_P03 WD4 Tables V2 2 2 3" xfId="5721"/>
    <cellStyle name="_P03 WD4 Tables V2 2 2 3 2" xfId="5722"/>
    <cellStyle name="_P03 WD4 Tables V2 2 2 4" xfId="5723"/>
    <cellStyle name="_P03 WD4 Tables V2 2 2 5" xfId="5724"/>
    <cellStyle name="_P03 WD4 Tables V2 2 2_Gross" xfId="5725"/>
    <cellStyle name="_P03 WD4 Tables V2 2 2_Gross 2" xfId="5726"/>
    <cellStyle name="_P03 WD4 Tables V2 2 3" xfId="5727"/>
    <cellStyle name="_P03 WD4 Tables V2 2 3 2" xfId="5728"/>
    <cellStyle name="_P03 WD4 Tables V2 2 3 2 2" xfId="5729"/>
    <cellStyle name="_P03 WD4 Tables V2 2 3 2 3" xfId="5730"/>
    <cellStyle name="_P03 WD4 Tables V2 2 3 3" xfId="5731"/>
    <cellStyle name="_P03 WD4 Tables V2 2 3 4" xfId="5732"/>
    <cellStyle name="_P03 WD4 Tables V2 2 3_Gross" xfId="5733"/>
    <cellStyle name="_P03 WD4 Tables V2 2 3_Gross 2" xfId="5734"/>
    <cellStyle name="_P03 WD4 Tables V2 2 4" xfId="5735"/>
    <cellStyle name="_P03 WD4 Tables V2 2 4 2" xfId="5736"/>
    <cellStyle name="_P03 WD4 Tables V2 2 4 2 2" xfId="16678"/>
    <cellStyle name="_P03 WD4 Tables V2 2 4 3" xfId="5737"/>
    <cellStyle name="_P03 WD4 Tables V2 2 4 4" xfId="5738"/>
    <cellStyle name="_P03 WD4 Tables V2 2 5" xfId="5739"/>
    <cellStyle name="_P03 WD4 Tables V2 2 5 2" xfId="5740"/>
    <cellStyle name="_P03 WD4 Tables V2 2 5 2 2" xfId="5741"/>
    <cellStyle name="_P03 WD4 Tables V2 2 5 3" xfId="5742"/>
    <cellStyle name="_P03 WD4 Tables V2 2 6" xfId="5743"/>
    <cellStyle name="_P03 WD4 Tables V2 2 6 2" xfId="5744"/>
    <cellStyle name="_P03 WD4 Tables V2 2 6 3" xfId="5745"/>
    <cellStyle name="_P03 WD4 Tables V2 2 7" xfId="5746"/>
    <cellStyle name="_P03 WD4 Tables V2 2 7 2" xfId="5747"/>
    <cellStyle name="_P03 WD4 Tables V2 2 8" xfId="5748"/>
    <cellStyle name="_P03 WD4 Tables V2 2 9" xfId="5749"/>
    <cellStyle name="_P03 WD4 Tables V2 2_Gross" xfId="5750"/>
    <cellStyle name="_P03 WD4 Tables V2 2_Gross 2" xfId="5751"/>
    <cellStyle name="_P03 WD4 Tables V2 20" xfId="5752"/>
    <cellStyle name="_P03 WD4 Tables V2 20 2" xfId="5753"/>
    <cellStyle name="_P03 WD4 Tables V2 21" xfId="5754"/>
    <cellStyle name="_P03 WD4 Tables V2 21 2" xfId="5755"/>
    <cellStyle name="_P03 WD4 Tables V2 22" xfId="5756"/>
    <cellStyle name="_P03 WD4 Tables V2 23" xfId="5757"/>
    <cellStyle name="_P03 WD4 Tables V2 24" xfId="5758"/>
    <cellStyle name="_P03 WD4 Tables V2 24 2" xfId="5759"/>
    <cellStyle name="_P03 WD4 Tables V2 25" xfId="5760"/>
    <cellStyle name="_P03 WD4 Tables V2 25 2" xfId="16679"/>
    <cellStyle name="_P03 WD4 Tables V2 26" xfId="5761"/>
    <cellStyle name="_P03 WD4 Tables V2 26 2" xfId="16680"/>
    <cellStyle name="_P03 WD4 Tables V2 27" xfId="5762"/>
    <cellStyle name="_P03 WD4 Tables V2 27 2" xfId="16681"/>
    <cellStyle name="_P03 WD4 Tables V2 28" xfId="5763"/>
    <cellStyle name="_P03 WD4 Tables V2 29" xfId="5764"/>
    <cellStyle name="_P03 WD4 Tables V2 3" xfId="5765"/>
    <cellStyle name="_P03 WD4 Tables V2 3 10" xfId="5766"/>
    <cellStyle name="_P03 WD4 Tables V2 3 10 2" xfId="5767"/>
    <cellStyle name="_P03 WD4 Tables V2 3 10 3" xfId="16682"/>
    <cellStyle name="_P03 WD4 Tables V2 3 10 4" xfId="16683"/>
    <cellStyle name="_P03 WD4 Tables V2 3 10 5" xfId="16684"/>
    <cellStyle name="_P03 WD4 Tables V2 3 11" xfId="5768"/>
    <cellStyle name="_P03 WD4 Tables V2 3 11 2" xfId="5769"/>
    <cellStyle name="_P03 WD4 Tables V2 3 12" xfId="5770"/>
    <cellStyle name="_P03 WD4 Tables V2 3 2" xfId="5771"/>
    <cellStyle name="_P03 WD4 Tables V2 3 2 2" xfId="5772"/>
    <cellStyle name="_P03 WD4 Tables V2 3 2 2 2" xfId="5773"/>
    <cellStyle name="_P03 WD4 Tables V2 3 2 2 3" xfId="5774"/>
    <cellStyle name="_P03 WD4 Tables V2 3 2 2_Gross" xfId="5775"/>
    <cellStyle name="_P03 WD4 Tables V2 3 2 2_Gross 2" xfId="5776"/>
    <cellStyle name="_P03 WD4 Tables V2 3 2 3" xfId="5777"/>
    <cellStyle name="_P03 WD4 Tables V2 3 2 4" xfId="5778"/>
    <cellStyle name="_P03 WD4 Tables V2 3 2_Gross" xfId="5779"/>
    <cellStyle name="_P03 WD4 Tables V2 3 2_Gross 2" xfId="5780"/>
    <cellStyle name="_P03 WD4 Tables V2 3 3" xfId="5781"/>
    <cellStyle name="_P03 WD4 Tables V2 3 3 2" xfId="5782"/>
    <cellStyle name="_P03 WD4 Tables V2 3 3 2 2" xfId="5783"/>
    <cellStyle name="_P03 WD4 Tables V2 3 3 2 3" xfId="5784"/>
    <cellStyle name="_P03 WD4 Tables V2 3 3 2_Gross" xfId="5785"/>
    <cellStyle name="_P03 WD4 Tables V2 3 3 2_Gross 2" xfId="5786"/>
    <cellStyle name="_P03 WD4 Tables V2 3 3 3" xfId="5787"/>
    <cellStyle name="_P03 WD4 Tables V2 3 3 4" xfId="5788"/>
    <cellStyle name="_P03 WD4 Tables V2 3 3_August 2014 IMBE" xfId="5789"/>
    <cellStyle name="_P03 WD4 Tables V2 3 3_August 2014 IMBE 2" xfId="5790"/>
    <cellStyle name="_P03 WD4 Tables V2 3 3_August 2014 IMBE 2 2" xfId="5791"/>
    <cellStyle name="_P03 WD4 Tables V2 3 3_August 2014 IMBE 2 2 2" xfId="5792"/>
    <cellStyle name="_P03 WD4 Tables V2 3 3_August 2014 IMBE 2 2_Gross" xfId="5793"/>
    <cellStyle name="_P03 WD4 Tables V2 3 3_August 2014 IMBE 2 2_Gross 2" xfId="5794"/>
    <cellStyle name="_P03 WD4 Tables V2 3 3_August 2014 IMBE 2 3" xfId="5795"/>
    <cellStyle name="_P03 WD4 Tables V2 3 3_August 2014 IMBE 2 4" xfId="5796"/>
    <cellStyle name="_P03 WD4 Tables V2 3 3_August 2014 IMBE 2_Gross" xfId="5797"/>
    <cellStyle name="_P03 WD4 Tables V2 3 3_August 2014 IMBE 2_Gross 2" xfId="5798"/>
    <cellStyle name="_P03 WD4 Tables V2 3 3_August 2014 IMBE 3" xfId="5799"/>
    <cellStyle name="_P03 WD4 Tables V2 3 3_August 2014 IMBE 3 2" xfId="16685"/>
    <cellStyle name="_P03 WD4 Tables V2 3 3_August 2014 IMBE 4" xfId="5800"/>
    <cellStyle name="_P03 WD4 Tables V2 3 3_August 2014 IMBE 4 2" xfId="16686"/>
    <cellStyle name="_P03 WD4 Tables V2 3 3_August 2014 IMBE 5" xfId="16687"/>
    <cellStyle name="_P03 WD4 Tables V2 3 3_August 2014 IMBE_Gross" xfId="5801"/>
    <cellStyle name="_P03 WD4 Tables V2 3 3_August 2014 IMBE_Gross 2" xfId="5802"/>
    <cellStyle name="_P03 WD4 Tables V2 3 3_Gross" xfId="5803"/>
    <cellStyle name="_P03 WD4 Tables V2 3 3_Gross 2" xfId="5804"/>
    <cellStyle name="_P03 WD4 Tables V2 3 4" xfId="5805"/>
    <cellStyle name="_P03 WD4 Tables V2 3 4 2" xfId="5806"/>
    <cellStyle name="_P03 WD4 Tables V2 3 4 2 2" xfId="5807"/>
    <cellStyle name="_P03 WD4 Tables V2 3 4 2 3" xfId="5808"/>
    <cellStyle name="_P03 WD4 Tables V2 3 4 2_Gross" xfId="5809"/>
    <cellStyle name="_P03 WD4 Tables V2 3 4 2_Gross 2" xfId="5810"/>
    <cellStyle name="_P03 WD4 Tables V2 3 4 3" xfId="5811"/>
    <cellStyle name="_P03 WD4 Tables V2 3 4 4" xfId="5812"/>
    <cellStyle name="_P03 WD4 Tables V2 3 4_Gross" xfId="5813"/>
    <cellStyle name="_P03 WD4 Tables V2 3 4_Gross 2" xfId="5814"/>
    <cellStyle name="_P03 WD4 Tables V2 3 5" xfId="5815"/>
    <cellStyle name="_P03 WD4 Tables V2 3 5 2" xfId="5816"/>
    <cellStyle name="_P03 WD4 Tables V2 3 5 2 2" xfId="16688"/>
    <cellStyle name="_P03 WD4 Tables V2 3 5 3" xfId="5817"/>
    <cellStyle name="_P03 WD4 Tables V2 3 5 4" xfId="16689"/>
    <cellStyle name="_P03 WD4 Tables V2 3 5 5" xfId="16690"/>
    <cellStyle name="_P03 WD4 Tables V2 3 5 6" xfId="16691"/>
    <cellStyle name="_P03 WD4 Tables V2 3 5_Gross" xfId="5818"/>
    <cellStyle name="_P03 WD4 Tables V2 3 5_Gross 2" xfId="5819"/>
    <cellStyle name="_P03 WD4 Tables V2 3 6" xfId="5820"/>
    <cellStyle name="_P03 WD4 Tables V2 3 6 2" xfId="5821"/>
    <cellStyle name="_P03 WD4 Tables V2 3 6 2 2" xfId="16692"/>
    <cellStyle name="_P03 WD4 Tables V2 3 6 3" xfId="5822"/>
    <cellStyle name="_P03 WD4 Tables V2 3 6 3 2" xfId="16693"/>
    <cellStyle name="_P03 WD4 Tables V2 3 6 4" xfId="5823"/>
    <cellStyle name="_P03 WD4 Tables V2 3 6 5" xfId="16694"/>
    <cellStyle name="_P03 WD4 Tables V2 3 6 6" xfId="16695"/>
    <cellStyle name="_P03 WD4 Tables V2 3 6 7" xfId="16696"/>
    <cellStyle name="_P03 WD4 Tables V2 3 6 8" xfId="16697"/>
    <cellStyle name="_P03 WD4 Tables V2 3 6_Gross" xfId="5824"/>
    <cellStyle name="_P03 WD4 Tables V2 3 6_Gross 2" xfId="5825"/>
    <cellStyle name="_P03 WD4 Tables V2 3 7" xfId="5826"/>
    <cellStyle name="_P03 WD4 Tables V2 3 7 2" xfId="5827"/>
    <cellStyle name="_P03 WD4 Tables V2 3 7 2 2" xfId="5828"/>
    <cellStyle name="_P03 WD4 Tables V2 3 7 3" xfId="5829"/>
    <cellStyle name="_P03 WD4 Tables V2 3 7 3 2" xfId="16698"/>
    <cellStyle name="_P03 WD4 Tables V2 3 7 4" xfId="5830"/>
    <cellStyle name="_P03 WD4 Tables V2 3 7 5" xfId="16699"/>
    <cellStyle name="_P03 WD4 Tables V2 3 7_Gross" xfId="5831"/>
    <cellStyle name="_P03 WD4 Tables V2 3 7_Gross 2" xfId="5832"/>
    <cellStyle name="_P03 WD4 Tables V2 3 8" xfId="5833"/>
    <cellStyle name="_P03 WD4 Tables V2 3 8 2" xfId="5834"/>
    <cellStyle name="_P03 WD4 Tables V2 3 8 2 2" xfId="16700"/>
    <cellStyle name="_P03 WD4 Tables V2 3 8 3" xfId="5835"/>
    <cellStyle name="_P03 WD4 Tables V2 3 8 3 2" xfId="16701"/>
    <cellStyle name="_P03 WD4 Tables V2 3 8 4" xfId="16702"/>
    <cellStyle name="_P03 WD4 Tables V2 3 8 5" xfId="16703"/>
    <cellStyle name="_P03 WD4 Tables V2 3 8 6" xfId="16704"/>
    <cellStyle name="_P03 WD4 Tables V2 3 8 7" xfId="16705"/>
    <cellStyle name="_P03 WD4 Tables V2 3 8 8" xfId="16706"/>
    <cellStyle name="_P03 WD4 Tables V2 3 8_Gross" xfId="5836"/>
    <cellStyle name="_P03 WD4 Tables V2 3 8_Gross 2" xfId="5837"/>
    <cellStyle name="_P03 WD4 Tables V2 3 9" xfId="5838"/>
    <cellStyle name="_P03 WD4 Tables V2 3 9 2" xfId="5839"/>
    <cellStyle name="_P03 WD4 Tables V2 3 9 3" xfId="16707"/>
    <cellStyle name="_P03 WD4 Tables V2 3 9 4" xfId="16708"/>
    <cellStyle name="_P03 WD4 Tables V2 3 9 5" xfId="16709"/>
    <cellStyle name="_P03 WD4 Tables V2 3_August 2014 IMBE" xfId="5840"/>
    <cellStyle name="_P03 WD4 Tables V2 3_August 2014 IMBE 2" xfId="5841"/>
    <cellStyle name="_P03 WD4 Tables V2 3_August 2014 IMBE 2 2" xfId="5842"/>
    <cellStyle name="_P03 WD4 Tables V2 3_August 2014 IMBE 2 3" xfId="5843"/>
    <cellStyle name="_P03 WD4 Tables V2 3_August 2014 IMBE 2_Gross" xfId="5844"/>
    <cellStyle name="_P03 WD4 Tables V2 3_August 2014 IMBE 2_Gross 2" xfId="5845"/>
    <cellStyle name="_P03 WD4 Tables V2 3_August 2014 IMBE 3" xfId="5846"/>
    <cellStyle name="_P03 WD4 Tables V2 3_August 2014 IMBE 4" xfId="5847"/>
    <cellStyle name="_P03 WD4 Tables V2 3_August 2014 IMBE_Gross" xfId="5848"/>
    <cellStyle name="_P03 WD4 Tables V2 3_August 2014 IMBE_Gross 2" xfId="5849"/>
    <cellStyle name="_P03 WD4 Tables V2 3_Gross" xfId="5850"/>
    <cellStyle name="_P03 WD4 Tables V2 3_Gross 2" xfId="5851"/>
    <cellStyle name="_P03 WD4 Tables V2 4" xfId="5852"/>
    <cellStyle name="_P03 WD4 Tables V2 4 2" xfId="5853"/>
    <cellStyle name="_P03 WD4 Tables V2 4 2 2" xfId="5854"/>
    <cellStyle name="_P03 WD4 Tables V2 4 2 2 2" xfId="5855"/>
    <cellStyle name="_P03 WD4 Tables V2 4 2 3" xfId="5856"/>
    <cellStyle name="_P03 WD4 Tables V2 4 2_Gross" xfId="5857"/>
    <cellStyle name="_P03 WD4 Tables V2 4 2_Gross 2" xfId="5858"/>
    <cellStyle name="_P03 WD4 Tables V2 4 3" xfId="5859"/>
    <cellStyle name="_P03 WD4 Tables V2 4 3 2" xfId="5860"/>
    <cellStyle name="_P03 WD4 Tables V2 4 4" xfId="5861"/>
    <cellStyle name="_P03 WD4 Tables V2 4 5" xfId="5862"/>
    <cellStyle name="_P03 WD4 Tables V2 4 6" xfId="5863"/>
    <cellStyle name="_P03 WD4 Tables V2 4_August 2014 IMBE" xfId="5864"/>
    <cellStyle name="_P03 WD4 Tables V2 4_August 2014 IMBE 2" xfId="5865"/>
    <cellStyle name="_P03 WD4 Tables V2 4_August 2014 IMBE 2 2" xfId="5866"/>
    <cellStyle name="_P03 WD4 Tables V2 4_August 2014 IMBE 2 2 2" xfId="5867"/>
    <cellStyle name="_P03 WD4 Tables V2 4_August 2014 IMBE 2 2_Gross" xfId="5868"/>
    <cellStyle name="_P03 WD4 Tables V2 4_August 2014 IMBE 2 2_Gross 2" xfId="5869"/>
    <cellStyle name="_P03 WD4 Tables V2 4_August 2014 IMBE 2 3" xfId="5870"/>
    <cellStyle name="_P03 WD4 Tables V2 4_August 2014 IMBE 2 4" xfId="5871"/>
    <cellStyle name="_P03 WD4 Tables V2 4_August 2014 IMBE 2_Gross" xfId="5872"/>
    <cellStyle name="_P03 WD4 Tables V2 4_August 2014 IMBE 2_Gross 2" xfId="5873"/>
    <cellStyle name="_P03 WD4 Tables V2 4_August 2014 IMBE 3" xfId="5874"/>
    <cellStyle name="_P03 WD4 Tables V2 4_August 2014 IMBE 3 2" xfId="16710"/>
    <cellStyle name="_P03 WD4 Tables V2 4_August 2014 IMBE 4" xfId="5875"/>
    <cellStyle name="_P03 WD4 Tables V2 4_August 2014 IMBE 4 2" xfId="16711"/>
    <cellStyle name="_P03 WD4 Tables V2 4_August 2014 IMBE 5" xfId="16712"/>
    <cellStyle name="_P03 WD4 Tables V2 4_August 2014 IMBE_Gross" xfId="5876"/>
    <cellStyle name="_P03 WD4 Tables V2 4_August 2014 IMBE_Gross 2" xfId="5877"/>
    <cellStyle name="_P03 WD4 Tables V2 4_Gross" xfId="5878"/>
    <cellStyle name="_P03 WD4 Tables V2 4_Gross 2" xfId="5879"/>
    <cellStyle name="_P03 WD4 Tables V2 5" xfId="5880"/>
    <cellStyle name="_P03 WD4 Tables V2 5 2" xfId="5881"/>
    <cellStyle name="_P03 WD4 Tables V2 5 2 2" xfId="5882"/>
    <cellStyle name="_P03 WD4 Tables V2 5 2 2 2" xfId="16713"/>
    <cellStyle name="_P03 WD4 Tables V2 5 2 2 2 2" xfId="16714"/>
    <cellStyle name="_P03 WD4 Tables V2 5 2 3" xfId="5883"/>
    <cellStyle name="_P03 WD4 Tables V2 5 2 4" xfId="5884"/>
    <cellStyle name="_P03 WD4 Tables V2 5 2 5" xfId="16715"/>
    <cellStyle name="_P03 WD4 Tables V2 5 2_Gross" xfId="5885"/>
    <cellStyle name="_P03 WD4 Tables V2 5 2_Gross 2" xfId="5886"/>
    <cellStyle name="_P03 WD4 Tables V2 5 3" xfId="5887"/>
    <cellStyle name="_P03 WD4 Tables V2 5 3 2" xfId="5888"/>
    <cellStyle name="_P03 WD4 Tables V2 5 3 3" xfId="5889"/>
    <cellStyle name="_P03 WD4 Tables V2 5 4" xfId="5890"/>
    <cellStyle name="_P03 WD4 Tables V2 5 4 2" xfId="16716"/>
    <cellStyle name="_P03 WD4 Tables V2 5 4 3" xfId="16717"/>
    <cellStyle name="_P03 WD4 Tables V2 5 5" xfId="5891"/>
    <cellStyle name="_P03 WD4 Tables V2 5_Gross" xfId="5892"/>
    <cellStyle name="_P03 WD4 Tables V2 5_Gross 2" xfId="5893"/>
    <cellStyle name="_P03 WD4 Tables V2 6" xfId="5894"/>
    <cellStyle name="_P03 WD4 Tables V2 6 2" xfId="5895"/>
    <cellStyle name="_P03 WD4 Tables V2 6 2 2" xfId="5896"/>
    <cellStyle name="_P03 WD4 Tables V2 6 2 3" xfId="5897"/>
    <cellStyle name="_P03 WD4 Tables V2 6 2 4" xfId="16718"/>
    <cellStyle name="_P03 WD4 Tables V2 6 2 5" xfId="16719"/>
    <cellStyle name="_P03 WD4 Tables V2 6 2_Gross" xfId="5898"/>
    <cellStyle name="_P03 WD4 Tables V2 6 2_Gross 2" xfId="5899"/>
    <cellStyle name="_P03 WD4 Tables V2 6 3" xfId="5900"/>
    <cellStyle name="_P03 WD4 Tables V2 6 3 2" xfId="5901"/>
    <cellStyle name="_P03 WD4 Tables V2 6 3 3" xfId="5902"/>
    <cellStyle name="_P03 WD4 Tables V2 6 4" xfId="5903"/>
    <cellStyle name="_P03 WD4 Tables V2 6 5" xfId="5904"/>
    <cellStyle name="_P03 WD4 Tables V2 6_Gross" xfId="5905"/>
    <cellStyle name="_P03 WD4 Tables V2 6_Gross 2" xfId="5906"/>
    <cellStyle name="_P03 WD4 Tables V2 7" xfId="5907"/>
    <cellStyle name="_P03 WD4 Tables V2 7 2" xfId="5908"/>
    <cellStyle name="_P03 WD4 Tables V2 7 2 2" xfId="5909"/>
    <cellStyle name="_P03 WD4 Tables V2 7 2 3" xfId="5910"/>
    <cellStyle name="_P03 WD4 Tables V2 7 2_Gross" xfId="5911"/>
    <cellStyle name="_P03 WD4 Tables V2 7 2_Gross 2" xfId="5912"/>
    <cellStyle name="_P03 WD4 Tables V2 7 3" xfId="5913"/>
    <cellStyle name="_P03 WD4 Tables V2 7 4" xfId="5914"/>
    <cellStyle name="_P03 WD4 Tables V2 7_Gross" xfId="5915"/>
    <cellStyle name="_P03 WD4 Tables V2 7_Gross 2" xfId="5916"/>
    <cellStyle name="_P03 WD4 Tables V2 8" xfId="5917"/>
    <cellStyle name="_P03 WD4 Tables V2 8 2" xfId="5918"/>
    <cellStyle name="_P03 WD4 Tables V2 8 2 2" xfId="5919"/>
    <cellStyle name="_P03 WD4 Tables V2 8 2 3" xfId="5920"/>
    <cellStyle name="_P03 WD4 Tables V2 8 2_Gross" xfId="5921"/>
    <cellStyle name="_P03 WD4 Tables V2 8 2_Gross 2" xfId="5922"/>
    <cellStyle name="_P03 WD4 Tables V2 8 3" xfId="5923"/>
    <cellStyle name="_P03 WD4 Tables V2 8 4" xfId="5924"/>
    <cellStyle name="_P03 WD4 Tables V2 8_Gross" xfId="5925"/>
    <cellStyle name="_P03 WD4 Tables V2 8_Gross 2" xfId="5926"/>
    <cellStyle name="_P03 WD4 Tables V2 9" xfId="5927"/>
    <cellStyle name="_P03 WD4 Tables V2 9 2" xfId="5928"/>
    <cellStyle name="_P03 WD4 Tables V2 9 2 2" xfId="5929"/>
    <cellStyle name="_P03 WD4 Tables V2 9 2 2 2" xfId="16720"/>
    <cellStyle name="_P03 WD4 Tables V2 9 2 3" xfId="5930"/>
    <cellStyle name="_P03 WD4 Tables V2 9 2 4" xfId="16721"/>
    <cellStyle name="_P03 WD4 Tables V2 9 2_Gross" xfId="5931"/>
    <cellStyle name="_P03 WD4 Tables V2 9 2_Gross 2" xfId="5932"/>
    <cellStyle name="_P03 WD4 Tables V2 9 3" xfId="5933"/>
    <cellStyle name="_P03 WD4 Tables V2 9 3 2" xfId="16722"/>
    <cellStyle name="_P03 WD4 Tables V2 9 3 3" xfId="16723"/>
    <cellStyle name="_P03 WD4 Tables V2 9 4" xfId="5934"/>
    <cellStyle name="_P03 WD4 Tables V2 9 5" xfId="5935"/>
    <cellStyle name="_P03 WD4 Tables V2 9_Gross" xfId="5936"/>
    <cellStyle name="_P03 WD4 Tables V2 9_Gross 2" xfId="5937"/>
    <cellStyle name="_P03 WD4 Tables V2_001. Test" xfId="5938"/>
    <cellStyle name="_P03 WD4 Tables V2_001. Test 2" xfId="5939"/>
    <cellStyle name="_P03 WD4 Tables V2_001. Test_Gross" xfId="5940"/>
    <cellStyle name="_P03 WD4 Tables V2_001. Test_Gross 2" xfId="5941"/>
    <cellStyle name="_P03 WD4 Tables V2_Gross" xfId="5942"/>
    <cellStyle name="_P03 WD4 Tables V2_Gross 2" xfId="5943"/>
    <cellStyle name="_P03 WD4 Tables V2_Gross 2 2" xfId="5944"/>
    <cellStyle name="_P03 WD4 Tables V2_Gross 2 3" xfId="5945"/>
    <cellStyle name="_P03 WD4 Tables V2_Gross 2_Gross" xfId="5946"/>
    <cellStyle name="_P03 WD4 Tables V2_Gross 2_Gross 2" xfId="5947"/>
    <cellStyle name="_P03 WD4 Tables V2_Gross 3" xfId="5948"/>
    <cellStyle name="_P03 WD4 Tables V2_Gross 4" xfId="5949"/>
    <cellStyle name="_P03 WD4 Tables V2_Gross_1" xfId="5950"/>
    <cellStyle name="_P03 WD4 Tables V2_Gross_1 2" xfId="5951"/>
    <cellStyle name="_P03 WD4 Tables V2_Gross_Gross" xfId="5952"/>
    <cellStyle name="_P03 WD4 Tables V2_Gross_Gross 2" xfId="5953"/>
    <cellStyle name="_P03 WD4 Tables V2_R0" xfId="5954"/>
    <cellStyle name="_P03 WD4 Tables V2_R0 2" xfId="5955"/>
    <cellStyle name="_P03 WD4 Tables V2_R0 2 2" xfId="5956"/>
    <cellStyle name="_P03 WD4 Tables V2_R0 2 3" xfId="5957"/>
    <cellStyle name="_P03 WD4 Tables V2_R0 3" xfId="5958"/>
    <cellStyle name="_P03 WD4 Tables V2_R0 4" xfId="5959"/>
    <cellStyle name="_P03 WD4 Tables V2_R0_1" xfId="5960"/>
    <cellStyle name="_P03 WD4 Tables V2_R0_1 2" xfId="5961"/>
    <cellStyle name="_P03 WD4 Tables V2_R0_1 3" xfId="5962"/>
    <cellStyle name="_P03 WD6 Tables V11" xfId="5963"/>
    <cellStyle name="_P03 WD6 Tables V11 10" xfId="5964"/>
    <cellStyle name="_P03 WD6 Tables V11 10 2" xfId="5965"/>
    <cellStyle name="_P03 WD6 Tables V11 10 2 2" xfId="5966"/>
    <cellStyle name="_P03 WD6 Tables V11 10 2 2 2" xfId="16724"/>
    <cellStyle name="_P03 WD6 Tables V11 10 2 3" xfId="5967"/>
    <cellStyle name="_P03 WD6 Tables V11 10 2 4" xfId="16725"/>
    <cellStyle name="_P03 WD6 Tables V11 10 2_Gross" xfId="5968"/>
    <cellStyle name="_P03 WD6 Tables V11 10 2_Gross 2" xfId="5969"/>
    <cellStyle name="_P03 WD6 Tables V11 10 3" xfId="5970"/>
    <cellStyle name="_P03 WD6 Tables V11 10 3 2" xfId="16726"/>
    <cellStyle name="_P03 WD6 Tables V11 10 3 3" xfId="16727"/>
    <cellStyle name="_P03 WD6 Tables V11 10 4" xfId="5971"/>
    <cellStyle name="_P03 WD6 Tables V11 10 5" xfId="5972"/>
    <cellStyle name="_P03 WD6 Tables V11 10_Gross" xfId="5973"/>
    <cellStyle name="_P03 WD6 Tables V11 10_Gross 2" xfId="5974"/>
    <cellStyle name="_P03 WD6 Tables V11 11" xfId="5975"/>
    <cellStyle name="_P03 WD6 Tables V11 11 2" xfId="5976"/>
    <cellStyle name="_P03 WD6 Tables V11 11 2 2" xfId="5977"/>
    <cellStyle name="_P03 WD6 Tables V11 11 3" xfId="5978"/>
    <cellStyle name="_P03 WD6 Tables V11 11 3 2" xfId="16728"/>
    <cellStyle name="_P03 WD6 Tables V11 11 4" xfId="5979"/>
    <cellStyle name="_P03 WD6 Tables V11 11 5" xfId="5980"/>
    <cellStyle name="_P03 WD6 Tables V11 11_Gross" xfId="5981"/>
    <cellStyle name="_P03 WD6 Tables V11 11_Gross 2" xfId="5982"/>
    <cellStyle name="_P03 WD6 Tables V11 12" xfId="5983"/>
    <cellStyle name="_P03 WD6 Tables V11 12 2" xfId="5984"/>
    <cellStyle name="_P03 WD6 Tables V11 12 2 2" xfId="5985"/>
    <cellStyle name="_P03 WD6 Tables V11 12 3" xfId="5986"/>
    <cellStyle name="_P03 WD6 Tables V11 12 4" xfId="5987"/>
    <cellStyle name="_P03 WD6 Tables V11 12_Gross" xfId="5988"/>
    <cellStyle name="_P03 WD6 Tables V11 12_Gross 2" xfId="5989"/>
    <cellStyle name="_P03 WD6 Tables V11 13" xfId="5990"/>
    <cellStyle name="_P03 WD6 Tables V11 13 2" xfId="5991"/>
    <cellStyle name="_P03 WD6 Tables V11 13 3" xfId="5992"/>
    <cellStyle name="_P03 WD6 Tables V11 13 4" xfId="16729"/>
    <cellStyle name="_P03 WD6 Tables V11 13 5" xfId="16730"/>
    <cellStyle name="_P03 WD6 Tables V11 13_Gross" xfId="5993"/>
    <cellStyle name="_P03 WD6 Tables V11 13_Gross 2" xfId="5994"/>
    <cellStyle name="_P03 WD6 Tables V11 14" xfId="5995"/>
    <cellStyle name="_P03 WD6 Tables V11 14 2" xfId="5996"/>
    <cellStyle name="_P03 WD6 Tables V11 14 2 2" xfId="5997"/>
    <cellStyle name="_P03 WD6 Tables V11 14 3" xfId="5998"/>
    <cellStyle name="_P03 WD6 Tables V11 14_Gross" xfId="5999"/>
    <cellStyle name="_P03 WD6 Tables V11 14_Gross 2" xfId="6000"/>
    <cellStyle name="_P03 WD6 Tables V11 15" xfId="6001"/>
    <cellStyle name="_P03 WD6 Tables V11 15 2" xfId="6002"/>
    <cellStyle name="_P03 WD6 Tables V11 15 3" xfId="6003"/>
    <cellStyle name="_P03 WD6 Tables V11 15_Gross" xfId="6004"/>
    <cellStyle name="_P03 WD6 Tables V11 15_Gross 2" xfId="6005"/>
    <cellStyle name="_P03 WD6 Tables V11 16" xfId="6006"/>
    <cellStyle name="_P03 WD6 Tables V11 16 2" xfId="6007"/>
    <cellStyle name="_P03 WD6 Tables V11 16_Gross" xfId="6008"/>
    <cellStyle name="_P03 WD6 Tables V11 16_Gross 2" xfId="6009"/>
    <cellStyle name="_P03 WD6 Tables V11 17" xfId="6010"/>
    <cellStyle name="_P03 WD6 Tables V11 17 2" xfId="6011"/>
    <cellStyle name="_P03 WD6 Tables V11 17_Gross" xfId="6012"/>
    <cellStyle name="_P03 WD6 Tables V11 17_Gross 2" xfId="6013"/>
    <cellStyle name="_P03 WD6 Tables V11 18" xfId="6014"/>
    <cellStyle name="_P03 WD6 Tables V11 18 2" xfId="6015"/>
    <cellStyle name="_P03 WD6 Tables V11 19" xfId="6016"/>
    <cellStyle name="_P03 WD6 Tables V11 19 2" xfId="6017"/>
    <cellStyle name="_P03 WD6 Tables V11 2" xfId="6018"/>
    <cellStyle name="_P03 WD6 Tables V11 2 10" xfId="6019"/>
    <cellStyle name="_P03 WD6 Tables V11 2 11" xfId="6020"/>
    <cellStyle name="_P03 WD6 Tables V11 2 12" xfId="6021"/>
    <cellStyle name="_P03 WD6 Tables V11 2 2" xfId="6022"/>
    <cellStyle name="_P03 WD6 Tables V11 2 2 2" xfId="6023"/>
    <cellStyle name="_P03 WD6 Tables V11 2 2 2 2" xfId="6024"/>
    <cellStyle name="_P03 WD6 Tables V11 2 2 2 3" xfId="16731"/>
    <cellStyle name="_P03 WD6 Tables V11 2 2 2 4" xfId="16732"/>
    <cellStyle name="_P03 WD6 Tables V11 2 2 3" xfId="6025"/>
    <cellStyle name="_P03 WD6 Tables V11 2 2 3 2" xfId="6026"/>
    <cellStyle name="_P03 WD6 Tables V11 2 2 4" xfId="6027"/>
    <cellStyle name="_P03 WD6 Tables V11 2 2 5" xfId="6028"/>
    <cellStyle name="_P03 WD6 Tables V11 2 2_Gross" xfId="6029"/>
    <cellStyle name="_P03 WD6 Tables V11 2 2_Gross 2" xfId="6030"/>
    <cellStyle name="_P03 WD6 Tables V11 2 3" xfId="6031"/>
    <cellStyle name="_P03 WD6 Tables V11 2 3 2" xfId="6032"/>
    <cellStyle name="_P03 WD6 Tables V11 2 3 2 2" xfId="6033"/>
    <cellStyle name="_P03 WD6 Tables V11 2 3 2 3" xfId="6034"/>
    <cellStyle name="_P03 WD6 Tables V11 2 3 3" xfId="6035"/>
    <cellStyle name="_P03 WD6 Tables V11 2 3 4" xfId="6036"/>
    <cellStyle name="_P03 WD6 Tables V11 2 3_Gross" xfId="6037"/>
    <cellStyle name="_P03 WD6 Tables V11 2 3_Gross 2" xfId="6038"/>
    <cellStyle name="_P03 WD6 Tables V11 2 4" xfId="6039"/>
    <cellStyle name="_P03 WD6 Tables V11 2 4 2" xfId="6040"/>
    <cellStyle name="_P03 WD6 Tables V11 2 4 2 2" xfId="16733"/>
    <cellStyle name="_P03 WD6 Tables V11 2 4 3" xfId="6041"/>
    <cellStyle name="_P03 WD6 Tables V11 2 4 4" xfId="6042"/>
    <cellStyle name="_P03 WD6 Tables V11 2 5" xfId="6043"/>
    <cellStyle name="_P03 WD6 Tables V11 2 5 2" xfId="6044"/>
    <cellStyle name="_P03 WD6 Tables V11 2 5 2 2" xfId="6045"/>
    <cellStyle name="_P03 WD6 Tables V11 2 5 3" xfId="6046"/>
    <cellStyle name="_P03 WD6 Tables V11 2 6" xfId="6047"/>
    <cellStyle name="_P03 WD6 Tables V11 2 6 2" xfId="6048"/>
    <cellStyle name="_P03 WD6 Tables V11 2 6 3" xfId="6049"/>
    <cellStyle name="_P03 WD6 Tables V11 2 7" xfId="6050"/>
    <cellStyle name="_P03 WD6 Tables V11 2 7 2" xfId="6051"/>
    <cellStyle name="_P03 WD6 Tables V11 2 8" xfId="6052"/>
    <cellStyle name="_P03 WD6 Tables V11 2 9" xfId="6053"/>
    <cellStyle name="_P03 WD6 Tables V11 2_Gross" xfId="6054"/>
    <cellStyle name="_P03 WD6 Tables V11 2_Gross 2" xfId="6055"/>
    <cellStyle name="_P03 WD6 Tables V11 20" xfId="6056"/>
    <cellStyle name="_P03 WD6 Tables V11 20 2" xfId="6057"/>
    <cellStyle name="_P03 WD6 Tables V11 21" xfId="6058"/>
    <cellStyle name="_P03 WD6 Tables V11 21 2" xfId="6059"/>
    <cellStyle name="_P03 WD6 Tables V11 22" xfId="6060"/>
    <cellStyle name="_P03 WD6 Tables V11 23" xfId="6061"/>
    <cellStyle name="_P03 WD6 Tables V11 24" xfId="6062"/>
    <cellStyle name="_P03 WD6 Tables V11 24 2" xfId="6063"/>
    <cellStyle name="_P03 WD6 Tables V11 25" xfId="6064"/>
    <cellStyle name="_P03 WD6 Tables V11 25 2" xfId="16734"/>
    <cellStyle name="_P03 WD6 Tables V11 26" xfId="6065"/>
    <cellStyle name="_P03 WD6 Tables V11 26 2" xfId="16735"/>
    <cellStyle name="_P03 WD6 Tables V11 27" xfId="6066"/>
    <cellStyle name="_P03 WD6 Tables V11 27 2" xfId="16736"/>
    <cellStyle name="_P03 WD6 Tables V11 28" xfId="6067"/>
    <cellStyle name="_P03 WD6 Tables V11 29" xfId="6068"/>
    <cellStyle name="_P03 WD6 Tables V11 3" xfId="6069"/>
    <cellStyle name="_P03 WD6 Tables V11 3 10" xfId="6070"/>
    <cellStyle name="_P03 WD6 Tables V11 3 10 2" xfId="6071"/>
    <cellStyle name="_P03 WD6 Tables V11 3 10 3" xfId="16737"/>
    <cellStyle name="_P03 WD6 Tables V11 3 10 4" xfId="16738"/>
    <cellStyle name="_P03 WD6 Tables V11 3 10 5" xfId="16739"/>
    <cellStyle name="_P03 WD6 Tables V11 3 11" xfId="6072"/>
    <cellStyle name="_P03 WD6 Tables V11 3 11 2" xfId="6073"/>
    <cellStyle name="_P03 WD6 Tables V11 3 12" xfId="6074"/>
    <cellStyle name="_P03 WD6 Tables V11 3 2" xfId="6075"/>
    <cellStyle name="_P03 WD6 Tables V11 3 2 2" xfId="6076"/>
    <cellStyle name="_P03 WD6 Tables V11 3 2 2 2" xfId="6077"/>
    <cellStyle name="_P03 WD6 Tables V11 3 2 2 3" xfId="6078"/>
    <cellStyle name="_P03 WD6 Tables V11 3 2 2_Gross" xfId="6079"/>
    <cellStyle name="_P03 WD6 Tables V11 3 2 2_Gross 2" xfId="6080"/>
    <cellStyle name="_P03 WD6 Tables V11 3 2 3" xfId="6081"/>
    <cellStyle name="_P03 WD6 Tables V11 3 2 4" xfId="6082"/>
    <cellStyle name="_P03 WD6 Tables V11 3 2_Gross" xfId="6083"/>
    <cellStyle name="_P03 WD6 Tables V11 3 2_Gross 2" xfId="6084"/>
    <cellStyle name="_P03 WD6 Tables V11 3 3" xfId="6085"/>
    <cellStyle name="_P03 WD6 Tables V11 3 3 2" xfId="6086"/>
    <cellStyle name="_P03 WD6 Tables V11 3 3 2 2" xfId="6087"/>
    <cellStyle name="_P03 WD6 Tables V11 3 3 2 3" xfId="6088"/>
    <cellStyle name="_P03 WD6 Tables V11 3 3 2_Gross" xfId="6089"/>
    <cellStyle name="_P03 WD6 Tables V11 3 3 2_Gross 2" xfId="6090"/>
    <cellStyle name="_P03 WD6 Tables V11 3 3 3" xfId="6091"/>
    <cellStyle name="_P03 WD6 Tables V11 3 3 4" xfId="6092"/>
    <cellStyle name="_P03 WD6 Tables V11 3 3_August 2014 IMBE" xfId="6093"/>
    <cellStyle name="_P03 WD6 Tables V11 3 3_August 2014 IMBE 2" xfId="6094"/>
    <cellStyle name="_P03 WD6 Tables V11 3 3_August 2014 IMBE 2 2" xfId="6095"/>
    <cellStyle name="_P03 WD6 Tables V11 3 3_August 2014 IMBE 2 2 2" xfId="6096"/>
    <cellStyle name="_P03 WD6 Tables V11 3 3_August 2014 IMBE 2 2_Gross" xfId="6097"/>
    <cellStyle name="_P03 WD6 Tables V11 3 3_August 2014 IMBE 2 2_Gross 2" xfId="6098"/>
    <cellStyle name="_P03 WD6 Tables V11 3 3_August 2014 IMBE 2 3" xfId="6099"/>
    <cellStyle name="_P03 WD6 Tables V11 3 3_August 2014 IMBE 2 4" xfId="6100"/>
    <cellStyle name="_P03 WD6 Tables V11 3 3_August 2014 IMBE 2_Gross" xfId="6101"/>
    <cellStyle name="_P03 WD6 Tables V11 3 3_August 2014 IMBE 2_Gross 2" xfId="6102"/>
    <cellStyle name="_P03 WD6 Tables V11 3 3_August 2014 IMBE 3" xfId="6103"/>
    <cellStyle name="_P03 WD6 Tables V11 3 3_August 2014 IMBE 3 2" xfId="16740"/>
    <cellStyle name="_P03 WD6 Tables V11 3 3_August 2014 IMBE 4" xfId="6104"/>
    <cellStyle name="_P03 WD6 Tables V11 3 3_August 2014 IMBE 4 2" xfId="16741"/>
    <cellStyle name="_P03 WD6 Tables V11 3 3_August 2014 IMBE 5" xfId="16742"/>
    <cellStyle name="_P03 WD6 Tables V11 3 3_August 2014 IMBE_Gross" xfId="6105"/>
    <cellStyle name="_P03 WD6 Tables V11 3 3_August 2014 IMBE_Gross 2" xfId="6106"/>
    <cellStyle name="_P03 WD6 Tables V11 3 3_Gross" xfId="6107"/>
    <cellStyle name="_P03 WD6 Tables V11 3 3_Gross 2" xfId="6108"/>
    <cellStyle name="_P03 WD6 Tables V11 3 4" xfId="6109"/>
    <cellStyle name="_P03 WD6 Tables V11 3 4 2" xfId="6110"/>
    <cellStyle name="_P03 WD6 Tables V11 3 4 2 2" xfId="6111"/>
    <cellStyle name="_P03 WD6 Tables V11 3 4 2 3" xfId="6112"/>
    <cellStyle name="_P03 WD6 Tables V11 3 4 2_Gross" xfId="6113"/>
    <cellStyle name="_P03 WD6 Tables V11 3 4 2_Gross 2" xfId="6114"/>
    <cellStyle name="_P03 WD6 Tables V11 3 4 3" xfId="6115"/>
    <cellStyle name="_P03 WD6 Tables V11 3 4 4" xfId="6116"/>
    <cellStyle name="_P03 WD6 Tables V11 3 4_Gross" xfId="6117"/>
    <cellStyle name="_P03 WD6 Tables V11 3 4_Gross 2" xfId="6118"/>
    <cellStyle name="_P03 WD6 Tables V11 3 5" xfId="6119"/>
    <cellStyle name="_P03 WD6 Tables V11 3 5 2" xfId="6120"/>
    <cellStyle name="_P03 WD6 Tables V11 3 5 2 2" xfId="16743"/>
    <cellStyle name="_P03 WD6 Tables V11 3 5 3" xfId="6121"/>
    <cellStyle name="_P03 WD6 Tables V11 3 5 4" xfId="16744"/>
    <cellStyle name="_P03 WD6 Tables V11 3 5 5" xfId="16745"/>
    <cellStyle name="_P03 WD6 Tables V11 3 5 6" xfId="16746"/>
    <cellStyle name="_P03 WD6 Tables V11 3 5_Gross" xfId="6122"/>
    <cellStyle name="_P03 WD6 Tables V11 3 5_Gross 2" xfId="6123"/>
    <cellStyle name="_P03 WD6 Tables V11 3 6" xfId="6124"/>
    <cellStyle name="_P03 WD6 Tables V11 3 6 2" xfId="6125"/>
    <cellStyle name="_P03 WD6 Tables V11 3 6 2 2" xfId="16747"/>
    <cellStyle name="_P03 WD6 Tables V11 3 6 3" xfId="6126"/>
    <cellStyle name="_P03 WD6 Tables V11 3 6 3 2" xfId="16748"/>
    <cellStyle name="_P03 WD6 Tables V11 3 6 4" xfId="6127"/>
    <cellStyle name="_P03 WD6 Tables V11 3 6 5" xfId="16749"/>
    <cellStyle name="_P03 WD6 Tables V11 3 6 6" xfId="16750"/>
    <cellStyle name="_P03 WD6 Tables V11 3 6 7" xfId="16751"/>
    <cellStyle name="_P03 WD6 Tables V11 3 6 8" xfId="16752"/>
    <cellStyle name="_P03 WD6 Tables V11 3 6_Gross" xfId="6128"/>
    <cellStyle name="_P03 WD6 Tables V11 3 6_Gross 2" xfId="6129"/>
    <cellStyle name="_P03 WD6 Tables V11 3 7" xfId="6130"/>
    <cellStyle name="_P03 WD6 Tables V11 3 7 2" xfId="6131"/>
    <cellStyle name="_P03 WD6 Tables V11 3 7 2 2" xfId="6132"/>
    <cellStyle name="_P03 WD6 Tables V11 3 7 3" xfId="6133"/>
    <cellStyle name="_P03 WD6 Tables V11 3 7 3 2" xfId="16753"/>
    <cellStyle name="_P03 WD6 Tables V11 3 7 4" xfId="6134"/>
    <cellStyle name="_P03 WD6 Tables V11 3 7 5" xfId="16754"/>
    <cellStyle name="_P03 WD6 Tables V11 3 7_Gross" xfId="6135"/>
    <cellStyle name="_P03 WD6 Tables V11 3 7_Gross 2" xfId="6136"/>
    <cellStyle name="_P03 WD6 Tables V11 3 8" xfId="6137"/>
    <cellStyle name="_P03 WD6 Tables V11 3 8 2" xfId="6138"/>
    <cellStyle name="_P03 WD6 Tables V11 3 8 2 2" xfId="16755"/>
    <cellStyle name="_P03 WD6 Tables V11 3 8 3" xfId="6139"/>
    <cellStyle name="_P03 WD6 Tables V11 3 8 3 2" xfId="16756"/>
    <cellStyle name="_P03 WD6 Tables V11 3 8 4" xfId="16757"/>
    <cellStyle name="_P03 WD6 Tables V11 3 8 5" xfId="16758"/>
    <cellStyle name="_P03 WD6 Tables V11 3 8 6" xfId="16759"/>
    <cellStyle name="_P03 WD6 Tables V11 3 8 7" xfId="16760"/>
    <cellStyle name="_P03 WD6 Tables V11 3 8 8" xfId="16761"/>
    <cellStyle name="_P03 WD6 Tables V11 3 8_Gross" xfId="6140"/>
    <cellStyle name="_P03 WD6 Tables V11 3 8_Gross 2" xfId="6141"/>
    <cellStyle name="_P03 WD6 Tables V11 3 9" xfId="6142"/>
    <cellStyle name="_P03 WD6 Tables V11 3 9 2" xfId="6143"/>
    <cellStyle name="_P03 WD6 Tables V11 3 9 3" xfId="16762"/>
    <cellStyle name="_P03 WD6 Tables V11 3 9 4" xfId="16763"/>
    <cellStyle name="_P03 WD6 Tables V11 3 9 5" xfId="16764"/>
    <cellStyle name="_P03 WD6 Tables V11 3_August 2014 IMBE" xfId="6144"/>
    <cellStyle name="_P03 WD6 Tables V11 3_August 2014 IMBE 2" xfId="6145"/>
    <cellStyle name="_P03 WD6 Tables V11 3_August 2014 IMBE 2 2" xfId="6146"/>
    <cellStyle name="_P03 WD6 Tables V11 3_August 2014 IMBE 2 3" xfId="6147"/>
    <cellStyle name="_P03 WD6 Tables V11 3_August 2014 IMBE 2_Gross" xfId="6148"/>
    <cellStyle name="_P03 WD6 Tables V11 3_August 2014 IMBE 2_Gross 2" xfId="6149"/>
    <cellStyle name="_P03 WD6 Tables V11 3_August 2014 IMBE 3" xfId="6150"/>
    <cellStyle name="_P03 WD6 Tables V11 3_August 2014 IMBE 4" xfId="6151"/>
    <cellStyle name="_P03 WD6 Tables V11 3_August 2014 IMBE_Gross" xfId="6152"/>
    <cellStyle name="_P03 WD6 Tables V11 3_August 2014 IMBE_Gross 2" xfId="6153"/>
    <cellStyle name="_P03 WD6 Tables V11 3_Gross" xfId="6154"/>
    <cellStyle name="_P03 WD6 Tables V11 3_Gross 2" xfId="6155"/>
    <cellStyle name="_P03 WD6 Tables V11 4" xfId="6156"/>
    <cellStyle name="_P03 WD6 Tables V11 4 2" xfId="6157"/>
    <cellStyle name="_P03 WD6 Tables V11 4 2 2" xfId="6158"/>
    <cellStyle name="_P03 WD6 Tables V11 4 2 2 2" xfId="6159"/>
    <cellStyle name="_P03 WD6 Tables V11 4 2 3" xfId="6160"/>
    <cellStyle name="_P03 WD6 Tables V11 4 2_Gross" xfId="6161"/>
    <cellStyle name="_P03 WD6 Tables V11 4 2_Gross 2" xfId="6162"/>
    <cellStyle name="_P03 WD6 Tables V11 4 3" xfId="6163"/>
    <cellStyle name="_P03 WD6 Tables V11 4 3 2" xfId="6164"/>
    <cellStyle name="_P03 WD6 Tables V11 4 4" xfId="6165"/>
    <cellStyle name="_P03 WD6 Tables V11 4 5" xfId="6166"/>
    <cellStyle name="_P03 WD6 Tables V11 4 6" xfId="6167"/>
    <cellStyle name="_P03 WD6 Tables V11 4_August 2014 IMBE" xfId="6168"/>
    <cellStyle name="_P03 WD6 Tables V11 4_August 2014 IMBE 2" xfId="6169"/>
    <cellStyle name="_P03 WD6 Tables V11 4_August 2014 IMBE 2 2" xfId="6170"/>
    <cellStyle name="_P03 WD6 Tables V11 4_August 2014 IMBE 2 2 2" xfId="6171"/>
    <cellStyle name="_P03 WD6 Tables V11 4_August 2014 IMBE 2 2_Gross" xfId="6172"/>
    <cellStyle name="_P03 WD6 Tables V11 4_August 2014 IMBE 2 2_Gross 2" xfId="6173"/>
    <cellStyle name="_P03 WD6 Tables V11 4_August 2014 IMBE 2 3" xfId="6174"/>
    <cellStyle name="_P03 WD6 Tables V11 4_August 2014 IMBE 2 4" xfId="6175"/>
    <cellStyle name="_P03 WD6 Tables V11 4_August 2014 IMBE 2_Gross" xfId="6176"/>
    <cellStyle name="_P03 WD6 Tables V11 4_August 2014 IMBE 2_Gross 2" xfId="6177"/>
    <cellStyle name="_P03 WD6 Tables V11 4_August 2014 IMBE 3" xfId="6178"/>
    <cellStyle name="_P03 WD6 Tables V11 4_August 2014 IMBE 3 2" xfId="16765"/>
    <cellStyle name="_P03 WD6 Tables V11 4_August 2014 IMBE 4" xfId="6179"/>
    <cellStyle name="_P03 WD6 Tables V11 4_August 2014 IMBE 4 2" xfId="16766"/>
    <cellStyle name="_P03 WD6 Tables V11 4_August 2014 IMBE 5" xfId="16767"/>
    <cellStyle name="_P03 WD6 Tables V11 4_August 2014 IMBE_Gross" xfId="6180"/>
    <cellStyle name="_P03 WD6 Tables V11 4_August 2014 IMBE_Gross 2" xfId="6181"/>
    <cellStyle name="_P03 WD6 Tables V11 4_Gross" xfId="6182"/>
    <cellStyle name="_P03 WD6 Tables V11 4_Gross 2" xfId="6183"/>
    <cellStyle name="_P03 WD6 Tables V11 5" xfId="6184"/>
    <cellStyle name="_P03 WD6 Tables V11 5 2" xfId="6185"/>
    <cellStyle name="_P03 WD6 Tables V11 5 2 2" xfId="6186"/>
    <cellStyle name="_P03 WD6 Tables V11 5 2 2 2" xfId="16768"/>
    <cellStyle name="_P03 WD6 Tables V11 5 2 2 2 2" xfId="16769"/>
    <cellStyle name="_P03 WD6 Tables V11 5 2 3" xfId="6187"/>
    <cellStyle name="_P03 WD6 Tables V11 5 2 4" xfId="6188"/>
    <cellStyle name="_P03 WD6 Tables V11 5 2 5" xfId="16770"/>
    <cellStyle name="_P03 WD6 Tables V11 5 2_Gross" xfId="6189"/>
    <cellStyle name="_P03 WD6 Tables V11 5 2_Gross 2" xfId="6190"/>
    <cellStyle name="_P03 WD6 Tables V11 5 3" xfId="6191"/>
    <cellStyle name="_P03 WD6 Tables V11 5 3 2" xfId="6192"/>
    <cellStyle name="_P03 WD6 Tables V11 5 3 3" xfId="6193"/>
    <cellStyle name="_P03 WD6 Tables V11 5 4" xfId="6194"/>
    <cellStyle name="_P03 WD6 Tables V11 5 4 2" xfId="16771"/>
    <cellStyle name="_P03 WD6 Tables V11 5 4 3" xfId="16772"/>
    <cellStyle name="_P03 WD6 Tables V11 5 5" xfId="6195"/>
    <cellStyle name="_P03 WD6 Tables V11 5_Gross" xfId="6196"/>
    <cellStyle name="_P03 WD6 Tables V11 5_Gross 2" xfId="6197"/>
    <cellStyle name="_P03 WD6 Tables V11 6" xfId="6198"/>
    <cellStyle name="_P03 WD6 Tables V11 6 2" xfId="6199"/>
    <cellStyle name="_P03 WD6 Tables V11 6 2 2" xfId="6200"/>
    <cellStyle name="_P03 WD6 Tables V11 6 2 3" xfId="6201"/>
    <cellStyle name="_P03 WD6 Tables V11 6 2 4" xfId="16773"/>
    <cellStyle name="_P03 WD6 Tables V11 6 2 5" xfId="16774"/>
    <cellStyle name="_P03 WD6 Tables V11 6 2_Gross" xfId="6202"/>
    <cellStyle name="_P03 WD6 Tables V11 6 2_Gross 2" xfId="6203"/>
    <cellStyle name="_P03 WD6 Tables V11 6 3" xfId="6204"/>
    <cellStyle name="_P03 WD6 Tables V11 6 3 2" xfId="6205"/>
    <cellStyle name="_P03 WD6 Tables V11 6 3 3" xfId="6206"/>
    <cellStyle name="_P03 WD6 Tables V11 6 4" xfId="6207"/>
    <cellStyle name="_P03 WD6 Tables V11 6 5" xfId="6208"/>
    <cellStyle name="_P03 WD6 Tables V11 6_Gross" xfId="6209"/>
    <cellStyle name="_P03 WD6 Tables V11 6_Gross 2" xfId="6210"/>
    <cellStyle name="_P03 WD6 Tables V11 7" xfId="6211"/>
    <cellStyle name="_P03 WD6 Tables V11 7 2" xfId="6212"/>
    <cellStyle name="_P03 WD6 Tables V11 7 2 2" xfId="6213"/>
    <cellStyle name="_P03 WD6 Tables V11 7 2 3" xfId="6214"/>
    <cellStyle name="_P03 WD6 Tables V11 7 2_Gross" xfId="6215"/>
    <cellStyle name="_P03 WD6 Tables V11 7 2_Gross 2" xfId="6216"/>
    <cellStyle name="_P03 WD6 Tables V11 7 3" xfId="6217"/>
    <cellStyle name="_P03 WD6 Tables V11 7 4" xfId="6218"/>
    <cellStyle name="_P03 WD6 Tables V11 7_Gross" xfId="6219"/>
    <cellStyle name="_P03 WD6 Tables V11 7_Gross 2" xfId="6220"/>
    <cellStyle name="_P03 WD6 Tables V11 8" xfId="6221"/>
    <cellStyle name="_P03 WD6 Tables V11 8 2" xfId="6222"/>
    <cellStyle name="_P03 WD6 Tables V11 8 2 2" xfId="6223"/>
    <cellStyle name="_P03 WD6 Tables V11 8 2 3" xfId="6224"/>
    <cellStyle name="_P03 WD6 Tables V11 8 2_Gross" xfId="6225"/>
    <cellStyle name="_P03 WD6 Tables V11 8 2_Gross 2" xfId="6226"/>
    <cellStyle name="_P03 WD6 Tables V11 8 3" xfId="6227"/>
    <cellStyle name="_P03 WD6 Tables V11 8 4" xfId="6228"/>
    <cellStyle name="_P03 WD6 Tables V11 8_Gross" xfId="6229"/>
    <cellStyle name="_P03 WD6 Tables V11 8_Gross 2" xfId="6230"/>
    <cellStyle name="_P03 WD6 Tables V11 9" xfId="6231"/>
    <cellStyle name="_P03 WD6 Tables V11 9 2" xfId="6232"/>
    <cellStyle name="_P03 WD6 Tables V11 9 2 2" xfId="6233"/>
    <cellStyle name="_P03 WD6 Tables V11 9 2 2 2" xfId="16775"/>
    <cellStyle name="_P03 WD6 Tables V11 9 2 3" xfId="6234"/>
    <cellStyle name="_P03 WD6 Tables V11 9 2 4" xfId="16776"/>
    <cellStyle name="_P03 WD6 Tables V11 9 2_Gross" xfId="6235"/>
    <cellStyle name="_P03 WD6 Tables V11 9 2_Gross 2" xfId="6236"/>
    <cellStyle name="_P03 WD6 Tables V11 9 3" xfId="6237"/>
    <cellStyle name="_P03 WD6 Tables V11 9 3 2" xfId="16777"/>
    <cellStyle name="_P03 WD6 Tables V11 9 3 3" xfId="16778"/>
    <cellStyle name="_P03 WD6 Tables V11 9 4" xfId="6238"/>
    <cellStyle name="_P03 WD6 Tables V11 9 5" xfId="6239"/>
    <cellStyle name="_P03 WD6 Tables V11 9_Gross" xfId="6240"/>
    <cellStyle name="_P03 WD6 Tables V11 9_Gross 2" xfId="6241"/>
    <cellStyle name="_P03 WD6 Tables V11_001. Test" xfId="6242"/>
    <cellStyle name="_P03 WD6 Tables V11_001. Test 2" xfId="6243"/>
    <cellStyle name="_P03 WD6 Tables V11_001. Test_Gross" xfId="6244"/>
    <cellStyle name="_P03 WD6 Tables V11_001. Test_Gross 2" xfId="6245"/>
    <cellStyle name="_P03 WD6 Tables V11_Gross" xfId="6246"/>
    <cellStyle name="_P03 WD6 Tables V11_Gross 2" xfId="6247"/>
    <cellStyle name="_P03 WD6 Tables V11_Gross 2 2" xfId="6248"/>
    <cellStyle name="_P03 WD6 Tables V11_Gross 2 3" xfId="6249"/>
    <cellStyle name="_P03 WD6 Tables V11_Gross 2_Gross" xfId="6250"/>
    <cellStyle name="_P03 WD6 Tables V11_Gross 2_Gross 2" xfId="6251"/>
    <cellStyle name="_P03 WD6 Tables V11_Gross 3" xfId="6252"/>
    <cellStyle name="_P03 WD6 Tables V11_Gross 4" xfId="6253"/>
    <cellStyle name="_P03 WD6 Tables V11_Gross_1" xfId="6254"/>
    <cellStyle name="_P03 WD6 Tables V11_Gross_1 2" xfId="6255"/>
    <cellStyle name="_P03 WD6 Tables V11_Gross_Gross" xfId="6256"/>
    <cellStyle name="_P03 WD6 Tables V11_Gross_Gross 2" xfId="6257"/>
    <cellStyle name="_P03 WD6 Tables V11_R0" xfId="6258"/>
    <cellStyle name="_P03 WD6 Tables V11_R0 2" xfId="6259"/>
    <cellStyle name="_P03 WD6 Tables V11_R0 2 2" xfId="6260"/>
    <cellStyle name="_P03 WD6 Tables V11_R0 2 3" xfId="6261"/>
    <cellStyle name="_P03 WD6 Tables V11_R0 3" xfId="6262"/>
    <cellStyle name="_P03 WD6 Tables V11_R0 4" xfId="6263"/>
    <cellStyle name="_P03 WD6 Tables V11_R0_1" xfId="6264"/>
    <cellStyle name="_P03 WD6 Tables V11_R0_1 2" xfId="6265"/>
    <cellStyle name="_P03 WD6 Tables V11_R0_1 3" xfId="6266"/>
    <cellStyle name="_P07 WD7 Estates EDT consolidation (telekit)" xfId="6267"/>
    <cellStyle name="_P07 WD7 Estates EDT consolidation (telekit) 10" xfId="6268"/>
    <cellStyle name="_P07 WD7 Estates EDT consolidation (telekit) 10 2" xfId="6269"/>
    <cellStyle name="_P07 WD7 Estates EDT consolidation (telekit) 10 3" xfId="6270"/>
    <cellStyle name="_P07 WD7 Estates EDT consolidation (telekit) 10 3 2" xfId="16779"/>
    <cellStyle name="_P07 WD7 Estates EDT consolidation (telekit) 10_Gross" xfId="6271"/>
    <cellStyle name="_P07 WD7 Estates EDT consolidation (telekit) 11" xfId="6272"/>
    <cellStyle name="_P07 WD7 Estates EDT consolidation (telekit) 11 2" xfId="6273"/>
    <cellStyle name="_P07 WD7 Estates EDT consolidation (telekit) 11_Gross" xfId="6274"/>
    <cellStyle name="_P07 WD7 Estates EDT consolidation (telekit) 12" xfId="6275"/>
    <cellStyle name="_P07 WD7 Estates EDT consolidation (telekit) 12 2" xfId="6276"/>
    <cellStyle name="_P07 WD7 Estates EDT consolidation (telekit) 12_Gross" xfId="6277"/>
    <cellStyle name="_P07 WD7 Estates EDT consolidation (telekit) 13" xfId="6278"/>
    <cellStyle name="_P07 WD7 Estates EDT consolidation (telekit) 13 2" xfId="6279"/>
    <cellStyle name="_P07 WD7 Estates EDT consolidation (telekit) 13_Gross" xfId="6280"/>
    <cellStyle name="_P07 WD7 Estates EDT consolidation (telekit) 14" xfId="6281"/>
    <cellStyle name="_P07 WD7 Estates EDT consolidation (telekit) 14 2" xfId="6282"/>
    <cellStyle name="_P07 WD7 Estates EDT consolidation (telekit) 14_Gross" xfId="6283"/>
    <cellStyle name="_P07 WD7 Estates EDT consolidation (telekit) 15" xfId="6284"/>
    <cellStyle name="_P07 WD7 Estates EDT consolidation (telekit) 15 2" xfId="6285"/>
    <cellStyle name="_P07 WD7 Estates EDT consolidation (telekit) 15_Gross" xfId="6286"/>
    <cellStyle name="_P07 WD7 Estates EDT consolidation (telekit) 16" xfId="6287"/>
    <cellStyle name="_P07 WD7 Estates EDT consolidation (telekit) 16 2" xfId="6288"/>
    <cellStyle name="_P07 WD7 Estates EDT consolidation (telekit) 16_Gross" xfId="6289"/>
    <cellStyle name="_P07 WD7 Estates EDT consolidation (telekit) 17" xfId="6290"/>
    <cellStyle name="_P07 WD7 Estates EDT consolidation (telekit) 17 2" xfId="6291"/>
    <cellStyle name="_P07 WD7 Estates EDT consolidation (telekit) 18" xfId="6292"/>
    <cellStyle name="_P07 WD7 Estates EDT consolidation (telekit) 18 2" xfId="6293"/>
    <cellStyle name="_P07 WD7 Estates EDT consolidation (telekit) 19" xfId="6294"/>
    <cellStyle name="_P07 WD7 Estates EDT consolidation (telekit) 19 2" xfId="6295"/>
    <cellStyle name="_P07 WD7 Estates EDT consolidation (telekit) 2" xfId="6296"/>
    <cellStyle name="_P07 WD7 Estates EDT consolidation (telekit) 2 2" xfId="6297"/>
    <cellStyle name="_P07 WD7 Estates EDT consolidation (telekit) 2 2 2" xfId="6298"/>
    <cellStyle name="_P07 WD7 Estates EDT consolidation (telekit) 2 3" xfId="6299"/>
    <cellStyle name="_P07 WD7 Estates EDT consolidation (telekit) 2 3 2" xfId="6300"/>
    <cellStyle name="_P07 WD7 Estates EDT consolidation (telekit) 2 3 3" xfId="6301"/>
    <cellStyle name="_P07 WD7 Estates EDT consolidation (telekit) 2 3_Gross" xfId="6302"/>
    <cellStyle name="_P07 WD7 Estates EDT consolidation (telekit) 2 4" xfId="6303"/>
    <cellStyle name="_P07 WD7 Estates EDT consolidation (telekit) 2 4 2" xfId="6304"/>
    <cellStyle name="_P07 WD7 Estates EDT consolidation (telekit) 2 4 3" xfId="6305"/>
    <cellStyle name="_P07 WD7 Estates EDT consolidation (telekit) 2 4_Gross" xfId="6306"/>
    <cellStyle name="_P07 WD7 Estates EDT consolidation (telekit) 2 5" xfId="6307"/>
    <cellStyle name="_P07 WD7 Estates EDT consolidation (telekit) 2 5 2" xfId="6308"/>
    <cellStyle name="_P07 WD7 Estates EDT consolidation (telekit) 2 5 2 2" xfId="16780"/>
    <cellStyle name="_P07 WD7 Estates EDT consolidation (telekit) 2 5 3" xfId="6309"/>
    <cellStyle name="_P07 WD7 Estates EDT consolidation (telekit) 2 5 3 2" xfId="16781"/>
    <cellStyle name="_P07 WD7 Estates EDT consolidation (telekit) 2 5 4" xfId="6310"/>
    <cellStyle name="_P07 WD7 Estates EDT consolidation (telekit) 2 5_Gross" xfId="6311"/>
    <cellStyle name="_P07 WD7 Estates EDT consolidation (telekit) 2 6" xfId="6312"/>
    <cellStyle name="_P07 WD7 Estates EDT consolidation (telekit) 2 6 2" xfId="16782"/>
    <cellStyle name="_P07 WD7 Estates EDT consolidation (telekit) 2 6 3" xfId="16783"/>
    <cellStyle name="_P07 WD7 Estates EDT consolidation (telekit) 2 7" xfId="6313"/>
    <cellStyle name="_P07 WD7 Estates EDT consolidation (telekit) 2 7 2" xfId="16784"/>
    <cellStyle name="_P07 WD7 Estates EDT consolidation (telekit) 2 8" xfId="6314"/>
    <cellStyle name="_P07 WD7 Estates EDT consolidation (telekit) 2 8 2" xfId="16785"/>
    <cellStyle name="_P07 WD7 Estates EDT consolidation (telekit) 2 9" xfId="6315"/>
    <cellStyle name="_P07 WD7 Estates EDT consolidation (telekit) 2_August 2014 IMBE" xfId="6316"/>
    <cellStyle name="_P07 WD7 Estates EDT consolidation (telekit) 2_August 2014 IMBE 2" xfId="6317"/>
    <cellStyle name="_P07 WD7 Estates EDT consolidation (telekit) 2_Gross" xfId="6318"/>
    <cellStyle name="_P07 WD7 Estates EDT consolidation (telekit) 20" xfId="6319"/>
    <cellStyle name="_P07 WD7 Estates EDT consolidation (telekit) 20 2" xfId="6320"/>
    <cellStyle name="_P07 WD7 Estates EDT consolidation (telekit) 21" xfId="6321"/>
    <cellStyle name="_P07 WD7 Estates EDT consolidation (telekit) 21 2" xfId="16786"/>
    <cellStyle name="_P07 WD7 Estates EDT consolidation (telekit) 22" xfId="6322"/>
    <cellStyle name="_P07 WD7 Estates EDT consolidation (telekit) 23" xfId="6323"/>
    <cellStyle name="_P07 WD7 Estates EDT consolidation (telekit) 3" xfId="6324"/>
    <cellStyle name="_P07 WD7 Estates EDT consolidation (telekit) 3 2" xfId="6325"/>
    <cellStyle name="_P07 WD7 Estates EDT consolidation (telekit) 4" xfId="6326"/>
    <cellStyle name="_P07 WD7 Estates EDT consolidation (telekit) 4 2" xfId="6327"/>
    <cellStyle name="_P07 WD7 Estates EDT consolidation (telekit) 4 3" xfId="6328"/>
    <cellStyle name="_P07 WD7 Estates EDT consolidation (telekit) 4_Gross" xfId="6329"/>
    <cellStyle name="_P07 WD7 Estates EDT consolidation (telekit) 5" xfId="6330"/>
    <cellStyle name="_P07 WD7 Estates EDT consolidation (telekit) 5 2" xfId="6331"/>
    <cellStyle name="_P07 WD7 Estates EDT consolidation (telekit) 5 3" xfId="6332"/>
    <cellStyle name="_P07 WD7 Estates EDT consolidation (telekit) 5_Gross" xfId="6333"/>
    <cellStyle name="_P07 WD7 Estates EDT consolidation (telekit) 6" xfId="6334"/>
    <cellStyle name="_P07 WD7 Estates EDT consolidation (telekit) 6 2" xfId="6335"/>
    <cellStyle name="_P07 WD7 Estates EDT consolidation (telekit) 6 3" xfId="6336"/>
    <cellStyle name="_P07 WD7 Estates EDT consolidation (telekit) 6 3 2" xfId="16787"/>
    <cellStyle name="_P07 WD7 Estates EDT consolidation (telekit) 7" xfId="6337"/>
    <cellStyle name="_P07 WD7 Estates EDT consolidation (telekit) 7 2" xfId="6338"/>
    <cellStyle name="_P07 WD7 Estates EDT consolidation (telekit) 7 3" xfId="6339"/>
    <cellStyle name="_P07 WD7 Estates EDT consolidation (telekit) 7 4" xfId="6340"/>
    <cellStyle name="_P07 WD7 Estates EDT consolidation (telekit) 7_Gross" xfId="6341"/>
    <cellStyle name="_P07 WD7 Estates EDT consolidation (telekit) 8" xfId="6342"/>
    <cellStyle name="_P07 WD7 Estates EDT consolidation (telekit) 8 2" xfId="6343"/>
    <cellStyle name="_P07 WD7 Estates EDT consolidation (telekit) 8_Gross" xfId="6344"/>
    <cellStyle name="_P07 WD7 Estates EDT consolidation (telekit) 9" xfId="6345"/>
    <cellStyle name="_P07 WD7 Estates EDT consolidation (telekit) 9 2" xfId="6346"/>
    <cellStyle name="_P07 WD7 Estates EDT consolidation (telekit) 9_Gross" xfId="6347"/>
    <cellStyle name="_P07 WD7 Estates EDT consolidation (telekit)_July 2014 IMBE" xfId="6348"/>
    <cellStyle name="_P07 WD7 Estates EDT consolidation (telekit)_July 2014 IMBE 2" xfId="6349"/>
    <cellStyle name="_P07 WD7 Estates EDT consolidation (telekit)_July 2014 IMBE 3" xfId="6350"/>
    <cellStyle name="_P07 WD7 Estates EDT consolidation (telekit)_R0 Caseloads" xfId="6351"/>
    <cellStyle name="_P07 WD7 Estates EDT consolidation (telekit)_WCMG updates 1415p3" xfId="6352"/>
    <cellStyle name="_P07 WD7 Estates EDT consolidation (telekit)_WCMG updates 1415p3 2" xfId="6353"/>
    <cellStyle name="_P08 WD6 Estates EDT consolidation" xfId="6354"/>
    <cellStyle name="_P08 WD6 Estates EDT consolidation 10" xfId="6355"/>
    <cellStyle name="_P08 WD6 Estates EDT consolidation 10 2" xfId="6356"/>
    <cellStyle name="_P08 WD6 Estates EDT consolidation 10 3" xfId="6357"/>
    <cellStyle name="_P08 WD6 Estates EDT consolidation 10 3 2" xfId="16788"/>
    <cellStyle name="_P08 WD6 Estates EDT consolidation 10_Gross" xfId="6358"/>
    <cellStyle name="_P08 WD6 Estates EDT consolidation 11" xfId="6359"/>
    <cellStyle name="_P08 WD6 Estates EDT consolidation 11 2" xfId="6360"/>
    <cellStyle name="_P08 WD6 Estates EDT consolidation 11_Gross" xfId="6361"/>
    <cellStyle name="_P08 WD6 Estates EDT consolidation 12" xfId="6362"/>
    <cellStyle name="_P08 WD6 Estates EDT consolidation 12 2" xfId="6363"/>
    <cellStyle name="_P08 WD6 Estates EDT consolidation 12_Gross" xfId="6364"/>
    <cellStyle name="_P08 WD6 Estates EDT consolidation 13" xfId="6365"/>
    <cellStyle name="_P08 WD6 Estates EDT consolidation 13 2" xfId="6366"/>
    <cellStyle name="_P08 WD6 Estates EDT consolidation 13_Gross" xfId="6367"/>
    <cellStyle name="_P08 WD6 Estates EDT consolidation 14" xfId="6368"/>
    <cellStyle name="_P08 WD6 Estates EDT consolidation 14 2" xfId="6369"/>
    <cellStyle name="_P08 WD6 Estates EDT consolidation 14_Gross" xfId="6370"/>
    <cellStyle name="_P08 WD6 Estates EDT consolidation 15" xfId="6371"/>
    <cellStyle name="_P08 WD6 Estates EDT consolidation 15 2" xfId="6372"/>
    <cellStyle name="_P08 WD6 Estates EDT consolidation 15_Gross" xfId="6373"/>
    <cellStyle name="_P08 WD6 Estates EDT consolidation 16" xfId="6374"/>
    <cellStyle name="_P08 WD6 Estates EDT consolidation 16 2" xfId="6375"/>
    <cellStyle name="_P08 WD6 Estates EDT consolidation 16_Gross" xfId="6376"/>
    <cellStyle name="_P08 WD6 Estates EDT consolidation 17" xfId="6377"/>
    <cellStyle name="_P08 WD6 Estates EDT consolidation 17 2" xfId="6378"/>
    <cellStyle name="_P08 WD6 Estates EDT consolidation 18" xfId="6379"/>
    <cellStyle name="_P08 WD6 Estates EDT consolidation 18 2" xfId="6380"/>
    <cellStyle name="_P08 WD6 Estates EDT consolidation 19" xfId="6381"/>
    <cellStyle name="_P08 WD6 Estates EDT consolidation 19 2" xfId="6382"/>
    <cellStyle name="_P08 WD6 Estates EDT consolidation 2" xfId="6383"/>
    <cellStyle name="_P08 WD6 Estates EDT consolidation 2 2" xfId="6384"/>
    <cellStyle name="_P08 WD6 Estates EDT consolidation 2 2 2" xfId="6385"/>
    <cellStyle name="_P08 WD6 Estates EDT consolidation 2 3" xfId="6386"/>
    <cellStyle name="_P08 WD6 Estates EDT consolidation 2 3 2" xfId="6387"/>
    <cellStyle name="_P08 WD6 Estates EDT consolidation 2 3 3" xfId="6388"/>
    <cellStyle name="_P08 WD6 Estates EDT consolidation 2 3_Gross" xfId="6389"/>
    <cellStyle name="_P08 WD6 Estates EDT consolidation 2 4" xfId="6390"/>
    <cellStyle name="_P08 WD6 Estates EDT consolidation 2 4 2" xfId="6391"/>
    <cellStyle name="_P08 WD6 Estates EDT consolidation 2 4 3" xfId="6392"/>
    <cellStyle name="_P08 WD6 Estates EDT consolidation 2 4_Gross" xfId="6393"/>
    <cellStyle name="_P08 WD6 Estates EDT consolidation 2 5" xfId="6394"/>
    <cellStyle name="_P08 WD6 Estates EDT consolidation 2 5 2" xfId="6395"/>
    <cellStyle name="_P08 WD6 Estates EDT consolidation 2 5 2 2" xfId="16789"/>
    <cellStyle name="_P08 WD6 Estates EDT consolidation 2 5 3" xfId="6396"/>
    <cellStyle name="_P08 WD6 Estates EDT consolidation 2 5 3 2" xfId="16790"/>
    <cellStyle name="_P08 WD6 Estates EDT consolidation 2 5 4" xfId="6397"/>
    <cellStyle name="_P08 WD6 Estates EDT consolidation 2 5_Gross" xfId="6398"/>
    <cellStyle name="_P08 WD6 Estates EDT consolidation 2 6" xfId="6399"/>
    <cellStyle name="_P08 WD6 Estates EDT consolidation 2 6 2" xfId="16791"/>
    <cellStyle name="_P08 WD6 Estates EDT consolidation 2 6 3" xfId="16792"/>
    <cellStyle name="_P08 WD6 Estates EDT consolidation 2 7" xfId="6400"/>
    <cellStyle name="_P08 WD6 Estates EDT consolidation 2 7 2" xfId="16793"/>
    <cellStyle name="_P08 WD6 Estates EDT consolidation 2 8" xfId="6401"/>
    <cellStyle name="_P08 WD6 Estates EDT consolidation 2 8 2" xfId="16794"/>
    <cellStyle name="_P08 WD6 Estates EDT consolidation 2 9" xfId="6402"/>
    <cellStyle name="_P08 WD6 Estates EDT consolidation 2_August 2014 IMBE" xfId="6403"/>
    <cellStyle name="_P08 WD6 Estates EDT consolidation 2_August 2014 IMBE 2" xfId="6404"/>
    <cellStyle name="_P08 WD6 Estates EDT consolidation 2_Gross" xfId="6405"/>
    <cellStyle name="_P08 WD6 Estates EDT consolidation 20" xfId="6406"/>
    <cellStyle name="_P08 WD6 Estates EDT consolidation 20 2" xfId="6407"/>
    <cellStyle name="_P08 WD6 Estates EDT consolidation 21" xfId="6408"/>
    <cellStyle name="_P08 WD6 Estates EDT consolidation 21 2" xfId="16795"/>
    <cellStyle name="_P08 WD6 Estates EDT consolidation 22" xfId="6409"/>
    <cellStyle name="_P08 WD6 Estates EDT consolidation 23" xfId="6410"/>
    <cellStyle name="_P08 WD6 Estates EDT consolidation 3" xfId="6411"/>
    <cellStyle name="_P08 WD6 Estates EDT consolidation 3 2" xfId="6412"/>
    <cellStyle name="_P08 WD6 Estates EDT consolidation 4" xfId="6413"/>
    <cellStyle name="_P08 WD6 Estates EDT consolidation 4 2" xfId="6414"/>
    <cellStyle name="_P08 WD6 Estates EDT consolidation 4 3" xfId="6415"/>
    <cellStyle name="_P08 WD6 Estates EDT consolidation 4_Gross" xfId="6416"/>
    <cellStyle name="_P08 WD6 Estates EDT consolidation 5" xfId="6417"/>
    <cellStyle name="_P08 WD6 Estates EDT consolidation 5 2" xfId="6418"/>
    <cellStyle name="_P08 WD6 Estates EDT consolidation 5 3" xfId="6419"/>
    <cellStyle name="_P08 WD6 Estates EDT consolidation 5_Gross" xfId="6420"/>
    <cellStyle name="_P08 WD6 Estates EDT consolidation 6" xfId="6421"/>
    <cellStyle name="_P08 WD6 Estates EDT consolidation 6 2" xfId="6422"/>
    <cellStyle name="_P08 WD6 Estates EDT consolidation 6 3" xfId="6423"/>
    <cellStyle name="_P08 WD6 Estates EDT consolidation 6 3 2" xfId="16796"/>
    <cellStyle name="_P08 WD6 Estates EDT consolidation 7" xfId="6424"/>
    <cellStyle name="_P08 WD6 Estates EDT consolidation 7 2" xfId="6425"/>
    <cellStyle name="_P08 WD6 Estates EDT consolidation 7 3" xfId="6426"/>
    <cellStyle name="_P08 WD6 Estates EDT consolidation 7 4" xfId="6427"/>
    <cellStyle name="_P08 WD6 Estates EDT consolidation 7_Gross" xfId="6428"/>
    <cellStyle name="_P08 WD6 Estates EDT consolidation 8" xfId="6429"/>
    <cellStyle name="_P08 WD6 Estates EDT consolidation 8 2" xfId="6430"/>
    <cellStyle name="_P08 WD6 Estates EDT consolidation 8_Gross" xfId="6431"/>
    <cellStyle name="_P08 WD6 Estates EDT consolidation 9" xfId="6432"/>
    <cellStyle name="_P08 WD6 Estates EDT consolidation 9 2" xfId="6433"/>
    <cellStyle name="_P08 WD6 Estates EDT consolidation 9_Gross" xfId="6434"/>
    <cellStyle name="_P08 WD6 Estates EDT consolidation_July 2014 IMBE" xfId="6435"/>
    <cellStyle name="_P08 WD6 Estates EDT consolidation_July 2014 IMBE 2" xfId="6436"/>
    <cellStyle name="_P08 WD6 Estates EDT consolidation_July 2014 IMBE 3" xfId="6437"/>
    <cellStyle name="_P08 WD6 Estates EDT consolidation_R0 Caseloads" xfId="6438"/>
    <cellStyle name="_P08 WD6 Estates EDT consolidation_WCMG updates 1415p3" xfId="6439"/>
    <cellStyle name="_P08 WD6 Estates EDT consolidation_WCMG updates 1415p3 2" xfId="6440"/>
    <cellStyle name="_P09 new version WD6 Estates EDT consolidation v2" xfId="6441"/>
    <cellStyle name="_P09 new version WD6 Estates EDT consolidation v2 10" xfId="6442"/>
    <cellStyle name="_P09 new version WD6 Estates EDT consolidation v2 10 2" xfId="6443"/>
    <cellStyle name="_P09 new version WD6 Estates EDT consolidation v2 10 3" xfId="6444"/>
    <cellStyle name="_P09 new version WD6 Estates EDT consolidation v2 10 3 2" xfId="16797"/>
    <cellStyle name="_P09 new version WD6 Estates EDT consolidation v2 10_Gross" xfId="6445"/>
    <cellStyle name="_P09 new version WD6 Estates EDT consolidation v2 11" xfId="6446"/>
    <cellStyle name="_P09 new version WD6 Estates EDT consolidation v2 11 2" xfId="6447"/>
    <cellStyle name="_P09 new version WD6 Estates EDT consolidation v2 11_Gross" xfId="6448"/>
    <cellStyle name="_P09 new version WD6 Estates EDT consolidation v2 12" xfId="6449"/>
    <cellStyle name="_P09 new version WD6 Estates EDT consolidation v2 12 2" xfId="6450"/>
    <cellStyle name="_P09 new version WD6 Estates EDT consolidation v2 12_Gross" xfId="6451"/>
    <cellStyle name="_P09 new version WD6 Estates EDT consolidation v2 13" xfId="6452"/>
    <cellStyle name="_P09 new version WD6 Estates EDT consolidation v2 13 2" xfId="6453"/>
    <cellStyle name="_P09 new version WD6 Estates EDT consolidation v2 13_Gross" xfId="6454"/>
    <cellStyle name="_P09 new version WD6 Estates EDT consolidation v2 14" xfId="6455"/>
    <cellStyle name="_P09 new version WD6 Estates EDT consolidation v2 14 2" xfId="6456"/>
    <cellStyle name="_P09 new version WD6 Estates EDT consolidation v2 14_Gross" xfId="6457"/>
    <cellStyle name="_P09 new version WD6 Estates EDT consolidation v2 15" xfId="6458"/>
    <cellStyle name="_P09 new version WD6 Estates EDT consolidation v2 15 2" xfId="6459"/>
    <cellStyle name="_P09 new version WD6 Estates EDT consolidation v2 15_Gross" xfId="6460"/>
    <cellStyle name="_P09 new version WD6 Estates EDT consolidation v2 16" xfId="6461"/>
    <cellStyle name="_P09 new version WD6 Estates EDT consolidation v2 16 2" xfId="6462"/>
    <cellStyle name="_P09 new version WD6 Estates EDT consolidation v2 16_Gross" xfId="6463"/>
    <cellStyle name="_P09 new version WD6 Estates EDT consolidation v2 17" xfId="6464"/>
    <cellStyle name="_P09 new version WD6 Estates EDT consolidation v2 17 2" xfId="6465"/>
    <cellStyle name="_P09 new version WD6 Estates EDT consolidation v2 18" xfId="6466"/>
    <cellStyle name="_P09 new version WD6 Estates EDT consolidation v2 18 2" xfId="6467"/>
    <cellStyle name="_P09 new version WD6 Estates EDT consolidation v2 19" xfId="6468"/>
    <cellStyle name="_P09 new version WD6 Estates EDT consolidation v2 19 2" xfId="6469"/>
    <cellStyle name="_P09 new version WD6 Estates EDT consolidation v2 2" xfId="6470"/>
    <cellStyle name="_P09 new version WD6 Estates EDT consolidation v2 2 2" xfId="6471"/>
    <cellStyle name="_P09 new version WD6 Estates EDT consolidation v2 2 2 2" xfId="6472"/>
    <cellStyle name="_P09 new version WD6 Estates EDT consolidation v2 2 3" xfId="6473"/>
    <cellStyle name="_P09 new version WD6 Estates EDT consolidation v2 2 3 2" xfId="6474"/>
    <cellStyle name="_P09 new version WD6 Estates EDT consolidation v2 2 3 3" xfId="6475"/>
    <cellStyle name="_P09 new version WD6 Estates EDT consolidation v2 2 3_Gross" xfId="6476"/>
    <cellStyle name="_P09 new version WD6 Estates EDT consolidation v2 2 4" xfId="6477"/>
    <cellStyle name="_P09 new version WD6 Estates EDT consolidation v2 2 4 2" xfId="6478"/>
    <cellStyle name="_P09 new version WD6 Estates EDT consolidation v2 2 4 3" xfId="6479"/>
    <cellStyle name="_P09 new version WD6 Estates EDT consolidation v2 2 4_Gross" xfId="6480"/>
    <cellStyle name="_P09 new version WD6 Estates EDT consolidation v2 2 5" xfId="6481"/>
    <cellStyle name="_P09 new version WD6 Estates EDT consolidation v2 2 5 2" xfId="6482"/>
    <cellStyle name="_P09 new version WD6 Estates EDT consolidation v2 2 5 2 2" xfId="16798"/>
    <cellStyle name="_P09 new version WD6 Estates EDT consolidation v2 2 5 3" xfId="6483"/>
    <cellStyle name="_P09 new version WD6 Estates EDT consolidation v2 2 5 3 2" xfId="16799"/>
    <cellStyle name="_P09 new version WD6 Estates EDT consolidation v2 2 5 4" xfId="6484"/>
    <cellStyle name="_P09 new version WD6 Estates EDT consolidation v2 2 5_Gross" xfId="6485"/>
    <cellStyle name="_P09 new version WD6 Estates EDT consolidation v2 2 6" xfId="6486"/>
    <cellStyle name="_P09 new version WD6 Estates EDT consolidation v2 2 6 2" xfId="16800"/>
    <cellStyle name="_P09 new version WD6 Estates EDT consolidation v2 2 6 3" xfId="16801"/>
    <cellStyle name="_P09 new version WD6 Estates EDT consolidation v2 2 7" xfId="6487"/>
    <cellStyle name="_P09 new version WD6 Estates EDT consolidation v2 2 7 2" xfId="16802"/>
    <cellStyle name="_P09 new version WD6 Estates EDT consolidation v2 2 8" xfId="6488"/>
    <cellStyle name="_P09 new version WD6 Estates EDT consolidation v2 2 8 2" xfId="16803"/>
    <cellStyle name="_P09 new version WD6 Estates EDT consolidation v2 2 9" xfId="6489"/>
    <cellStyle name="_P09 new version WD6 Estates EDT consolidation v2 2_August 2014 IMBE" xfId="6490"/>
    <cellStyle name="_P09 new version WD6 Estates EDT consolidation v2 2_August 2014 IMBE 2" xfId="6491"/>
    <cellStyle name="_P09 new version WD6 Estates EDT consolidation v2 2_Gross" xfId="6492"/>
    <cellStyle name="_P09 new version WD6 Estates EDT consolidation v2 20" xfId="6493"/>
    <cellStyle name="_P09 new version WD6 Estates EDT consolidation v2 20 2" xfId="6494"/>
    <cellStyle name="_P09 new version WD6 Estates EDT consolidation v2 21" xfId="6495"/>
    <cellStyle name="_P09 new version WD6 Estates EDT consolidation v2 21 2" xfId="16804"/>
    <cellStyle name="_P09 new version WD6 Estates EDT consolidation v2 22" xfId="6496"/>
    <cellStyle name="_P09 new version WD6 Estates EDT consolidation v2 23" xfId="6497"/>
    <cellStyle name="_P09 new version WD6 Estates EDT consolidation v2 3" xfId="6498"/>
    <cellStyle name="_P09 new version WD6 Estates EDT consolidation v2 3 2" xfId="6499"/>
    <cellStyle name="_P09 new version WD6 Estates EDT consolidation v2 4" xfId="6500"/>
    <cellStyle name="_P09 new version WD6 Estates EDT consolidation v2 4 2" xfId="6501"/>
    <cellStyle name="_P09 new version WD6 Estates EDT consolidation v2 4 3" xfId="6502"/>
    <cellStyle name="_P09 new version WD6 Estates EDT consolidation v2 4_Gross" xfId="6503"/>
    <cellStyle name="_P09 new version WD6 Estates EDT consolidation v2 5" xfId="6504"/>
    <cellStyle name="_P09 new version WD6 Estates EDT consolidation v2 5 2" xfId="6505"/>
    <cellStyle name="_P09 new version WD6 Estates EDT consolidation v2 5 3" xfId="6506"/>
    <cellStyle name="_P09 new version WD6 Estates EDT consolidation v2 5_Gross" xfId="6507"/>
    <cellStyle name="_P09 new version WD6 Estates EDT consolidation v2 6" xfId="6508"/>
    <cellStyle name="_P09 new version WD6 Estates EDT consolidation v2 6 2" xfId="6509"/>
    <cellStyle name="_P09 new version WD6 Estates EDT consolidation v2 6 3" xfId="6510"/>
    <cellStyle name="_P09 new version WD6 Estates EDT consolidation v2 6 3 2" xfId="16805"/>
    <cellStyle name="_P09 new version WD6 Estates EDT consolidation v2 7" xfId="6511"/>
    <cellStyle name="_P09 new version WD6 Estates EDT consolidation v2 7 2" xfId="6512"/>
    <cellStyle name="_P09 new version WD6 Estates EDT consolidation v2 7 3" xfId="6513"/>
    <cellStyle name="_P09 new version WD6 Estates EDT consolidation v2 7 4" xfId="6514"/>
    <cellStyle name="_P09 new version WD6 Estates EDT consolidation v2 7_Gross" xfId="6515"/>
    <cellStyle name="_P09 new version WD6 Estates EDT consolidation v2 8" xfId="6516"/>
    <cellStyle name="_P09 new version WD6 Estates EDT consolidation v2 8 2" xfId="6517"/>
    <cellStyle name="_P09 new version WD6 Estates EDT consolidation v2 8_Gross" xfId="6518"/>
    <cellStyle name="_P09 new version WD6 Estates EDT consolidation v2 9" xfId="6519"/>
    <cellStyle name="_P09 new version WD6 Estates EDT consolidation v2 9 2" xfId="6520"/>
    <cellStyle name="_P09 new version WD6 Estates EDT consolidation v2 9_Gross" xfId="6521"/>
    <cellStyle name="_P09 new version WD6 Estates EDT consolidation v2_July 2014 IMBE" xfId="6522"/>
    <cellStyle name="_P09 new version WD6 Estates EDT consolidation v2_July 2014 IMBE 2" xfId="6523"/>
    <cellStyle name="_P09 new version WD6 Estates EDT consolidation v2_July 2014 IMBE 3" xfId="6524"/>
    <cellStyle name="_P09 new version WD6 Estates EDT consolidation v2_R0 Caseloads" xfId="6525"/>
    <cellStyle name="_P09 new version WD6 Estates EDT consolidation v2_WCMG updates 1415p3" xfId="6526"/>
    <cellStyle name="_P09 new version WD6 Estates EDT consolidation v2_WCMG updates 1415p3 2" xfId="6527"/>
    <cellStyle name="_P1) Jun 10 IMBE workbook" xfId="6528"/>
    <cellStyle name="_P1) Jun 10 IMBE workbook 2" xfId="6529"/>
    <cellStyle name="_P1) Jun 10 IMBE workbook 2 2" xfId="6530"/>
    <cellStyle name="_P1) Jun 10 IMBE workbook 3" xfId="6531"/>
    <cellStyle name="_P1) Jun 10 IMBE workbook 4" xfId="6532"/>
    <cellStyle name="_P1) Jun 10 IMBE workbook_Gross" xfId="6533"/>
    <cellStyle name="_P11 WD6 COO FRCT narrative sheets" xfId="6534"/>
    <cellStyle name="_P11 WD6 COO FRCT narrative sheets 10" xfId="6535"/>
    <cellStyle name="_P11 WD6 COO FRCT narrative sheets 10 2" xfId="6536"/>
    <cellStyle name="_P11 WD6 COO FRCT narrative sheets 10 2 2" xfId="6537"/>
    <cellStyle name="_P11 WD6 COO FRCT narrative sheets 10 2 2 2" xfId="16806"/>
    <cellStyle name="_P11 WD6 COO FRCT narrative sheets 10 2 3" xfId="6538"/>
    <cellStyle name="_P11 WD6 COO FRCT narrative sheets 10 2 4" xfId="16807"/>
    <cellStyle name="_P11 WD6 COO FRCT narrative sheets 10 2_Gross" xfId="6539"/>
    <cellStyle name="_P11 WD6 COO FRCT narrative sheets 10 2_Gross 2" xfId="6540"/>
    <cellStyle name="_P11 WD6 COO FRCT narrative sheets 10 3" xfId="6541"/>
    <cellStyle name="_P11 WD6 COO FRCT narrative sheets 10 3 2" xfId="16808"/>
    <cellStyle name="_P11 WD6 COO FRCT narrative sheets 10 3 3" xfId="16809"/>
    <cellStyle name="_P11 WD6 COO FRCT narrative sheets 10 4" xfId="6542"/>
    <cellStyle name="_P11 WD6 COO FRCT narrative sheets 10 5" xfId="6543"/>
    <cellStyle name="_P11 WD6 COO FRCT narrative sheets 10_Gross" xfId="6544"/>
    <cellStyle name="_P11 WD6 COO FRCT narrative sheets 10_Gross 2" xfId="6545"/>
    <cellStyle name="_P11 WD6 COO FRCT narrative sheets 11" xfId="6546"/>
    <cellStyle name="_P11 WD6 COO FRCT narrative sheets 11 2" xfId="6547"/>
    <cellStyle name="_P11 WD6 COO FRCT narrative sheets 11 2 2" xfId="6548"/>
    <cellStyle name="_P11 WD6 COO FRCT narrative sheets 11 3" xfId="6549"/>
    <cellStyle name="_P11 WD6 COO FRCT narrative sheets 11 3 2" xfId="16810"/>
    <cellStyle name="_P11 WD6 COO FRCT narrative sheets 11 4" xfId="6550"/>
    <cellStyle name="_P11 WD6 COO FRCT narrative sheets 11 5" xfId="6551"/>
    <cellStyle name="_P11 WD6 COO FRCT narrative sheets 11_Gross" xfId="6552"/>
    <cellStyle name="_P11 WD6 COO FRCT narrative sheets 11_Gross 2" xfId="6553"/>
    <cellStyle name="_P11 WD6 COO FRCT narrative sheets 12" xfId="6554"/>
    <cellStyle name="_P11 WD6 COO FRCT narrative sheets 12 2" xfId="6555"/>
    <cellStyle name="_P11 WD6 COO FRCT narrative sheets 12 2 2" xfId="6556"/>
    <cellStyle name="_P11 WD6 COO FRCT narrative sheets 12 3" xfId="6557"/>
    <cellStyle name="_P11 WD6 COO FRCT narrative sheets 12 4" xfId="6558"/>
    <cellStyle name="_P11 WD6 COO FRCT narrative sheets 12_Gross" xfId="6559"/>
    <cellStyle name="_P11 WD6 COO FRCT narrative sheets 12_Gross 2" xfId="6560"/>
    <cellStyle name="_P11 WD6 COO FRCT narrative sheets 13" xfId="6561"/>
    <cellStyle name="_P11 WD6 COO FRCT narrative sheets 13 2" xfId="6562"/>
    <cellStyle name="_P11 WD6 COO FRCT narrative sheets 13 3" xfId="6563"/>
    <cellStyle name="_P11 WD6 COO FRCT narrative sheets 13 4" xfId="16811"/>
    <cellStyle name="_P11 WD6 COO FRCT narrative sheets 13 5" xfId="16812"/>
    <cellStyle name="_P11 WD6 COO FRCT narrative sheets 13_Gross" xfId="6564"/>
    <cellStyle name="_P11 WD6 COO FRCT narrative sheets 13_Gross 2" xfId="6565"/>
    <cellStyle name="_P11 WD6 COO FRCT narrative sheets 14" xfId="6566"/>
    <cellStyle name="_P11 WD6 COO FRCT narrative sheets 14 2" xfId="6567"/>
    <cellStyle name="_P11 WD6 COO FRCT narrative sheets 14 2 2" xfId="6568"/>
    <cellStyle name="_P11 WD6 COO FRCT narrative sheets 14 3" xfId="6569"/>
    <cellStyle name="_P11 WD6 COO FRCT narrative sheets 14_Gross" xfId="6570"/>
    <cellStyle name="_P11 WD6 COO FRCT narrative sheets 14_Gross 2" xfId="6571"/>
    <cellStyle name="_P11 WD6 COO FRCT narrative sheets 15" xfId="6572"/>
    <cellStyle name="_P11 WD6 COO FRCT narrative sheets 15 2" xfId="6573"/>
    <cellStyle name="_P11 WD6 COO FRCT narrative sheets 15 3" xfId="6574"/>
    <cellStyle name="_P11 WD6 COO FRCT narrative sheets 15_Gross" xfId="6575"/>
    <cellStyle name="_P11 WD6 COO FRCT narrative sheets 15_Gross 2" xfId="6576"/>
    <cellStyle name="_P11 WD6 COO FRCT narrative sheets 16" xfId="6577"/>
    <cellStyle name="_P11 WD6 COO FRCT narrative sheets 16 2" xfId="6578"/>
    <cellStyle name="_P11 WD6 COO FRCT narrative sheets 16_Gross" xfId="6579"/>
    <cellStyle name="_P11 WD6 COO FRCT narrative sheets 16_Gross 2" xfId="6580"/>
    <cellStyle name="_P11 WD6 COO FRCT narrative sheets 17" xfId="6581"/>
    <cellStyle name="_P11 WD6 COO FRCT narrative sheets 17 2" xfId="6582"/>
    <cellStyle name="_P11 WD6 COO FRCT narrative sheets 17_Gross" xfId="6583"/>
    <cellStyle name="_P11 WD6 COO FRCT narrative sheets 17_Gross 2" xfId="6584"/>
    <cellStyle name="_P11 WD6 COO FRCT narrative sheets 18" xfId="6585"/>
    <cellStyle name="_P11 WD6 COO FRCT narrative sheets 18 2" xfId="6586"/>
    <cellStyle name="_P11 WD6 COO FRCT narrative sheets 19" xfId="6587"/>
    <cellStyle name="_P11 WD6 COO FRCT narrative sheets 19 2" xfId="6588"/>
    <cellStyle name="_P11 WD6 COO FRCT narrative sheets 2" xfId="6589"/>
    <cellStyle name="_P11 WD6 COO FRCT narrative sheets 2 10" xfId="6590"/>
    <cellStyle name="_P11 WD6 COO FRCT narrative sheets 2 11" xfId="6591"/>
    <cellStyle name="_P11 WD6 COO FRCT narrative sheets 2 12" xfId="6592"/>
    <cellStyle name="_P11 WD6 COO FRCT narrative sheets 2 2" xfId="6593"/>
    <cellStyle name="_P11 WD6 COO FRCT narrative sheets 2 2 2" xfId="6594"/>
    <cellStyle name="_P11 WD6 COO FRCT narrative sheets 2 2 2 2" xfId="6595"/>
    <cellStyle name="_P11 WD6 COO FRCT narrative sheets 2 2 2 3" xfId="16813"/>
    <cellStyle name="_P11 WD6 COO FRCT narrative sheets 2 2 2 4" xfId="16814"/>
    <cellStyle name="_P11 WD6 COO FRCT narrative sheets 2 2 3" xfId="6596"/>
    <cellStyle name="_P11 WD6 COO FRCT narrative sheets 2 2 3 2" xfId="6597"/>
    <cellStyle name="_P11 WD6 COO FRCT narrative sheets 2 2 4" xfId="6598"/>
    <cellStyle name="_P11 WD6 COO FRCT narrative sheets 2 2 5" xfId="6599"/>
    <cellStyle name="_P11 WD6 COO FRCT narrative sheets 2 2_Gross" xfId="6600"/>
    <cellStyle name="_P11 WD6 COO FRCT narrative sheets 2 2_Gross 2" xfId="6601"/>
    <cellStyle name="_P11 WD6 COO FRCT narrative sheets 2 3" xfId="6602"/>
    <cellStyle name="_P11 WD6 COO FRCT narrative sheets 2 3 2" xfId="6603"/>
    <cellStyle name="_P11 WD6 COO FRCT narrative sheets 2 3 2 2" xfId="6604"/>
    <cellStyle name="_P11 WD6 COO FRCT narrative sheets 2 3 2 3" xfId="6605"/>
    <cellStyle name="_P11 WD6 COO FRCT narrative sheets 2 3 3" xfId="6606"/>
    <cellStyle name="_P11 WD6 COO FRCT narrative sheets 2 3 4" xfId="6607"/>
    <cellStyle name="_P11 WD6 COO FRCT narrative sheets 2 3_Gross" xfId="6608"/>
    <cellStyle name="_P11 WD6 COO FRCT narrative sheets 2 3_Gross 2" xfId="6609"/>
    <cellStyle name="_P11 WD6 COO FRCT narrative sheets 2 4" xfId="6610"/>
    <cellStyle name="_P11 WD6 COO FRCT narrative sheets 2 4 2" xfId="6611"/>
    <cellStyle name="_P11 WD6 COO FRCT narrative sheets 2 4 2 2" xfId="16815"/>
    <cellStyle name="_P11 WD6 COO FRCT narrative sheets 2 4 3" xfId="6612"/>
    <cellStyle name="_P11 WD6 COO FRCT narrative sheets 2 4 4" xfId="6613"/>
    <cellStyle name="_P11 WD6 COO FRCT narrative sheets 2 5" xfId="6614"/>
    <cellStyle name="_P11 WD6 COO FRCT narrative sheets 2 5 2" xfId="6615"/>
    <cellStyle name="_P11 WD6 COO FRCT narrative sheets 2 5 2 2" xfId="6616"/>
    <cellStyle name="_P11 WD6 COO FRCT narrative sheets 2 5 3" xfId="6617"/>
    <cellStyle name="_P11 WD6 COO FRCT narrative sheets 2 6" xfId="6618"/>
    <cellStyle name="_P11 WD6 COO FRCT narrative sheets 2 6 2" xfId="6619"/>
    <cellStyle name="_P11 WD6 COO FRCT narrative sheets 2 6 3" xfId="6620"/>
    <cellStyle name="_P11 WD6 COO FRCT narrative sheets 2 7" xfId="6621"/>
    <cellStyle name="_P11 WD6 COO FRCT narrative sheets 2 7 2" xfId="6622"/>
    <cellStyle name="_P11 WD6 COO FRCT narrative sheets 2 8" xfId="6623"/>
    <cellStyle name="_P11 WD6 COO FRCT narrative sheets 2 9" xfId="6624"/>
    <cellStyle name="_P11 WD6 COO FRCT narrative sheets 2_Gross" xfId="6625"/>
    <cellStyle name="_P11 WD6 COO FRCT narrative sheets 2_Gross 2" xfId="6626"/>
    <cellStyle name="_P11 WD6 COO FRCT narrative sheets 20" xfId="6627"/>
    <cellStyle name="_P11 WD6 COO FRCT narrative sheets 20 2" xfId="6628"/>
    <cellStyle name="_P11 WD6 COO FRCT narrative sheets 21" xfId="6629"/>
    <cellStyle name="_P11 WD6 COO FRCT narrative sheets 21 2" xfId="6630"/>
    <cellStyle name="_P11 WD6 COO FRCT narrative sheets 22" xfId="6631"/>
    <cellStyle name="_P11 WD6 COO FRCT narrative sheets 23" xfId="6632"/>
    <cellStyle name="_P11 WD6 COO FRCT narrative sheets 24" xfId="6633"/>
    <cellStyle name="_P11 WD6 COO FRCT narrative sheets 24 2" xfId="6634"/>
    <cellStyle name="_P11 WD6 COO FRCT narrative sheets 25" xfId="6635"/>
    <cellStyle name="_P11 WD6 COO FRCT narrative sheets 25 2" xfId="16816"/>
    <cellStyle name="_P11 WD6 COO FRCT narrative sheets 26" xfId="6636"/>
    <cellStyle name="_P11 WD6 COO FRCT narrative sheets 26 2" xfId="16817"/>
    <cellStyle name="_P11 WD6 COO FRCT narrative sheets 27" xfId="6637"/>
    <cellStyle name="_P11 WD6 COO FRCT narrative sheets 27 2" xfId="16818"/>
    <cellStyle name="_P11 WD6 COO FRCT narrative sheets 28" xfId="6638"/>
    <cellStyle name="_P11 WD6 COO FRCT narrative sheets 29" xfId="6639"/>
    <cellStyle name="_P11 WD6 COO FRCT narrative sheets 3" xfId="6640"/>
    <cellStyle name="_P11 WD6 COO FRCT narrative sheets 3 10" xfId="6641"/>
    <cellStyle name="_P11 WD6 COO FRCT narrative sheets 3 10 2" xfId="6642"/>
    <cellStyle name="_P11 WD6 COO FRCT narrative sheets 3 10 3" xfId="16819"/>
    <cellStyle name="_P11 WD6 COO FRCT narrative sheets 3 10 4" xfId="16820"/>
    <cellStyle name="_P11 WD6 COO FRCT narrative sheets 3 10 5" xfId="16821"/>
    <cellStyle name="_P11 WD6 COO FRCT narrative sheets 3 11" xfId="6643"/>
    <cellStyle name="_P11 WD6 COO FRCT narrative sheets 3 11 2" xfId="6644"/>
    <cellStyle name="_P11 WD6 COO FRCT narrative sheets 3 12" xfId="6645"/>
    <cellStyle name="_P11 WD6 COO FRCT narrative sheets 3 2" xfId="6646"/>
    <cellStyle name="_P11 WD6 COO FRCT narrative sheets 3 2 2" xfId="6647"/>
    <cellStyle name="_P11 WD6 COO FRCT narrative sheets 3 2 2 2" xfId="6648"/>
    <cellStyle name="_P11 WD6 COO FRCT narrative sheets 3 2 2 3" xfId="6649"/>
    <cellStyle name="_P11 WD6 COO FRCT narrative sheets 3 2 2_Gross" xfId="6650"/>
    <cellStyle name="_P11 WD6 COO FRCT narrative sheets 3 2 2_Gross 2" xfId="6651"/>
    <cellStyle name="_P11 WD6 COO FRCT narrative sheets 3 2 3" xfId="6652"/>
    <cellStyle name="_P11 WD6 COO FRCT narrative sheets 3 2 4" xfId="6653"/>
    <cellStyle name="_P11 WD6 COO FRCT narrative sheets 3 2_Gross" xfId="6654"/>
    <cellStyle name="_P11 WD6 COO FRCT narrative sheets 3 2_Gross 2" xfId="6655"/>
    <cellStyle name="_P11 WD6 COO FRCT narrative sheets 3 3" xfId="6656"/>
    <cellStyle name="_P11 WD6 COO FRCT narrative sheets 3 3 2" xfId="6657"/>
    <cellStyle name="_P11 WD6 COO FRCT narrative sheets 3 3 2 2" xfId="6658"/>
    <cellStyle name="_P11 WD6 COO FRCT narrative sheets 3 3 2 3" xfId="6659"/>
    <cellStyle name="_P11 WD6 COO FRCT narrative sheets 3 3 2_Gross" xfId="6660"/>
    <cellStyle name="_P11 WD6 COO FRCT narrative sheets 3 3 2_Gross 2" xfId="6661"/>
    <cellStyle name="_P11 WD6 COO FRCT narrative sheets 3 3 3" xfId="6662"/>
    <cellStyle name="_P11 WD6 COO FRCT narrative sheets 3 3 4" xfId="6663"/>
    <cellStyle name="_P11 WD6 COO FRCT narrative sheets 3 3_August 2014 IMBE" xfId="6664"/>
    <cellStyle name="_P11 WD6 COO FRCT narrative sheets 3 3_August 2014 IMBE 2" xfId="6665"/>
    <cellStyle name="_P11 WD6 COO FRCT narrative sheets 3 3_August 2014 IMBE 2 2" xfId="6666"/>
    <cellStyle name="_P11 WD6 COO FRCT narrative sheets 3 3_August 2014 IMBE 2 2 2" xfId="6667"/>
    <cellStyle name="_P11 WD6 COO FRCT narrative sheets 3 3_August 2014 IMBE 2 2_Gross" xfId="6668"/>
    <cellStyle name="_P11 WD6 COO FRCT narrative sheets 3 3_August 2014 IMBE 2 2_Gross 2" xfId="6669"/>
    <cellStyle name="_P11 WD6 COO FRCT narrative sheets 3 3_August 2014 IMBE 2 3" xfId="6670"/>
    <cellStyle name="_P11 WD6 COO FRCT narrative sheets 3 3_August 2014 IMBE 2 4" xfId="6671"/>
    <cellStyle name="_P11 WD6 COO FRCT narrative sheets 3 3_August 2014 IMBE 2_Gross" xfId="6672"/>
    <cellStyle name="_P11 WD6 COO FRCT narrative sheets 3 3_August 2014 IMBE 2_Gross 2" xfId="6673"/>
    <cellStyle name="_P11 WD6 COO FRCT narrative sheets 3 3_August 2014 IMBE 3" xfId="6674"/>
    <cellStyle name="_P11 WD6 COO FRCT narrative sheets 3 3_August 2014 IMBE 3 2" xfId="16822"/>
    <cellStyle name="_P11 WD6 COO FRCT narrative sheets 3 3_August 2014 IMBE 4" xfId="6675"/>
    <cellStyle name="_P11 WD6 COO FRCT narrative sheets 3 3_August 2014 IMBE 4 2" xfId="16823"/>
    <cellStyle name="_P11 WD6 COO FRCT narrative sheets 3 3_August 2014 IMBE 5" xfId="16824"/>
    <cellStyle name="_P11 WD6 COO FRCT narrative sheets 3 3_August 2014 IMBE_Gross" xfId="6676"/>
    <cellStyle name="_P11 WD6 COO FRCT narrative sheets 3 3_August 2014 IMBE_Gross 2" xfId="6677"/>
    <cellStyle name="_P11 WD6 COO FRCT narrative sheets 3 3_Gross" xfId="6678"/>
    <cellStyle name="_P11 WD6 COO FRCT narrative sheets 3 3_Gross 2" xfId="6679"/>
    <cellStyle name="_P11 WD6 COO FRCT narrative sheets 3 4" xfId="6680"/>
    <cellStyle name="_P11 WD6 COO FRCT narrative sheets 3 4 2" xfId="6681"/>
    <cellStyle name="_P11 WD6 COO FRCT narrative sheets 3 4 2 2" xfId="6682"/>
    <cellStyle name="_P11 WD6 COO FRCT narrative sheets 3 4 2 3" xfId="6683"/>
    <cellStyle name="_P11 WD6 COO FRCT narrative sheets 3 4 2_Gross" xfId="6684"/>
    <cellStyle name="_P11 WD6 COO FRCT narrative sheets 3 4 2_Gross 2" xfId="6685"/>
    <cellStyle name="_P11 WD6 COO FRCT narrative sheets 3 4 3" xfId="6686"/>
    <cellStyle name="_P11 WD6 COO FRCT narrative sheets 3 4 4" xfId="6687"/>
    <cellStyle name="_P11 WD6 COO FRCT narrative sheets 3 4_Gross" xfId="6688"/>
    <cellStyle name="_P11 WD6 COO FRCT narrative sheets 3 4_Gross 2" xfId="6689"/>
    <cellStyle name="_P11 WD6 COO FRCT narrative sheets 3 5" xfId="6690"/>
    <cellStyle name="_P11 WD6 COO FRCT narrative sheets 3 5 2" xfId="6691"/>
    <cellStyle name="_P11 WD6 COO FRCT narrative sheets 3 5 2 2" xfId="16825"/>
    <cellStyle name="_P11 WD6 COO FRCT narrative sheets 3 5 3" xfId="6692"/>
    <cellStyle name="_P11 WD6 COO FRCT narrative sheets 3 5 4" xfId="16826"/>
    <cellStyle name="_P11 WD6 COO FRCT narrative sheets 3 5 5" xfId="16827"/>
    <cellStyle name="_P11 WD6 COO FRCT narrative sheets 3 5 6" xfId="16828"/>
    <cellStyle name="_P11 WD6 COO FRCT narrative sheets 3 5_Gross" xfId="6693"/>
    <cellStyle name="_P11 WD6 COO FRCT narrative sheets 3 5_Gross 2" xfId="6694"/>
    <cellStyle name="_P11 WD6 COO FRCT narrative sheets 3 6" xfId="6695"/>
    <cellStyle name="_P11 WD6 COO FRCT narrative sheets 3 6 2" xfId="6696"/>
    <cellStyle name="_P11 WD6 COO FRCT narrative sheets 3 6 2 2" xfId="16829"/>
    <cellStyle name="_P11 WD6 COO FRCT narrative sheets 3 6 3" xfId="6697"/>
    <cellStyle name="_P11 WD6 COO FRCT narrative sheets 3 6 3 2" xfId="16830"/>
    <cellStyle name="_P11 WD6 COO FRCT narrative sheets 3 6 4" xfId="6698"/>
    <cellStyle name="_P11 WD6 COO FRCT narrative sheets 3 6 5" xfId="16831"/>
    <cellStyle name="_P11 WD6 COO FRCT narrative sheets 3 6 6" xfId="16832"/>
    <cellStyle name="_P11 WD6 COO FRCT narrative sheets 3 6 7" xfId="16833"/>
    <cellStyle name="_P11 WD6 COO FRCT narrative sheets 3 6 8" xfId="16834"/>
    <cellStyle name="_P11 WD6 COO FRCT narrative sheets 3 6_Gross" xfId="6699"/>
    <cellStyle name="_P11 WD6 COO FRCT narrative sheets 3 6_Gross 2" xfId="6700"/>
    <cellStyle name="_P11 WD6 COO FRCT narrative sheets 3 7" xfId="6701"/>
    <cellStyle name="_P11 WD6 COO FRCT narrative sheets 3 7 2" xfId="6702"/>
    <cellStyle name="_P11 WD6 COO FRCT narrative sheets 3 7 2 2" xfId="6703"/>
    <cellStyle name="_P11 WD6 COO FRCT narrative sheets 3 7 3" xfId="6704"/>
    <cellStyle name="_P11 WD6 COO FRCT narrative sheets 3 7 3 2" xfId="16835"/>
    <cellStyle name="_P11 WD6 COO FRCT narrative sheets 3 7 4" xfId="6705"/>
    <cellStyle name="_P11 WD6 COO FRCT narrative sheets 3 7 5" xfId="16836"/>
    <cellStyle name="_P11 WD6 COO FRCT narrative sheets 3 7_Gross" xfId="6706"/>
    <cellStyle name="_P11 WD6 COO FRCT narrative sheets 3 7_Gross 2" xfId="6707"/>
    <cellStyle name="_P11 WD6 COO FRCT narrative sheets 3 8" xfId="6708"/>
    <cellStyle name="_P11 WD6 COO FRCT narrative sheets 3 8 2" xfId="6709"/>
    <cellStyle name="_P11 WD6 COO FRCT narrative sheets 3 8 2 2" xfId="16837"/>
    <cellStyle name="_P11 WD6 COO FRCT narrative sheets 3 8 3" xfId="6710"/>
    <cellStyle name="_P11 WD6 COO FRCT narrative sheets 3 8 3 2" xfId="16838"/>
    <cellStyle name="_P11 WD6 COO FRCT narrative sheets 3 8 4" xfId="16839"/>
    <cellStyle name="_P11 WD6 COO FRCT narrative sheets 3 8 5" xfId="16840"/>
    <cellStyle name="_P11 WD6 COO FRCT narrative sheets 3 8 6" xfId="16841"/>
    <cellStyle name="_P11 WD6 COO FRCT narrative sheets 3 8 7" xfId="16842"/>
    <cellStyle name="_P11 WD6 COO FRCT narrative sheets 3 8 8" xfId="16843"/>
    <cellStyle name="_P11 WD6 COO FRCT narrative sheets 3 8_Gross" xfId="6711"/>
    <cellStyle name="_P11 WD6 COO FRCT narrative sheets 3 8_Gross 2" xfId="6712"/>
    <cellStyle name="_P11 WD6 COO FRCT narrative sheets 3 9" xfId="6713"/>
    <cellStyle name="_P11 WD6 COO FRCT narrative sheets 3 9 2" xfId="6714"/>
    <cellStyle name="_P11 WD6 COO FRCT narrative sheets 3 9 3" xfId="16844"/>
    <cellStyle name="_P11 WD6 COO FRCT narrative sheets 3 9 4" xfId="16845"/>
    <cellStyle name="_P11 WD6 COO FRCT narrative sheets 3 9 5" xfId="16846"/>
    <cellStyle name="_P11 WD6 COO FRCT narrative sheets 3_August 2014 IMBE" xfId="6715"/>
    <cellStyle name="_P11 WD6 COO FRCT narrative sheets 3_August 2014 IMBE 2" xfId="6716"/>
    <cellStyle name="_P11 WD6 COO FRCT narrative sheets 3_August 2014 IMBE 2 2" xfId="6717"/>
    <cellStyle name="_P11 WD6 COO FRCT narrative sheets 3_August 2014 IMBE 2 3" xfId="6718"/>
    <cellStyle name="_P11 WD6 COO FRCT narrative sheets 3_August 2014 IMBE 2_Gross" xfId="6719"/>
    <cellStyle name="_P11 WD6 COO FRCT narrative sheets 3_August 2014 IMBE 2_Gross 2" xfId="6720"/>
    <cellStyle name="_P11 WD6 COO FRCT narrative sheets 3_August 2014 IMBE 3" xfId="6721"/>
    <cellStyle name="_P11 WD6 COO FRCT narrative sheets 3_August 2014 IMBE 4" xfId="6722"/>
    <cellStyle name="_P11 WD6 COO FRCT narrative sheets 3_August 2014 IMBE_Gross" xfId="6723"/>
    <cellStyle name="_P11 WD6 COO FRCT narrative sheets 3_August 2014 IMBE_Gross 2" xfId="6724"/>
    <cellStyle name="_P11 WD6 COO FRCT narrative sheets 3_Gross" xfId="6725"/>
    <cellStyle name="_P11 WD6 COO FRCT narrative sheets 3_Gross 2" xfId="6726"/>
    <cellStyle name="_P11 WD6 COO FRCT narrative sheets 4" xfId="6727"/>
    <cellStyle name="_P11 WD6 COO FRCT narrative sheets 4 2" xfId="6728"/>
    <cellStyle name="_P11 WD6 COO FRCT narrative sheets 4 2 2" xfId="6729"/>
    <cellStyle name="_P11 WD6 COO FRCT narrative sheets 4 2 2 2" xfId="6730"/>
    <cellStyle name="_P11 WD6 COO FRCT narrative sheets 4 2 3" xfId="6731"/>
    <cellStyle name="_P11 WD6 COO FRCT narrative sheets 4 2_Gross" xfId="6732"/>
    <cellStyle name="_P11 WD6 COO FRCT narrative sheets 4 2_Gross 2" xfId="6733"/>
    <cellStyle name="_P11 WD6 COO FRCT narrative sheets 4 3" xfId="6734"/>
    <cellStyle name="_P11 WD6 COO FRCT narrative sheets 4 3 2" xfId="6735"/>
    <cellStyle name="_P11 WD6 COO FRCT narrative sheets 4 4" xfId="6736"/>
    <cellStyle name="_P11 WD6 COO FRCT narrative sheets 4 5" xfId="6737"/>
    <cellStyle name="_P11 WD6 COO FRCT narrative sheets 4 6" xfId="6738"/>
    <cellStyle name="_P11 WD6 COO FRCT narrative sheets 4_August 2014 IMBE" xfId="6739"/>
    <cellStyle name="_P11 WD6 COO FRCT narrative sheets 4_August 2014 IMBE 2" xfId="6740"/>
    <cellStyle name="_P11 WD6 COO FRCT narrative sheets 4_August 2014 IMBE 2 2" xfId="6741"/>
    <cellStyle name="_P11 WD6 COO FRCT narrative sheets 4_August 2014 IMBE 2 2 2" xfId="6742"/>
    <cellStyle name="_P11 WD6 COO FRCT narrative sheets 4_August 2014 IMBE 2 2_Gross" xfId="6743"/>
    <cellStyle name="_P11 WD6 COO FRCT narrative sheets 4_August 2014 IMBE 2 2_Gross 2" xfId="6744"/>
    <cellStyle name="_P11 WD6 COO FRCT narrative sheets 4_August 2014 IMBE 2 3" xfId="6745"/>
    <cellStyle name="_P11 WD6 COO FRCT narrative sheets 4_August 2014 IMBE 2 4" xfId="6746"/>
    <cellStyle name="_P11 WD6 COO FRCT narrative sheets 4_August 2014 IMBE 2_Gross" xfId="6747"/>
    <cellStyle name="_P11 WD6 COO FRCT narrative sheets 4_August 2014 IMBE 2_Gross 2" xfId="6748"/>
    <cellStyle name="_P11 WD6 COO FRCT narrative sheets 4_August 2014 IMBE 3" xfId="6749"/>
    <cellStyle name="_P11 WD6 COO FRCT narrative sheets 4_August 2014 IMBE 3 2" xfId="16847"/>
    <cellStyle name="_P11 WD6 COO FRCT narrative sheets 4_August 2014 IMBE 4" xfId="6750"/>
    <cellStyle name="_P11 WD6 COO FRCT narrative sheets 4_August 2014 IMBE 4 2" xfId="16848"/>
    <cellStyle name="_P11 WD6 COO FRCT narrative sheets 4_August 2014 IMBE 5" xfId="16849"/>
    <cellStyle name="_P11 WD6 COO FRCT narrative sheets 4_August 2014 IMBE_Gross" xfId="6751"/>
    <cellStyle name="_P11 WD6 COO FRCT narrative sheets 4_August 2014 IMBE_Gross 2" xfId="6752"/>
    <cellStyle name="_P11 WD6 COO FRCT narrative sheets 4_Gross" xfId="6753"/>
    <cellStyle name="_P11 WD6 COO FRCT narrative sheets 4_Gross 2" xfId="6754"/>
    <cellStyle name="_P11 WD6 COO FRCT narrative sheets 5" xfId="6755"/>
    <cellStyle name="_P11 WD6 COO FRCT narrative sheets 5 2" xfId="6756"/>
    <cellStyle name="_P11 WD6 COO FRCT narrative sheets 5 2 2" xfId="6757"/>
    <cellStyle name="_P11 WD6 COO FRCT narrative sheets 5 2 2 2" xfId="16850"/>
    <cellStyle name="_P11 WD6 COO FRCT narrative sheets 5 2 2 2 2" xfId="16851"/>
    <cellStyle name="_P11 WD6 COO FRCT narrative sheets 5 2 3" xfId="6758"/>
    <cellStyle name="_P11 WD6 COO FRCT narrative sheets 5 2 4" xfId="6759"/>
    <cellStyle name="_P11 WD6 COO FRCT narrative sheets 5 2 5" xfId="16852"/>
    <cellStyle name="_P11 WD6 COO FRCT narrative sheets 5 2_Gross" xfId="6760"/>
    <cellStyle name="_P11 WD6 COO FRCT narrative sheets 5 2_Gross 2" xfId="6761"/>
    <cellStyle name="_P11 WD6 COO FRCT narrative sheets 5 3" xfId="6762"/>
    <cellStyle name="_P11 WD6 COO FRCT narrative sheets 5 3 2" xfId="6763"/>
    <cellStyle name="_P11 WD6 COO FRCT narrative sheets 5 3 2 2" xfId="16853"/>
    <cellStyle name="_P11 WD6 COO FRCT narrative sheets 5 3 3" xfId="6764"/>
    <cellStyle name="_P11 WD6 COO FRCT narrative sheets 5 4" xfId="6765"/>
    <cellStyle name="_P11 WD6 COO FRCT narrative sheets 5 4 2" xfId="16854"/>
    <cellStyle name="_P11 WD6 COO FRCT narrative sheets 5 4 3" xfId="16855"/>
    <cellStyle name="_P11 WD6 COO FRCT narrative sheets 5 4 4" xfId="16856"/>
    <cellStyle name="_P11 WD6 COO FRCT narrative sheets 5 5" xfId="6766"/>
    <cellStyle name="_P11 WD6 COO FRCT narrative sheets 5 5 2" xfId="16857"/>
    <cellStyle name="_P11 WD6 COO FRCT narrative sheets 5_Gross" xfId="6767"/>
    <cellStyle name="_P11 WD6 COO FRCT narrative sheets 5_Gross 2" xfId="6768"/>
    <cellStyle name="_P11 WD6 COO FRCT narrative sheets 6" xfId="6769"/>
    <cellStyle name="_P11 WD6 COO FRCT narrative sheets 6 2" xfId="6770"/>
    <cellStyle name="_P11 WD6 COO FRCT narrative sheets 6 2 2" xfId="6771"/>
    <cellStyle name="_P11 WD6 COO FRCT narrative sheets 6 2 2 2" xfId="16858"/>
    <cellStyle name="_P11 WD6 COO FRCT narrative sheets 6 2 3" xfId="6772"/>
    <cellStyle name="_P11 WD6 COO FRCT narrative sheets 6 2 4" xfId="16859"/>
    <cellStyle name="_P11 WD6 COO FRCT narrative sheets 6 2 5" xfId="16860"/>
    <cellStyle name="_P11 WD6 COO FRCT narrative sheets 6 2_Gross" xfId="6773"/>
    <cellStyle name="_P11 WD6 COO FRCT narrative sheets 6 2_Gross 2" xfId="6774"/>
    <cellStyle name="_P11 WD6 COO FRCT narrative sheets 6 3" xfId="6775"/>
    <cellStyle name="_P11 WD6 COO FRCT narrative sheets 6 3 2" xfId="6776"/>
    <cellStyle name="_P11 WD6 COO FRCT narrative sheets 6 3 2 2" xfId="16861"/>
    <cellStyle name="_P11 WD6 COO FRCT narrative sheets 6 3 3" xfId="6777"/>
    <cellStyle name="_P11 WD6 COO FRCT narrative sheets 6 4" xfId="6778"/>
    <cellStyle name="_P11 WD6 COO FRCT narrative sheets 6 5" xfId="6779"/>
    <cellStyle name="_P11 WD6 COO FRCT narrative sheets 6_Gross" xfId="6780"/>
    <cellStyle name="_P11 WD6 COO FRCT narrative sheets 6_Gross 2" xfId="6781"/>
    <cellStyle name="_P11 WD6 COO FRCT narrative sheets 7" xfId="6782"/>
    <cellStyle name="_P11 WD6 COO FRCT narrative sheets 7 2" xfId="6783"/>
    <cellStyle name="_P11 WD6 COO FRCT narrative sheets 7 2 2" xfId="6784"/>
    <cellStyle name="_P11 WD6 COO FRCT narrative sheets 7 2 2 2" xfId="16862"/>
    <cellStyle name="_P11 WD6 COO FRCT narrative sheets 7 2 3" xfId="6785"/>
    <cellStyle name="_P11 WD6 COO FRCT narrative sheets 7 2_Gross" xfId="6786"/>
    <cellStyle name="_P11 WD6 COO FRCT narrative sheets 7 2_Gross 2" xfId="6787"/>
    <cellStyle name="_P11 WD6 COO FRCT narrative sheets 7 3" xfId="6788"/>
    <cellStyle name="_P11 WD6 COO FRCT narrative sheets 7 3 2" xfId="16863"/>
    <cellStyle name="_P11 WD6 COO FRCT narrative sheets 7 4" xfId="6789"/>
    <cellStyle name="_P11 WD6 COO FRCT narrative sheets 7_Gross" xfId="6790"/>
    <cellStyle name="_P11 WD6 COO FRCT narrative sheets 7_Gross 2" xfId="6791"/>
    <cellStyle name="_P11 WD6 COO FRCT narrative sheets 8" xfId="6792"/>
    <cellStyle name="_P11 WD6 COO FRCT narrative sheets 8 2" xfId="6793"/>
    <cellStyle name="_P11 WD6 COO FRCT narrative sheets 8 2 2" xfId="6794"/>
    <cellStyle name="_P11 WD6 COO FRCT narrative sheets 8 2 3" xfId="6795"/>
    <cellStyle name="_P11 WD6 COO FRCT narrative sheets 8 2_Gross" xfId="6796"/>
    <cellStyle name="_P11 WD6 COO FRCT narrative sheets 8 2_Gross 2" xfId="6797"/>
    <cellStyle name="_P11 WD6 COO FRCT narrative sheets 8 3" xfId="6798"/>
    <cellStyle name="_P11 WD6 COO FRCT narrative sheets 8 4" xfId="6799"/>
    <cellStyle name="_P11 WD6 COO FRCT narrative sheets 8_Gross" xfId="6800"/>
    <cellStyle name="_P11 WD6 COO FRCT narrative sheets 8_Gross 2" xfId="6801"/>
    <cellStyle name="_P11 WD6 COO FRCT narrative sheets 9" xfId="6802"/>
    <cellStyle name="_P11 WD6 COO FRCT narrative sheets 9 2" xfId="6803"/>
    <cellStyle name="_P11 WD6 COO FRCT narrative sheets 9 2 2" xfId="6804"/>
    <cellStyle name="_P11 WD6 COO FRCT narrative sheets 9 2 2 2" xfId="16864"/>
    <cellStyle name="_P11 WD6 COO FRCT narrative sheets 9 2 2 2 2" xfId="16865"/>
    <cellStyle name="_P11 WD6 COO FRCT narrative sheets 9 2 2 3" xfId="16866"/>
    <cellStyle name="_P11 WD6 COO FRCT narrative sheets 9 2 3" xfId="6805"/>
    <cellStyle name="_P11 WD6 COO FRCT narrative sheets 9 2 4" xfId="16867"/>
    <cellStyle name="_P11 WD6 COO FRCT narrative sheets 9 2_Gross" xfId="6806"/>
    <cellStyle name="_P11 WD6 COO FRCT narrative sheets 9 2_Gross 2" xfId="6807"/>
    <cellStyle name="_P11 WD6 COO FRCT narrative sheets 9 3" xfId="6808"/>
    <cellStyle name="_P11 WD6 COO FRCT narrative sheets 9 3 2" xfId="16868"/>
    <cellStyle name="_P11 WD6 COO FRCT narrative sheets 9 3 3" xfId="16869"/>
    <cellStyle name="_P11 WD6 COO FRCT narrative sheets 9 4" xfId="6809"/>
    <cellStyle name="_P11 WD6 COO FRCT narrative sheets 9 4 2" xfId="16870"/>
    <cellStyle name="_P11 WD6 COO FRCT narrative sheets 9 5" xfId="6810"/>
    <cellStyle name="_P11 WD6 COO FRCT narrative sheets 9_Gross" xfId="6811"/>
    <cellStyle name="_P11 WD6 COO FRCT narrative sheets 9_Gross 2" xfId="6812"/>
    <cellStyle name="_P11 WD6 COO FRCT narrative sheets_001. Test" xfId="6813"/>
    <cellStyle name="_P11 WD6 COO FRCT narrative sheets_001. Test 2" xfId="6814"/>
    <cellStyle name="_P11 WD6 COO FRCT narrative sheets_001. Test 2 2" xfId="16871"/>
    <cellStyle name="_P11 WD6 COO FRCT narrative sheets_001. Test 3" xfId="16872"/>
    <cellStyle name="_P11 WD6 COO FRCT narrative sheets_001. Test_Gross" xfId="6815"/>
    <cellStyle name="_P11 WD6 COO FRCT narrative sheets_001. Test_Gross 2" xfId="6816"/>
    <cellStyle name="_P11 WD6 COO FRCT narrative sheets_Gross" xfId="6817"/>
    <cellStyle name="_P11 WD6 COO FRCT narrative sheets_Gross 2" xfId="6818"/>
    <cellStyle name="_P11 WD6 COO FRCT narrative sheets_Gross 2 2" xfId="6819"/>
    <cellStyle name="_P11 WD6 COO FRCT narrative sheets_Gross 2 2 2" xfId="16873"/>
    <cellStyle name="_P11 WD6 COO FRCT narrative sheets_Gross 2 3" xfId="6820"/>
    <cellStyle name="_P11 WD6 COO FRCT narrative sheets_Gross 2_Gross" xfId="6821"/>
    <cellStyle name="_P11 WD6 COO FRCT narrative sheets_Gross 2_Gross 2" xfId="6822"/>
    <cellStyle name="_P11 WD6 COO FRCT narrative sheets_Gross 3" xfId="6823"/>
    <cellStyle name="_P11 WD6 COO FRCT narrative sheets_Gross 3 2" xfId="16874"/>
    <cellStyle name="_P11 WD6 COO FRCT narrative sheets_Gross 4" xfId="6824"/>
    <cellStyle name="_P11 WD6 COO FRCT narrative sheets_Gross_1" xfId="6825"/>
    <cellStyle name="_P11 WD6 COO FRCT narrative sheets_Gross_1 2" xfId="6826"/>
    <cellStyle name="_P11 WD6 COO FRCT narrative sheets_Gross_Gross" xfId="6827"/>
    <cellStyle name="_P11 WD6 COO FRCT narrative sheets_Gross_Gross 2" xfId="6828"/>
    <cellStyle name="_P11 WD6 COO FRCT narrative sheets_R0" xfId="6829"/>
    <cellStyle name="_P11 WD6 COO FRCT narrative sheets_R0 2" xfId="6830"/>
    <cellStyle name="_P11 WD6 COO FRCT narrative sheets_R0 2 2" xfId="6831"/>
    <cellStyle name="_P11 WD6 COO FRCT narrative sheets_R0 2 2 2" xfId="16875"/>
    <cellStyle name="_P11 WD6 COO FRCT narrative sheets_R0 2 3" xfId="6832"/>
    <cellStyle name="_P11 WD6 COO FRCT narrative sheets_R0 3" xfId="6833"/>
    <cellStyle name="_P11 WD6 COO FRCT narrative sheets_R0 3 2" xfId="16876"/>
    <cellStyle name="_P11 WD6 COO FRCT narrative sheets_R0 4" xfId="6834"/>
    <cellStyle name="_P11 WD6 COO FRCT narrative sheets_R0_1" xfId="6835"/>
    <cellStyle name="_P11 WD6 COO FRCT narrative sheets_R0_1 2" xfId="6836"/>
    <cellStyle name="_P11 WD6 COO FRCT narrative sheets_R0_1 2 2" xfId="16877"/>
    <cellStyle name="_P11 WD6 COO FRCT narrative sheets_R0_1 3" xfId="6837"/>
    <cellStyle name="_P11) Apr 10 IMBE workbook" xfId="6838"/>
    <cellStyle name="_P11) Apr 10 IMBE workbook 10" xfId="6839"/>
    <cellStyle name="_P11) Apr 10 IMBE workbook 10 2" xfId="6840"/>
    <cellStyle name="_P11) Apr 10 IMBE workbook 10 2 2" xfId="6841"/>
    <cellStyle name="_P11) Apr 10 IMBE workbook 10 2 3" xfId="16878"/>
    <cellStyle name="_P11) Apr 10 IMBE workbook 10 3" xfId="6842"/>
    <cellStyle name="_P11) Apr 10 IMBE workbook 10 3 2" xfId="16879"/>
    <cellStyle name="_P11) Apr 10 IMBE workbook 10 4" xfId="6843"/>
    <cellStyle name="_P11) Apr 10 IMBE workbook 10_Gross" xfId="6844"/>
    <cellStyle name="_P11) Apr 10 IMBE workbook 11" xfId="6845"/>
    <cellStyle name="_P11) Apr 10 IMBE workbook 11 2" xfId="6846"/>
    <cellStyle name="_P11) Apr 10 IMBE workbook 11 3" xfId="16880"/>
    <cellStyle name="_P11) Apr 10 IMBE workbook 11_Gross" xfId="6847"/>
    <cellStyle name="_P11) Apr 10 IMBE workbook 12" xfId="6848"/>
    <cellStyle name="_P11) Apr 10 IMBE workbook 12 2" xfId="6849"/>
    <cellStyle name="_P11) Apr 10 IMBE workbook 12 3" xfId="16881"/>
    <cellStyle name="_P11) Apr 10 IMBE workbook 12_Gross" xfId="6850"/>
    <cellStyle name="_P11) Apr 10 IMBE workbook 13" xfId="6851"/>
    <cellStyle name="_P11) Apr 10 IMBE workbook 13 2" xfId="6852"/>
    <cellStyle name="_P11) Apr 10 IMBE workbook 13_Gross" xfId="6853"/>
    <cellStyle name="_P11) Apr 10 IMBE workbook 14" xfId="6854"/>
    <cellStyle name="_P11) Apr 10 IMBE workbook 14 2" xfId="6855"/>
    <cellStyle name="_P11) Apr 10 IMBE workbook 14_Gross" xfId="6856"/>
    <cellStyle name="_P11) Apr 10 IMBE workbook 15" xfId="6857"/>
    <cellStyle name="_P11) Apr 10 IMBE workbook 15 2" xfId="6858"/>
    <cellStyle name="_P11) Apr 10 IMBE workbook 15_Gross" xfId="6859"/>
    <cellStyle name="_P11) Apr 10 IMBE workbook 16" xfId="6860"/>
    <cellStyle name="_P11) Apr 10 IMBE workbook 16 2" xfId="6861"/>
    <cellStyle name="_P11) Apr 10 IMBE workbook 16_Gross" xfId="6862"/>
    <cellStyle name="_P11) Apr 10 IMBE workbook 17" xfId="6863"/>
    <cellStyle name="_P11) Apr 10 IMBE workbook 17 2" xfId="6864"/>
    <cellStyle name="_P11) Apr 10 IMBE workbook 18" xfId="6865"/>
    <cellStyle name="_P11) Apr 10 IMBE workbook 18 2" xfId="6866"/>
    <cellStyle name="_P11) Apr 10 IMBE workbook 19" xfId="6867"/>
    <cellStyle name="_P11) Apr 10 IMBE workbook 19 2" xfId="6868"/>
    <cellStyle name="_P11) Apr 10 IMBE workbook 2" xfId="6869"/>
    <cellStyle name="_P11) Apr 10 IMBE workbook 2 10" xfId="6870"/>
    <cellStyle name="_P11) Apr 10 IMBE workbook 2 2" xfId="6871"/>
    <cellStyle name="_P11) Apr 10 IMBE workbook 2 2 2" xfId="6872"/>
    <cellStyle name="_P11) Apr 10 IMBE workbook 2 2 2 2" xfId="6873"/>
    <cellStyle name="_P11) Apr 10 IMBE workbook 2 2 2 3" xfId="16882"/>
    <cellStyle name="_P11) Apr 10 IMBE workbook 2 2 3" xfId="6874"/>
    <cellStyle name="_P11) Apr 10 IMBE workbook 2 2 4" xfId="6875"/>
    <cellStyle name="_P11) Apr 10 IMBE workbook 2 2 5" xfId="6876"/>
    <cellStyle name="_P11) Apr 10 IMBE workbook 2 3" xfId="6877"/>
    <cellStyle name="_P11) Apr 10 IMBE workbook 2 3 2" xfId="6878"/>
    <cellStyle name="_P11) Apr 10 IMBE workbook 2 3 2 2" xfId="6879"/>
    <cellStyle name="_P11) Apr 10 IMBE workbook 2 3 2 2 2" xfId="16883"/>
    <cellStyle name="_P11) Apr 10 IMBE workbook 2 3 2 3" xfId="16884"/>
    <cellStyle name="_P11) Apr 10 IMBE workbook 2 3 2 4" xfId="16885"/>
    <cellStyle name="_P11) Apr 10 IMBE workbook 2 3 3" xfId="6880"/>
    <cellStyle name="_P11) Apr 10 IMBE workbook 2 3 3 2" xfId="16886"/>
    <cellStyle name="_P11) Apr 10 IMBE workbook 2 3 3 3" xfId="16887"/>
    <cellStyle name="_P11) Apr 10 IMBE workbook 2 3 4" xfId="6881"/>
    <cellStyle name="_P11) Apr 10 IMBE workbook 2 3 5" xfId="6882"/>
    <cellStyle name="_P11) Apr 10 IMBE workbook 2 3_Gross" xfId="6883"/>
    <cellStyle name="_P11) Apr 10 IMBE workbook 2 4" xfId="6884"/>
    <cellStyle name="_P11) Apr 10 IMBE workbook 2 4 2" xfId="6885"/>
    <cellStyle name="_P11) Apr 10 IMBE workbook 2 4 2 2" xfId="6886"/>
    <cellStyle name="_P11) Apr 10 IMBE workbook 2 4 2 2 2" xfId="16888"/>
    <cellStyle name="_P11) Apr 10 IMBE workbook 2 4 2 3" xfId="16889"/>
    <cellStyle name="_P11) Apr 10 IMBE workbook 2 4 2 4" xfId="16890"/>
    <cellStyle name="_P11) Apr 10 IMBE workbook 2 4 3" xfId="6887"/>
    <cellStyle name="_P11) Apr 10 IMBE workbook 2 4 3 2" xfId="16891"/>
    <cellStyle name="_P11) Apr 10 IMBE workbook 2 4 4" xfId="6888"/>
    <cellStyle name="_P11) Apr 10 IMBE workbook 2 4 5" xfId="16892"/>
    <cellStyle name="_P11) Apr 10 IMBE workbook 2 4_Gross" xfId="6889"/>
    <cellStyle name="_P11) Apr 10 IMBE workbook 2 5" xfId="6890"/>
    <cellStyle name="_P11) Apr 10 IMBE workbook 2 5 2" xfId="6891"/>
    <cellStyle name="_P11) Apr 10 IMBE workbook 2 5 2 2" xfId="16893"/>
    <cellStyle name="_P11) Apr 10 IMBE workbook 2 5 2 2 2" xfId="16894"/>
    <cellStyle name="_P11) Apr 10 IMBE workbook 2 5 2 3" xfId="16895"/>
    <cellStyle name="_P11) Apr 10 IMBE workbook 2 5 2 4" xfId="16896"/>
    <cellStyle name="_P11) Apr 10 IMBE workbook 2 5 3" xfId="6892"/>
    <cellStyle name="_P11) Apr 10 IMBE workbook 2 5 3 2" xfId="16897"/>
    <cellStyle name="_P11) Apr 10 IMBE workbook 2 5 3 3" xfId="16898"/>
    <cellStyle name="_P11) Apr 10 IMBE workbook 2 5 4" xfId="6893"/>
    <cellStyle name="_P11) Apr 10 IMBE workbook 2 5 5" xfId="16899"/>
    <cellStyle name="_P11) Apr 10 IMBE workbook 2 5_Gross" xfId="6894"/>
    <cellStyle name="_P11) Apr 10 IMBE workbook 2 6" xfId="6895"/>
    <cellStyle name="_P11) Apr 10 IMBE workbook 2 6 2" xfId="6896"/>
    <cellStyle name="_P11) Apr 10 IMBE workbook 2 6 2 2" xfId="16900"/>
    <cellStyle name="_P11) Apr 10 IMBE workbook 2 6 2 3" xfId="16901"/>
    <cellStyle name="_P11) Apr 10 IMBE workbook 2 6 3" xfId="16902"/>
    <cellStyle name="_P11) Apr 10 IMBE workbook 2 6 4" xfId="16903"/>
    <cellStyle name="_P11) Apr 10 IMBE workbook 2 7" xfId="6897"/>
    <cellStyle name="_P11) Apr 10 IMBE workbook 2 7 2" xfId="16904"/>
    <cellStyle name="_P11) Apr 10 IMBE workbook 2 8" xfId="6898"/>
    <cellStyle name="_P11) Apr 10 IMBE workbook 2 8 2" xfId="16905"/>
    <cellStyle name="_P11) Apr 10 IMBE workbook 2 9" xfId="6899"/>
    <cellStyle name="_P11) Apr 10 IMBE workbook 2_August 2014 IMBE" xfId="6900"/>
    <cellStyle name="_P11) Apr 10 IMBE workbook 2_August 2014 IMBE 2" xfId="6901"/>
    <cellStyle name="_P11) Apr 10 IMBE workbook 2_August 2014 IMBE 2 2" xfId="6902"/>
    <cellStyle name="_P11) Apr 10 IMBE workbook 2_August 2014 IMBE 3" xfId="6903"/>
    <cellStyle name="_P11) Apr 10 IMBE workbook 2_August 2014 IMBE 4" xfId="16906"/>
    <cellStyle name="_P11) Apr 10 IMBE workbook 2_Gross" xfId="6904"/>
    <cellStyle name="_P11) Apr 10 IMBE workbook 20" xfId="6905"/>
    <cellStyle name="_P11) Apr 10 IMBE workbook 20 2" xfId="6906"/>
    <cellStyle name="_P11) Apr 10 IMBE workbook 21" xfId="6907"/>
    <cellStyle name="_P11) Apr 10 IMBE workbook 21 2" xfId="6908"/>
    <cellStyle name="_P11) Apr 10 IMBE workbook 22" xfId="6909"/>
    <cellStyle name="_P11) Apr 10 IMBE workbook 22 2" xfId="6910"/>
    <cellStyle name="_P11) Apr 10 IMBE workbook 23" xfId="6911"/>
    <cellStyle name="_P11) Apr 10 IMBE workbook 23 2" xfId="6912"/>
    <cellStyle name="_P11) Apr 10 IMBE workbook 24" xfId="6913"/>
    <cellStyle name="_P11) Apr 10 IMBE workbook 24 2" xfId="16907"/>
    <cellStyle name="_P11) Apr 10 IMBE workbook 25" xfId="6914"/>
    <cellStyle name="_P11) Apr 10 IMBE workbook 26" xfId="6915"/>
    <cellStyle name="_P11) Apr 10 IMBE workbook 3" xfId="6916"/>
    <cellStyle name="_P11) Apr 10 IMBE workbook 3 2" xfId="6917"/>
    <cellStyle name="_P11) Apr 10 IMBE workbook 3 2 2" xfId="6918"/>
    <cellStyle name="_P11) Apr 10 IMBE workbook 3 2 2 2" xfId="16908"/>
    <cellStyle name="_P11) Apr 10 IMBE workbook 3 2 3" xfId="16909"/>
    <cellStyle name="_P11) Apr 10 IMBE workbook 3 3" xfId="6919"/>
    <cellStyle name="_P11) Apr 10 IMBE workbook 3 4" xfId="16910"/>
    <cellStyle name="_P11) Apr 10 IMBE workbook 4" xfId="6920"/>
    <cellStyle name="_P11) Apr 10 IMBE workbook 4 2" xfId="6921"/>
    <cellStyle name="_P11) Apr 10 IMBE workbook 4 2 2" xfId="6922"/>
    <cellStyle name="_P11) Apr 10 IMBE workbook 4 2 2 2" xfId="16911"/>
    <cellStyle name="_P11) Apr 10 IMBE workbook 4 2 3" xfId="16912"/>
    <cellStyle name="_P11) Apr 10 IMBE workbook 4 2 4" xfId="16913"/>
    <cellStyle name="_P11) Apr 10 IMBE workbook 4 3" xfId="6923"/>
    <cellStyle name="_P11) Apr 10 IMBE workbook 4 3 2" xfId="16914"/>
    <cellStyle name="_P11) Apr 10 IMBE workbook 4 4" xfId="6924"/>
    <cellStyle name="_P11) Apr 10 IMBE workbook 4 5" xfId="16915"/>
    <cellStyle name="_P11) Apr 10 IMBE workbook 4_Gross" xfId="6925"/>
    <cellStyle name="_P11) Apr 10 IMBE workbook 5" xfId="6926"/>
    <cellStyle name="_P11) Apr 10 IMBE workbook 5 2" xfId="6927"/>
    <cellStyle name="_P11) Apr 10 IMBE workbook 5 2 2" xfId="6928"/>
    <cellStyle name="_P11) Apr 10 IMBE workbook 5 2 2 2" xfId="16916"/>
    <cellStyle name="_P11) Apr 10 IMBE workbook 5 2 3" xfId="16917"/>
    <cellStyle name="_P11) Apr 10 IMBE workbook 5 2 4" xfId="16918"/>
    <cellStyle name="_P11) Apr 10 IMBE workbook 5 3" xfId="6929"/>
    <cellStyle name="_P11) Apr 10 IMBE workbook 5 3 2" xfId="16919"/>
    <cellStyle name="_P11) Apr 10 IMBE workbook 5 4" xfId="6930"/>
    <cellStyle name="_P11) Apr 10 IMBE workbook 5 5" xfId="16920"/>
    <cellStyle name="_P11) Apr 10 IMBE workbook 5_Gross" xfId="6931"/>
    <cellStyle name="_P11) Apr 10 IMBE workbook 6" xfId="6932"/>
    <cellStyle name="_P11) Apr 10 IMBE workbook 6 2" xfId="6933"/>
    <cellStyle name="_P11) Apr 10 IMBE workbook 6 2 2" xfId="6934"/>
    <cellStyle name="_P11) Apr 10 IMBE workbook 6 2 2 2" xfId="16921"/>
    <cellStyle name="_P11) Apr 10 IMBE workbook 6 2 3" xfId="16922"/>
    <cellStyle name="_P11) Apr 10 IMBE workbook 6 3" xfId="6935"/>
    <cellStyle name="_P11) Apr 10 IMBE workbook 6 3 2" xfId="16923"/>
    <cellStyle name="_P11) Apr 10 IMBE workbook 6 3 2 2" xfId="16924"/>
    <cellStyle name="_P11) Apr 10 IMBE workbook 6 3 3" xfId="16925"/>
    <cellStyle name="_P11) Apr 10 IMBE workbook 6 4" xfId="16926"/>
    <cellStyle name="_P11) Apr 10 IMBE workbook 6 5" xfId="16927"/>
    <cellStyle name="_P11) Apr 10 IMBE workbook 7" xfId="6936"/>
    <cellStyle name="_P11) Apr 10 IMBE workbook 7 2" xfId="6937"/>
    <cellStyle name="_P11) Apr 10 IMBE workbook 7 2 2" xfId="6938"/>
    <cellStyle name="_P11) Apr 10 IMBE workbook 7 2 3" xfId="16928"/>
    <cellStyle name="_P11) Apr 10 IMBE workbook 7 3" xfId="6939"/>
    <cellStyle name="_P11) Apr 10 IMBE workbook 7 4" xfId="6940"/>
    <cellStyle name="_P11) Apr 10 IMBE workbook 7_Gross" xfId="6941"/>
    <cellStyle name="_P11) Apr 10 IMBE workbook 8" xfId="6942"/>
    <cellStyle name="_P11) Apr 10 IMBE workbook 8 2" xfId="6943"/>
    <cellStyle name="_P11) Apr 10 IMBE workbook 8 2 2" xfId="6944"/>
    <cellStyle name="_P11) Apr 10 IMBE workbook 8 2 3" xfId="16929"/>
    <cellStyle name="_P11) Apr 10 IMBE workbook 8 3" xfId="6945"/>
    <cellStyle name="_P11) Apr 10 IMBE workbook 8 4" xfId="6946"/>
    <cellStyle name="_P11) Apr 10 IMBE workbook 8_Gross" xfId="6947"/>
    <cellStyle name="_P11) Apr 10 IMBE workbook 9" xfId="6948"/>
    <cellStyle name="_P11) Apr 10 IMBE workbook 9 2" xfId="6949"/>
    <cellStyle name="_P11) Apr 10 IMBE workbook 9 2 2" xfId="16930"/>
    <cellStyle name="_P11) Apr 10 IMBE workbook 9 2 3" xfId="16931"/>
    <cellStyle name="_P11) Apr 10 IMBE workbook 9 3" xfId="6950"/>
    <cellStyle name="_P11) Apr 10 IMBE workbook 9 4" xfId="16932"/>
    <cellStyle name="_P11) Apr 10 IMBE workbook 9_Gross" xfId="6951"/>
    <cellStyle name="_P11) Apr 10 IMBE workbook_July 2014 IMBE" xfId="6952"/>
    <cellStyle name="_P11) Apr 10 IMBE workbook_July 2014 IMBE 2" xfId="6953"/>
    <cellStyle name="_P11) Apr 10 IMBE workbook_July 2014 IMBE 2 2" xfId="6954"/>
    <cellStyle name="_P11) Apr 10 IMBE workbook_July 2014 IMBE 2 3" xfId="6955"/>
    <cellStyle name="_P11) Apr 10 IMBE workbook_July 2014 IMBE 2 4" xfId="16933"/>
    <cellStyle name="_P11) Apr 10 IMBE workbook_July 2014 IMBE 3" xfId="6956"/>
    <cellStyle name="_P11) Apr 10 IMBE workbook_July 2014 IMBE 3 2" xfId="6957"/>
    <cellStyle name="_P11) Apr 10 IMBE workbook_July 2014 IMBE 3 3" xfId="16934"/>
    <cellStyle name="_P11) Apr 10 IMBE workbook_July 2014 IMBE 4" xfId="6958"/>
    <cellStyle name="_P11) Apr 10 IMBE workbook_July 2014 IMBE 5" xfId="6959"/>
    <cellStyle name="_P11) Apr 10 IMBE workbook_June 2014 IMBE" xfId="6960"/>
    <cellStyle name="_P11) Apr 10 IMBE workbook_June 2014 IMBE 2" xfId="6961"/>
    <cellStyle name="_P11) Apr 10 IMBE workbook_June 2014 IMBE 2 2" xfId="6962"/>
    <cellStyle name="_P11) Apr 10 IMBE workbook_June 2014 IMBE 2 2 2" xfId="6963"/>
    <cellStyle name="_P11) Apr 10 IMBE workbook_June 2014 IMBE 2 3" xfId="6964"/>
    <cellStyle name="_P11) Apr 10 IMBE workbook_June 2014 IMBE 2 4" xfId="16935"/>
    <cellStyle name="_P11) Apr 10 IMBE workbook_June 2014 IMBE 3" xfId="6965"/>
    <cellStyle name="_P11) Apr 10 IMBE workbook_June 2014 IMBE 3 2" xfId="6966"/>
    <cellStyle name="_P11) Apr 10 IMBE workbook_June 2014 IMBE 3 3" xfId="16936"/>
    <cellStyle name="_P11) Apr 10 IMBE workbook_June 2014 IMBE 4" xfId="6967"/>
    <cellStyle name="_P11) Apr 10 IMBE workbook_June 2014 IMBE 5" xfId="6968"/>
    <cellStyle name="_P11) Apr 10 IMBE workbook_June 2014 IMBE 6" xfId="16937"/>
    <cellStyle name="_P11) Apr 10 IMBE workbook_R0" xfId="6969"/>
    <cellStyle name="_P11) Apr 10 IMBE workbook_R0 2" xfId="6970"/>
    <cellStyle name="_P11) Apr 10 IMBE workbook_R0 3" xfId="6971"/>
    <cellStyle name="_P11) Apr 10 IMBE workbook_WCMG updates 1415p3" xfId="6972"/>
    <cellStyle name="_P11) Apr 10 IMBE workbook_WCMG updates 1415p3 2" xfId="6973"/>
    <cellStyle name="_P11) Apr 10 IMBE workbook_WCMG updates 1415p3 2 2" xfId="6974"/>
    <cellStyle name="_P11) Apr 10 IMBE workbook_WCMG updates 1415p3 3" xfId="6975"/>
    <cellStyle name="_P11) Apr 10 IMBE workbook_WCMG updates 1415p3 4" xfId="16938"/>
    <cellStyle name="_P11) Apr 10 IMBE workbook_Winter 2013 Audit Trail" xfId="6976"/>
    <cellStyle name="_P11) Apr 10 IMBE workbook_Winter 2013 Audit Trail 2" xfId="6977"/>
    <cellStyle name="_P11) Apr 10 IMBE workbook_Winter 2013 Audit Trail 2 2" xfId="6978"/>
    <cellStyle name="_P11) Apr 10 IMBE workbook_Winter 2013 Audit Trail 2 2 2" xfId="6979"/>
    <cellStyle name="_P11) Apr 10 IMBE workbook_Winter 2013 Audit Trail 2 3" xfId="6980"/>
    <cellStyle name="_P11) Apr 10 IMBE workbook_Winter 2013 Audit Trail 2 4" xfId="16939"/>
    <cellStyle name="_P11) Apr 10 IMBE workbook_Winter 2013 Audit Trail 3" xfId="6981"/>
    <cellStyle name="_P11) Apr 10 IMBE workbook_Winter 2013 Audit Trail 3 2" xfId="6982"/>
    <cellStyle name="_P11) Apr 10 IMBE workbook_Winter 2013 Audit Trail 3 3" xfId="16940"/>
    <cellStyle name="_P11) Apr 10 IMBE workbook_Winter 2013 Audit Trail 4" xfId="6983"/>
    <cellStyle name="_P11) Apr 10 IMBE workbook_Winter 2013 Audit Trail 5" xfId="6984"/>
    <cellStyle name="_P11) Apr 10 IMBE workbook_Winter 2013 Audit Trail 6" xfId="16941"/>
    <cellStyle name="_P12) May 10 (prov outturn) IMBE workbook" xfId="6985"/>
    <cellStyle name="_P12) May 10 (prov outturn) IMBE workbook 10" xfId="6986"/>
    <cellStyle name="_P12) May 10 (prov outturn) IMBE workbook 10 2" xfId="6987"/>
    <cellStyle name="_P12) May 10 (prov outturn) IMBE workbook 10 2 2" xfId="6988"/>
    <cellStyle name="_P12) May 10 (prov outturn) IMBE workbook 10 2 3" xfId="16942"/>
    <cellStyle name="_P12) May 10 (prov outturn) IMBE workbook 10 3" xfId="6989"/>
    <cellStyle name="_P12) May 10 (prov outturn) IMBE workbook 10 3 2" xfId="16943"/>
    <cellStyle name="_P12) May 10 (prov outturn) IMBE workbook 10 4" xfId="6990"/>
    <cellStyle name="_P12) May 10 (prov outturn) IMBE workbook 10_Gross" xfId="6991"/>
    <cellStyle name="_P12) May 10 (prov outturn) IMBE workbook 11" xfId="6992"/>
    <cellStyle name="_P12) May 10 (prov outturn) IMBE workbook 11 2" xfId="6993"/>
    <cellStyle name="_P12) May 10 (prov outturn) IMBE workbook 11 3" xfId="16944"/>
    <cellStyle name="_P12) May 10 (prov outturn) IMBE workbook 11_Gross" xfId="6994"/>
    <cellStyle name="_P12) May 10 (prov outturn) IMBE workbook 12" xfId="6995"/>
    <cellStyle name="_P12) May 10 (prov outturn) IMBE workbook 12 2" xfId="6996"/>
    <cellStyle name="_P12) May 10 (prov outturn) IMBE workbook 12 3" xfId="16945"/>
    <cellStyle name="_P12) May 10 (prov outturn) IMBE workbook 12_Gross" xfId="6997"/>
    <cellStyle name="_P12) May 10 (prov outturn) IMBE workbook 13" xfId="6998"/>
    <cellStyle name="_P12) May 10 (prov outturn) IMBE workbook 13 2" xfId="6999"/>
    <cellStyle name="_P12) May 10 (prov outturn) IMBE workbook 13_Gross" xfId="7000"/>
    <cellStyle name="_P12) May 10 (prov outturn) IMBE workbook 14" xfId="7001"/>
    <cellStyle name="_P12) May 10 (prov outturn) IMBE workbook 14 2" xfId="7002"/>
    <cellStyle name="_P12) May 10 (prov outturn) IMBE workbook 14_Gross" xfId="7003"/>
    <cellStyle name="_P12) May 10 (prov outturn) IMBE workbook 15" xfId="7004"/>
    <cellStyle name="_P12) May 10 (prov outturn) IMBE workbook 15 2" xfId="7005"/>
    <cellStyle name="_P12) May 10 (prov outturn) IMBE workbook 15_Gross" xfId="7006"/>
    <cellStyle name="_P12) May 10 (prov outturn) IMBE workbook 16" xfId="7007"/>
    <cellStyle name="_P12) May 10 (prov outturn) IMBE workbook 16 2" xfId="7008"/>
    <cellStyle name="_P12) May 10 (prov outturn) IMBE workbook 16_Gross" xfId="7009"/>
    <cellStyle name="_P12) May 10 (prov outturn) IMBE workbook 17" xfId="7010"/>
    <cellStyle name="_P12) May 10 (prov outturn) IMBE workbook 17 2" xfId="7011"/>
    <cellStyle name="_P12) May 10 (prov outturn) IMBE workbook 18" xfId="7012"/>
    <cellStyle name="_P12) May 10 (prov outturn) IMBE workbook 18 2" xfId="7013"/>
    <cellStyle name="_P12) May 10 (prov outturn) IMBE workbook 19" xfId="7014"/>
    <cellStyle name="_P12) May 10 (prov outturn) IMBE workbook 19 2" xfId="7015"/>
    <cellStyle name="_P12) May 10 (prov outturn) IMBE workbook 2" xfId="7016"/>
    <cellStyle name="_P12) May 10 (prov outturn) IMBE workbook 2 10" xfId="7017"/>
    <cellStyle name="_P12) May 10 (prov outturn) IMBE workbook 2 2" xfId="7018"/>
    <cellStyle name="_P12) May 10 (prov outturn) IMBE workbook 2 2 2" xfId="7019"/>
    <cellStyle name="_P12) May 10 (prov outturn) IMBE workbook 2 2 2 2" xfId="7020"/>
    <cellStyle name="_P12) May 10 (prov outturn) IMBE workbook 2 2 2 3" xfId="16946"/>
    <cellStyle name="_P12) May 10 (prov outturn) IMBE workbook 2 2 3" xfId="7021"/>
    <cellStyle name="_P12) May 10 (prov outturn) IMBE workbook 2 2 4" xfId="7022"/>
    <cellStyle name="_P12) May 10 (prov outturn) IMBE workbook 2 2 5" xfId="7023"/>
    <cellStyle name="_P12) May 10 (prov outturn) IMBE workbook 2 3" xfId="7024"/>
    <cellStyle name="_P12) May 10 (prov outturn) IMBE workbook 2 3 2" xfId="7025"/>
    <cellStyle name="_P12) May 10 (prov outturn) IMBE workbook 2 3 2 2" xfId="7026"/>
    <cellStyle name="_P12) May 10 (prov outturn) IMBE workbook 2 3 2 2 2" xfId="16947"/>
    <cellStyle name="_P12) May 10 (prov outturn) IMBE workbook 2 3 2 3" xfId="16948"/>
    <cellStyle name="_P12) May 10 (prov outturn) IMBE workbook 2 3 2 4" xfId="16949"/>
    <cellStyle name="_P12) May 10 (prov outturn) IMBE workbook 2 3 3" xfId="7027"/>
    <cellStyle name="_P12) May 10 (prov outturn) IMBE workbook 2 3 3 2" xfId="16950"/>
    <cellStyle name="_P12) May 10 (prov outturn) IMBE workbook 2 3 3 3" xfId="16951"/>
    <cellStyle name="_P12) May 10 (prov outturn) IMBE workbook 2 3 4" xfId="7028"/>
    <cellStyle name="_P12) May 10 (prov outturn) IMBE workbook 2 3 5" xfId="7029"/>
    <cellStyle name="_P12) May 10 (prov outturn) IMBE workbook 2 3_Gross" xfId="7030"/>
    <cellStyle name="_P12) May 10 (prov outturn) IMBE workbook 2 4" xfId="7031"/>
    <cellStyle name="_P12) May 10 (prov outturn) IMBE workbook 2 4 2" xfId="7032"/>
    <cellStyle name="_P12) May 10 (prov outturn) IMBE workbook 2 4 2 2" xfId="7033"/>
    <cellStyle name="_P12) May 10 (prov outturn) IMBE workbook 2 4 2 2 2" xfId="16952"/>
    <cellStyle name="_P12) May 10 (prov outturn) IMBE workbook 2 4 2 3" xfId="16953"/>
    <cellStyle name="_P12) May 10 (prov outturn) IMBE workbook 2 4 2 4" xfId="16954"/>
    <cellStyle name="_P12) May 10 (prov outturn) IMBE workbook 2 4 3" xfId="7034"/>
    <cellStyle name="_P12) May 10 (prov outturn) IMBE workbook 2 4 3 2" xfId="16955"/>
    <cellStyle name="_P12) May 10 (prov outturn) IMBE workbook 2 4 4" xfId="7035"/>
    <cellStyle name="_P12) May 10 (prov outturn) IMBE workbook 2 4 5" xfId="16956"/>
    <cellStyle name="_P12) May 10 (prov outturn) IMBE workbook 2 4_Gross" xfId="7036"/>
    <cellStyle name="_P12) May 10 (prov outturn) IMBE workbook 2 5" xfId="7037"/>
    <cellStyle name="_P12) May 10 (prov outturn) IMBE workbook 2 5 2" xfId="7038"/>
    <cellStyle name="_P12) May 10 (prov outturn) IMBE workbook 2 5 2 2" xfId="16957"/>
    <cellStyle name="_P12) May 10 (prov outturn) IMBE workbook 2 5 2 2 2" xfId="16958"/>
    <cellStyle name="_P12) May 10 (prov outturn) IMBE workbook 2 5 2 3" xfId="16959"/>
    <cellStyle name="_P12) May 10 (prov outturn) IMBE workbook 2 5 2 4" xfId="16960"/>
    <cellStyle name="_P12) May 10 (prov outturn) IMBE workbook 2 5 3" xfId="7039"/>
    <cellStyle name="_P12) May 10 (prov outturn) IMBE workbook 2 5 3 2" xfId="16961"/>
    <cellStyle name="_P12) May 10 (prov outturn) IMBE workbook 2 5 3 3" xfId="16962"/>
    <cellStyle name="_P12) May 10 (prov outturn) IMBE workbook 2 5 4" xfId="7040"/>
    <cellStyle name="_P12) May 10 (prov outturn) IMBE workbook 2 5 5" xfId="16963"/>
    <cellStyle name="_P12) May 10 (prov outturn) IMBE workbook 2 5_Gross" xfId="7041"/>
    <cellStyle name="_P12) May 10 (prov outturn) IMBE workbook 2 6" xfId="7042"/>
    <cellStyle name="_P12) May 10 (prov outturn) IMBE workbook 2 6 2" xfId="7043"/>
    <cellStyle name="_P12) May 10 (prov outturn) IMBE workbook 2 6 2 2" xfId="16964"/>
    <cellStyle name="_P12) May 10 (prov outturn) IMBE workbook 2 6 2 3" xfId="16965"/>
    <cellStyle name="_P12) May 10 (prov outturn) IMBE workbook 2 6 3" xfId="16966"/>
    <cellStyle name="_P12) May 10 (prov outturn) IMBE workbook 2 6 4" xfId="16967"/>
    <cellStyle name="_P12) May 10 (prov outturn) IMBE workbook 2 7" xfId="7044"/>
    <cellStyle name="_P12) May 10 (prov outturn) IMBE workbook 2 7 2" xfId="16968"/>
    <cellStyle name="_P12) May 10 (prov outturn) IMBE workbook 2 8" xfId="7045"/>
    <cellStyle name="_P12) May 10 (prov outturn) IMBE workbook 2 8 2" xfId="16969"/>
    <cellStyle name="_P12) May 10 (prov outturn) IMBE workbook 2 9" xfId="7046"/>
    <cellStyle name="_P12) May 10 (prov outturn) IMBE workbook 2_August 2014 IMBE" xfId="7047"/>
    <cellStyle name="_P12) May 10 (prov outturn) IMBE workbook 2_August 2014 IMBE 2" xfId="7048"/>
    <cellStyle name="_P12) May 10 (prov outturn) IMBE workbook 2_August 2014 IMBE 2 2" xfId="7049"/>
    <cellStyle name="_P12) May 10 (prov outturn) IMBE workbook 2_August 2014 IMBE 3" xfId="7050"/>
    <cellStyle name="_P12) May 10 (prov outturn) IMBE workbook 2_August 2014 IMBE 4" xfId="16970"/>
    <cellStyle name="_P12) May 10 (prov outturn) IMBE workbook 2_Gross" xfId="7051"/>
    <cellStyle name="_P12) May 10 (prov outturn) IMBE workbook 20" xfId="7052"/>
    <cellStyle name="_P12) May 10 (prov outturn) IMBE workbook 20 2" xfId="7053"/>
    <cellStyle name="_P12) May 10 (prov outturn) IMBE workbook 21" xfId="7054"/>
    <cellStyle name="_P12) May 10 (prov outturn) IMBE workbook 21 2" xfId="7055"/>
    <cellStyle name="_P12) May 10 (prov outturn) IMBE workbook 22" xfId="7056"/>
    <cellStyle name="_P12) May 10 (prov outturn) IMBE workbook 22 2" xfId="7057"/>
    <cellStyle name="_P12) May 10 (prov outturn) IMBE workbook 23" xfId="7058"/>
    <cellStyle name="_P12) May 10 (prov outturn) IMBE workbook 23 2" xfId="7059"/>
    <cellStyle name="_P12) May 10 (prov outturn) IMBE workbook 24" xfId="7060"/>
    <cellStyle name="_P12) May 10 (prov outturn) IMBE workbook 24 2" xfId="16971"/>
    <cellStyle name="_P12) May 10 (prov outturn) IMBE workbook 25" xfId="7061"/>
    <cellStyle name="_P12) May 10 (prov outturn) IMBE workbook 26" xfId="7062"/>
    <cellStyle name="_P12) May 10 (prov outturn) IMBE workbook 3" xfId="7063"/>
    <cellStyle name="_P12) May 10 (prov outturn) IMBE workbook 3 2" xfId="7064"/>
    <cellStyle name="_P12) May 10 (prov outturn) IMBE workbook 3 2 2" xfId="7065"/>
    <cellStyle name="_P12) May 10 (prov outturn) IMBE workbook 3 2 2 2" xfId="16972"/>
    <cellStyle name="_P12) May 10 (prov outturn) IMBE workbook 3 2 3" xfId="16973"/>
    <cellStyle name="_P12) May 10 (prov outturn) IMBE workbook 3 3" xfId="7066"/>
    <cellStyle name="_P12) May 10 (prov outturn) IMBE workbook 3 4" xfId="16974"/>
    <cellStyle name="_P12) May 10 (prov outturn) IMBE workbook 4" xfId="7067"/>
    <cellStyle name="_P12) May 10 (prov outturn) IMBE workbook 4 2" xfId="7068"/>
    <cellStyle name="_P12) May 10 (prov outturn) IMBE workbook 4 2 2" xfId="7069"/>
    <cellStyle name="_P12) May 10 (prov outturn) IMBE workbook 4 2 2 2" xfId="16975"/>
    <cellStyle name="_P12) May 10 (prov outturn) IMBE workbook 4 2 3" xfId="16976"/>
    <cellStyle name="_P12) May 10 (prov outturn) IMBE workbook 4 2 4" xfId="16977"/>
    <cellStyle name="_P12) May 10 (prov outturn) IMBE workbook 4 3" xfId="7070"/>
    <cellStyle name="_P12) May 10 (prov outturn) IMBE workbook 4 3 2" xfId="16978"/>
    <cellStyle name="_P12) May 10 (prov outturn) IMBE workbook 4 4" xfId="7071"/>
    <cellStyle name="_P12) May 10 (prov outturn) IMBE workbook 4 5" xfId="16979"/>
    <cellStyle name="_P12) May 10 (prov outturn) IMBE workbook 4_Gross" xfId="7072"/>
    <cellStyle name="_P12) May 10 (prov outturn) IMBE workbook 5" xfId="7073"/>
    <cellStyle name="_P12) May 10 (prov outturn) IMBE workbook 5 2" xfId="7074"/>
    <cellStyle name="_P12) May 10 (prov outturn) IMBE workbook 5 2 2" xfId="7075"/>
    <cellStyle name="_P12) May 10 (prov outturn) IMBE workbook 5 2 2 2" xfId="16980"/>
    <cellStyle name="_P12) May 10 (prov outturn) IMBE workbook 5 2 3" xfId="16981"/>
    <cellStyle name="_P12) May 10 (prov outturn) IMBE workbook 5 2 4" xfId="16982"/>
    <cellStyle name="_P12) May 10 (prov outturn) IMBE workbook 5 3" xfId="7076"/>
    <cellStyle name="_P12) May 10 (prov outturn) IMBE workbook 5 3 2" xfId="16983"/>
    <cellStyle name="_P12) May 10 (prov outturn) IMBE workbook 5 4" xfId="7077"/>
    <cellStyle name="_P12) May 10 (prov outturn) IMBE workbook 5 5" xfId="16984"/>
    <cellStyle name="_P12) May 10 (prov outturn) IMBE workbook 5_Gross" xfId="7078"/>
    <cellStyle name="_P12) May 10 (prov outturn) IMBE workbook 6" xfId="7079"/>
    <cellStyle name="_P12) May 10 (prov outturn) IMBE workbook 6 2" xfId="7080"/>
    <cellStyle name="_P12) May 10 (prov outturn) IMBE workbook 6 2 2" xfId="7081"/>
    <cellStyle name="_P12) May 10 (prov outturn) IMBE workbook 6 2 2 2" xfId="16985"/>
    <cellStyle name="_P12) May 10 (prov outturn) IMBE workbook 6 2 3" xfId="16986"/>
    <cellStyle name="_P12) May 10 (prov outturn) IMBE workbook 6 3" xfId="7082"/>
    <cellStyle name="_P12) May 10 (prov outturn) IMBE workbook 6 3 2" xfId="16987"/>
    <cellStyle name="_P12) May 10 (prov outturn) IMBE workbook 6 3 2 2" xfId="16988"/>
    <cellStyle name="_P12) May 10 (prov outturn) IMBE workbook 6 3 3" xfId="16989"/>
    <cellStyle name="_P12) May 10 (prov outturn) IMBE workbook 6 4" xfId="16990"/>
    <cellStyle name="_P12) May 10 (prov outturn) IMBE workbook 6 5" xfId="16991"/>
    <cellStyle name="_P12) May 10 (prov outturn) IMBE workbook 7" xfId="7083"/>
    <cellStyle name="_P12) May 10 (prov outturn) IMBE workbook 7 2" xfId="7084"/>
    <cellStyle name="_P12) May 10 (prov outturn) IMBE workbook 7 2 2" xfId="7085"/>
    <cellStyle name="_P12) May 10 (prov outturn) IMBE workbook 7 2 3" xfId="16992"/>
    <cellStyle name="_P12) May 10 (prov outturn) IMBE workbook 7 3" xfId="7086"/>
    <cellStyle name="_P12) May 10 (prov outturn) IMBE workbook 7 4" xfId="7087"/>
    <cellStyle name="_P12) May 10 (prov outturn) IMBE workbook 7_Gross" xfId="7088"/>
    <cellStyle name="_P12) May 10 (prov outturn) IMBE workbook 8" xfId="7089"/>
    <cellStyle name="_P12) May 10 (prov outturn) IMBE workbook 8 2" xfId="7090"/>
    <cellStyle name="_P12) May 10 (prov outturn) IMBE workbook 8 2 2" xfId="7091"/>
    <cellStyle name="_P12) May 10 (prov outturn) IMBE workbook 8 2 3" xfId="16993"/>
    <cellStyle name="_P12) May 10 (prov outturn) IMBE workbook 8 3" xfId="7092"/>
    <cellStyle name="_P12) May 10 (prov outturn) IMBE workbook 8 4" xfId="7093"/>
    <cellStyle name="_P12) May 10 (prov outturn) IMBE workbook 8_Gross" xfId="7094"/>
    <cellStyle name="_P12) May 10 (prov outturn) IMBE workbook 9" xfId="7095"/>
    <cellStyle name="_P12) May 10 (prov outturn) IMBE workbook 9 2" xfId="7096"/>
    <cellStyle name="_P12) May 10 (prov outturn) IMBE workbook 9 2 2" xfId="16994"/>
    <cellStyle name="_P12) May 10 (prov outturn) IMBE workbook 9 2 3" xfId="16995"/>
    <cellStyle name="_P12) May 10 (prov outturn) IMBE workbook 9 3" xfId="7097"/>
    <cellStyle name="_P12) May 10 (prov outturn) IMBE workbook 9 4" xfId="16996"/>
    <cellStyle name="_P12) May 10 (prov outturn) IMBE workbook 9_Gross" xfId="7098"/>
    <cellStyle name="_P12) May 10 (prov outturn) IMBE workbook_July 2014 IMBE" xfId="7099"/>
    <cellStyle name="_P12) May 10 (prov outturn) IMBE workbook_July 2014 IMBE 2" xfId="7100"/>
    <cellStyle name="_P12) May 10 (prov outturn) IMBE workbook_July 2014 IMBE 2 2" xfId="7101"/>
    <cellStyle name="_P12) May 10 (prov outturn) IMBE workbook_July 2014 IMBE 2 3" xfId="7102"/>
    <cellStyle name="_P12) May 10 (prov outturn) IMBE workbook_July 2014 IMBE 2 4" xfId="16997"/>
    <cellStyle name="_P12) May 10 (prov outturn) IMBE workbook_July 2014 IMBE 3" xfId="7103"/>
    <cellStyle name="_P12) May 10 (prov outturn) IMBE workbook_July 2014 IMBE 3 2" xfId="7104"/>
    <cellStyle name="_P12) May 10 (prov outturn) IMBE workbook_July 2014 IMBE 3 3" xfId="16998"/>
    <cellStyle name="_P12) May 10 (prov outturn) IMBE workbook_July 2014 IMBE 4" xfId="7105"/>
    <cellStyle name="_P12) May 10 (prov outturn) IMBE workbook_July 2014 IMBE 5" xfId="7106"/>
    <cellStyle name="_P12) May 10 (prov outturn) IMBE workbook_June 2014 IMBE" xfId="7107"/>
    <cellStyle name="_P12) May 10 (prov outturn) IMBE workbook_June 2014 IMBE 2" xfId="7108"/>
    <cellStyle name="_P12) May 10 (prov outturn) IMBE workbook_June 2014 IMBE 2 2" xfId="7109"/>
    <cellStyle name="_P12) May 10 (prov outturn) IMBE workbook_June 2014 IMBE 2 2 2" xfId="7110"/>
    <cellStyle name="_P12) May 10 (prov outturn) IMBE workbook_June 2014 IMBE 2 3" xfId="7111"/>
    <cellStyle name="_P12) May 10 (prov outturn) IMBE workbook_June 2014 IMBE 2 4" xfId="16999"/>
    <cellStyle name="_P12) May 10 (prov outturn) IMBE workbook_June 2014 IMBE 3" xfId="7112"/>
    <cellStyle name="_P12) May 10 (prov outturn) IMBE workbook_June 2014 IMBE 3 2" xfId="7113"/>
    <cellStyle name="_P12) May 10 (prov outturn) IMBE workbook_June 2014 IMBE 3 3" xfId="17000"/>
    <cellStyle name="_P12) May 10 (prov outturn) IMBE workbook_June 2014 IMBE 4" xfId="7114"/>
    <cellStyle name="_P12) May 10 (prov outturn) IMBE workbook_June 2014 IMBE 5" xfId="7115"/>
    <cellStyle name="_P12) May 10 (prov outturn) IMBE workbook_June 2014 IMBE 6" xfId="17001"/>
    <cellStyle name="_P12) May 10 (prov outturn) IMBE workbook_R0" xfId="7116"/>
    <cellStyle name="_P12) May 10 (prov outturn) IMBE workbook_R0 2" xfId="7117"/>
    <cellStyle name="_P12) May 10 (prov outturn) IMBE workbook_R0 3" xfId="7118"/>
    <cellStyle name="_P12) May 10 (prov outturn) IMBE workbook_WCMG updates 1415p3" xfId="7119"/>
    <cellStyle name="_P12) May 10 (prov outturn) IMBE workbook_WCMG updates 1415p3 2" xfId="7120"/>
    <cellStyle name="_P12) May 10 (prov outturn) IMBE workbook_WCMG updates 1415p3 2 2" xfId="7121"/>
    <cellStyle name="_P12) May 10 (prov outturn) IMBE workbook_WCMG updates 1415p3 3" xfId="7122"/>
    <cellStyle name="_P12) May 10 (prov outturn) IMBE workbook_WCMG updates 1415p3 4" xfId="17002"/>
    <cellStyle name="_P12) May 10 (prov outturn) IMBE workbook_Winter 2013 Audit Trail" xfId="7123"/>
    <cellStyle name="_P12) May 10 (prov outturn) IMBE workbook_Winter 2013 Audit Trail 2" xfId="7124"/>
    <cellStyle name="_P12) May 10 (prov outturn) IMBE workbook_Winter 2013 Audit Trail 2 2" xfId="7125"/>
    <cellStyle name="_P12) May 10 (prov outturn) IMBE workbook_Winter 2013 Audit Trail 2 2 2" xfId="7126"/>
    <cellStyle name="_P12) May 10 (prov outturn) IMBE workbook_Winter 2013 Audit Trail 2 3" xfId="7127"/>
    <cellStyle name="_P12) May 10 (prov outturn) IMBE workbook_Winter 2013 Audit Trail 2 4" xfId="17003"/>
    <cellStyle name="_P12) May 10 (prov outturn) IMBE workbook_Winter 2013 Audit Trail 3" xfId="7128"/>
    <cellStyle name="_P12) May 10 (prov outturn) IMBE workbook_Winter 2013 Audit Trail 3 2" xfId="7129"/>
    <cellStyle name="_P12) May 10 (prov outturn) IMBE workbook_Winter 2013 Audit Trail 3 3" xfId="17004"/>
    <cellStyle name="_P12) May 10 (prov outturn) IMBE workbook_Winter 2013 Audit Trail 4" xfId="7130"/>
    <cellStyle name="_P12) May 10 (prov outturn) IMBE workbook_Winter 2013 Audit Trail 5" xfId="7131"/>
    <cellStyle name="_P12) May 10 (prov outturn) IMBE workbook_Winter 2013 Audit Trail 6" xfId="17005"/>
    <cellStyle name="_P2 COO telekit WD6 v1" xfId="7132"/>
    <cellStyle name="_P2 COO telekit WD6 v1 10" xfId="7133"/>
    <cellStyle name="_P2 COO telekit WD6 v1 10 2" xfId="7134"/>
    <cellStyle name="_P2 COO telekit WD6 v1 10 2 2" xfId="17006"/>
    <cellStyle name="_P2 COO telekit WD6 v1 10 2 3" xfId="17007"/>
    <cellStyle name="_P2 COO telekit WD6 v1 10 3" xfId="7135"/>
    <cellStyle name="_P2 COO telekit WD6 v1 10 3 2" xfId="17008"/>
    <cellStyle name="_P2 COO telekit WD6 v1 10 3 3" xfId="17009"/>
    <cellStyle name="_P2 COO telekit WD6 v1 10 4" xfId="17010"/>
    <cellStyle name="_P2 COO telekit WD6 v1 10 5" xfId="17011"/>
    <cellStyle name="_P2 COO telekit WD6 v1 10_Gross" xfId="7136"/>
    <cellStyle name="_P2 COO telekit WD6 v1 11" xfId="7137"/>
    <cellStyle name="_P2 COO telekit WD6 v1 11 2" xfId="7138"/>
    <cellStyle name="_P2 COO telekit WD6 v1 11 3" xfId="17012"/>
    <cellStyle name="_P2 COO telekit WD6 v1 11_Gross" xfId="7139"/>
    <cellStyle name="_P2 COO telekit WD6 v1 12" xfId="7140"/>
    <cellStyle name="_P2 COO telekit WD6 v1 12 2" xfId="7141"/>
    <cellStyle name="_P2 COO telekit WD6 v1 12 3" xfId="17013"/>
    <cellStyle name="_P2 COO telekit WD6 v1 12_Gross" xfId="7142"/>
    <cellStyle name="_P2 COO telekit WD6 v1 13" xfId="7143"/>
    <cellStyle name="_P2 COO telekit WD6 v1 13 2" xfId="7144"/>
    <cellStyle name="_P2 COO telekit WD6 v1 13_Gross" xfId="7145"/>
    <cellStyle name="_P2 COO telekit WD6 v1 14" xfId="7146"/>
    <cellStyle name="_P2 COO telekit WD6 v1 14 2" xfId="7147"/>
    <cellStyle name="_P2 COO telekit WD6 v1 14_Gross" xfId="7148"/>
    <cellStyle name="_P2 COO telekit WD6 v1 15" xfId="7149"/>
    <cellStyle name="_P2 COO telekit WD6 v1 15 2" xfId="7150"/>
    <cellStyle name="_P2 COO telekit WD6 v1 15_Gross" xfId="7151"/>
    <cellStyle name="_P2 COO telekit WD6 v1 16" xfId="7152"/>
    <cellStyle name="_P2 COO telekit WD6 v1 16 2" xfId="7153"/>
    <cellStyle name="_P2 COO telekit WD6 v1 16_Gross" xfId="7154"/>
    <cellStyle name="_P2 COO telekit WD6 v1 17" xfId="7155"/>
    <cellStyle name="_P2 COO telekit WD6 v1 17 2" xfId="7156"/>
    <cellStyle name="_P2 COO telekit WD6 v1 18" xfId="7157"/>
    <cellStyle name="_P2 COO telekit WD6 v1 18 2" xfId="7158"/>
    <cellStyle name="_P2 COO telekit WD6 v1 19" xfId="7159"/>
    <cellStyle name="_P2 COO telekit WD6 v1 19 2" xfId="7160"/>
    <cellStyle name="_P2 COO telekit WD6 v1 2" xfId="7161"/>
    <cellStyle name="_P2 COO telekit WD6 v1 2 2" xfId="7162"/>
    <cellStyle name="_P2 COO telekit WD6 v1 2 2 2" xfId="7163"/>
    <cellStyle name="_P2 COO telekit WD6 v1 2 2 3" xfId="17014"/>
    <cellStyle name="_P2 COO telekit WD6 v1 2 3" xfId="7164"/>
    <cellStyle name="_P2 COO telekit WD6 v1 2 3 2" xfId="7165"/>
    <cellStyle name="_P2 COO telekit WD6 v1 2 3 2 2" xfId="17015"/>
    <cellStyle name="_P2 COO telekit WD6 v1 2 3 2 3" xfId="17016"/>
    <cellStyle name="_P2 COO telekit WD6 v1 2 3 3" xfId="7166"/>
    <cellStyle name="_P2 COO telekit WD6 v1 2 3 4" xfId="17017"/>
    <cellStyle name="_P2 COO telekit WD6 v1 2 3_Gross" xfId="7167"/>
    <cellStyle name="_P2 COO telekit WD6 v1 2 4" xfId="7168"/>
    <cellStyle name="_P2 COO telekit WD6 v1 2 4 2" xfId="7169"/>
    <cellStyle name="_P2 COO telekit WD6 v1 2 4 2 2" xfId="17018"/>
    <cellStyle name="_P2 COO telekit WD6 v1 2 4 2 3" xfId="17019"/>
    <cellStyle name="_P2 COO telekit WD6 v1 2 4 3" xfId="7170"/>
    <cellStyle name="_P2 COO telekit WD6 v1 2 4 4" xfId="17020"/>
    <cellStyle name="_P2 COO telekit WD6 v1 2 4_Gross" xfId="7171"/>
    <cellStyle name="_P2 COO telekit WD6 v1 2 5" xfId="7172"/>
    <cellStyle name="_P2 COO telekit WD6 v1 2 5 2" xfId="7173"/>
    <cellStyle name="_P2 COO telekit WD6 v1 2 5 2 2" xfId="17021"/>
    <cellStyle name="_P2 COO telekit WD6 v1 2 5 2 2 2" xfId="17022"/>
    <cellStyle name="_P2 COO telekit WD6 v1 2 5 2 3" xfId="17023"/>
    <cellStyle name="_P2 COO telekit WD6 v1 2 5 2 4" xfId="17024"/>
    <cellStyle name="_P2 COO telekit WD6 v1 2 5 3" xfId="7174"/>
    <cellStyle name="_P2 COO telekit WD6 v1 2 5 3 2" xfId="17025"/>
    <cellStyle name="_P2 COO telekit WD6 v1 2 5 3 3" xfId="17026"/>
    <cellStyle name="_P2 COO telekit WD6 v1 2 5 4" xfId="7175"/>
    <cellStyle name="_P2 COO telekit WD6 v1 2 5 4 2" xfId="17027"/>
    <cellStyle name="_P2 COO telekit WD6 v1 2 5 5" xfId="17028"/>
    <cellStyle name="_P2 COO telekit WD6 v1 2 5 6" xfId="17029"/>
    <cellStyle name="_P2 COO telekit WD6 v1 2 5_Gross" xfId="7176"/>
    <cellStyle name="_P2 COO telekit WD6 v1 2 6" xfId="7177"/>
    <cellStyle name="_P2 COO telekit WD6 v1 2 6 2" xfId="17030"/>
    <cellStyle name="_P2 COO telekit WD6 v1 2 6 2 2" xfId="17031"/>
    <cellStyle name="_P2 COO telekit WD6 v1 2 6 2 3" xfId="17032"/>
    <cellStyle name="_P2 COO telekit WD6 v1 2 6 3" xfId="17033"/>
    <cellStyle name="_P2 COO telekit WD6 v1 2 6 3 2" xfId="17034"/>
    <cellStyle name="_P2 COO telekit WD6 v1 2 6 4" xfId="17035"/>
    <cellStyle name="_P2 COO telekit WD6 v1 2 6 5" xfId="17036"/>
    <cellStyle name="_P2 COO telekit WD6 v1 2 7" xfId="7178"/>
    <cellStyle name="_P2 COO telekit WD6 v1 2 7 2" xfId="17037"/>
    <cellStyle name="_P2 COO telekit WD6 v1 2 8" xfId="7179"/>
    <cellStyle name="_P2 COO telekit WD6 v1 2 8 2" xfId="17038"/>
    <cellStyle name="_P2 COO telekit WD6 v1 2 9" xfId="7180"/>
    <cellStyle name="_P2 COO telekit WD6 v1 2_August 2014 IMBE" xfId="7181"/>
    <cellStyle name="_P2 COO telekit WD6 v1 2_August 2014 IMBE 2" xfId="7182"/>
    <cellStyle name="_P2 COO telekit WD6 v1 2_August 2014 IMBE 3" xfId="17039"/>
    <cellStyle name="_P2 COO telekit WD6 v1 2_Gross" xfId="7183"/>
    <cellStyle name="_P2 COO telekit WD6 v1 20" xfId="7184"/>
    <cellStyle name="_P2 COO telekit WD6 v1 20 2" xfId="7185"/>
    <cellStyle name="_P2 COO telekit WD6 v1 21" xfId="7186"/>
    <cellStyle name="_P2 COO telekit WD6 v1 21 2" xfId="17040"/>
    <cellStyle name="_P2 COO telekit WD6 v1 22" xfId="7187"/>
    <cellStyle name="_P2 COO telekit WD6 v1 23" xfId="7188"/>
    <cellStyle name="_P2 COO telekit WD6 v1 3" xfId="7189"/>
    <cellStyle name="_P2 COO telekit WD6 v1 3 2" xfId="7190"/>
    <cellStyle name="_P2 COO telekit WD6 v1 3 3" xfId="17041"/>
    <cellStyle name="_P2 COO telekit WD6 v1 4" xfId="7191"/>
    <cellStyle name="_P2 COO telekit WD6 v1 4 2" xfId="7192"/>
    <cellStyle name="_P2 COO telekit WD6 v1 4 2 2" xfId="17042"/>
    <cellStyle name="_P2 COO telekit WD6 v1 4 2 3" xfId="17043"/>
    <cellStyle name="_P2 COO telekit WD6 v1 4 3" xfId="7193"/>
    <cellStyle name="_P2 COO telekit WD6 v1 4 4" xfId="17044"/>
    <cellStyle name="_P2 COO telekit WD6 v1 4_Gross" xfId="7194"/>
    <cellStyle name="_P2 COO telekit WD6 v1 5" xfId="7195"/>
    <cellStyle name="_P2 COO telekit WD6 v1 5 2" xfId="7196"/>
    <cellStyle name="_P2 COO telekit WD6 v1 5 2 2" xfId="17045"/>
    <cellStyle name="_P2 COO telekit WD6 v1 5 2 3" xfId="17046"/>
    <cellStyle name="_P2 COO telekit WD6 v1 5 3" xfId="7197"/>
    <cellStyle name="_P2 COO telekit WD6 v1 5 4" xfId="17047"/>
    <cellStyle name="_P2 COO telekit WD6 v1 5_Gross" xfId="7198"/>
    <cellStyle name="_P2 COO telekit WD6 v1 6" xfId="7199"/>
    <cellStyle name="_P2 COO telekit WD6 v1 6 2" xfId="7200"/>
    <cellStyle name="_P2 COO telekit WD6 v1 6 2 2" xfId="17048"/>
    <cellStyle name="_P2 COO telekit WD6 v1 6 3" xfId="7201"/>
    <cellStyle name="_P2 COO telekit WD6 v1 6 3 2" xfId="17049"/>
    <cellStyle name="_P2 COO telekit WD6 v1 6 3 2 2" xfId="17050"/>
    <cellStyle name="_P2 COO telekit WD6 v1 6 3 3" xfId="17051"/>
    <cellStyle name="_P2 COO telekit WD6 v1 6 4" xfId="17052"/>
    <cellStyle name="_P2 COO telekit WD6 v1 6 5" xfId="17053"/>
    <cellStyle name="_P2 COO telekit WD6 v1 7" xfId="7202"/>
    <cellStyle name="_P2 COO telekit WD6 v1 7 2" xfId="7203"/>
    <cellStyle name="_P2 COO telekit WD6 v1 7 3" xfId="7204"/>
    <cellStyle name="_P2 COO telekit WD6 v1 7 4" xfId="7205"/>
    <cellStyle name="_P2 COO telekit WD6 v1 7_Gross" xfId="7206"/>
    <cellStyle name="_P2 COO telekit WD6 v1 8" xfId="7207"/>
    <cellStyle name="_P2 COO telekit WD6 v1 8 2" xfId="7208"/>
    <cellStyle name="_P2 COO telekit WD6 v1 8 3" xfId="17054"/>
    <cellStyle name="_P2 COO telekit WD6 v1 8_Gross" xfId="7209"/>
    <cellStyle name="_P2 COO telekit WD6 v1 9" xfId="7210"/>
    <cellStyle name="_P2 COO telekit WD6 v1 9 2" xfId="7211"/>
    <cellStyle name="_P2 COO telekit WD6 v1 9 3" xfId="17055"/>
    <cellStyle name="_P2 COO telekit WD6 v1 9_Gross" xfId="7212"/>
    <cellStyle name="_P2 COO telekit WD6 v1_July 2014 IMBE" xfId="7213"/>
    <cellStyle name="_P2 COO telekit WD6 v1_July 2014 IMBE 2" xfId="7214"/>
    <cellStyle name="_P2 COO telekit WD6 v1_July 2014 IMBE 2 2" xfId="17056"/>
    <cellStyle name="_P2 COO telekit WD6 v1_July 2014 IMBE 2 3" xfId="17057"/>
    <cellStyle name="_P2 COO telekit WD6 v1_July 2014 IMBE 3" xfId="7215"/>
    <cellStyle name="_P2 COO telekit WD6 v1_July 2014 IMBE 4" xfId="17058"/>
    <cellStyle name="_P2 COO telekit WD6 v1_R0 Caseloads" xfId="7216"/>
    <cellStyle name="_P2 COO telekit WD6 v1_R0 Caseloads 2" xfId="17059"/>
    <cellStyle name="_P2 COO telekit WD6 v1_R0 Caseloads 3" xfId="17060"/>
    <cellStyle name="_P2 COO telekit WD6 v1_WCMG updates 1415p3" xfId="7217"/>
    <cellStyle name="_P2 COO telekit WD6 v1_WCMG updates 1415p3 2" xfId="7218"/>
    <cellStyle name="_P2 COO telekit WD6 v1_WCMG updates 1415p3 3" xfId="17061"/>
    <cellStyle name="_P2 WD4 Flash Report" xfId="7219"/>
    <cellStyle name="_P2 WD4 Flash Report 10" xfId="7220"/>
    <cellStyle name="_P2 WD4 Flash Report 10 2" xfId="7221"/>
    <cellStyle name="_P2 WD4 Flash Report 10 2 2" xfId="7222"/>
    <cellStyle name="_P2 WD4 Flash Report 10 2 2 2" xfId="17062"/>
    <cellStyle name="_P2 WD4 Flash Report 10 2 2 2 2" xfId="17063"/>
    <cellStyle name="_P2 WD4 Flash Report 10 2 2 3" xfId="17064"/>
    <cellStyle name="_P2 WD4 Flash Report 10 2 3" xfId="7223"/>
    <cellStyle name="_P2 WD4 Flash Report 10 2 4" xfId="17065"/>
    <cellStyle name="_P2 WD4 Flash Report 10 2_Gross" xfId="7224"/>
    <cellStyle name="_P2 WD4 Flash Report 10 2_Gross 2" xfId="7225"/>
    <cellStyle name="_P2 WD4 Flash Report 10 3" xfId="7226"/>
    <cellStyle name="_P2 WD4 Flash Report 10 3 2" xfId="17066"/>
    <cellStyle name="_P2 WD4 Flash Report 10 3 3" xfId="17067"/>
    <cellStyle name="_P2 WD4 Flash Report 10 4" xfId="7227"/>
    <cellStyle name="_P2 WD4 Flash Report 10 4 2" xfId="17068"/>
    <cellStyle name="_P2 WD4 Flash Report 10 5" xfId="7228"/>
    <cellStyle name="_P2 WD4 Flash Report 10_Gross" xfId="7229"/>
    <cellStyle name="_P2 WD4 Flash Report 10_Gross 2" xfId="7230"/>
    <cellStyle name="_P2 WD4 Flash Report 11" xfId="7231"/>
    <cellStyle name="_P2 WD4 Flash Report 11 2" xfId="7232"/>
    <cellStyle name="_P2 WD4 Flash Report 11 2 2" xfId="7233"/>
    <cellStyle name="_P2 WD4 Flash Report 11 2 2 2" xfId="17069"/>
    <cellStyle name="_P2 WD4 Flash Report 11 2 3" xfId="17070"/>
    <cellStyle name="_P2 WD4 Flash Report 11 3" xfId="7234"/>
    <cellStyle name="_P2 WD4 Flash Report 11 3 2" xfId="17071"/>
    <cellStyle name="_P2 WD4 Flash Report 11 3 2 2" xfId="17072"/>
    <cellStyle name="_P2 WD4 Flash Report 11 3 3" xfId="17073"/>
    <cellStyle name="_P2 WD4 Flash Report 11 4" xfId="7235"/>
    <cellStyle name="_P2 WD4 Flash Report 11 4 2" xfId="17074"/>
    <cellStyle name="_P2 WD4 Flash Report 11 5" xfId="7236"/>
    <cellStyle name="_P2 WD4 Flash Report 11 5 2" xfId="17075"/>
    <cellStyle name="_P2 WD4 Flash Report 11 6" xfId="17076"/>
    <cellStyle name="_P2 WD4 Flash Report 11_Gross" xfId="7237"/>
    <cellStyle name="_P2 WD4 Flash Report 11_Gross 2" xfId="7238"/>
    <cellStyle name="_P2 WD4 Flash Report 12" xfId="7239"/>
    <cellStyle name="_P2 WD4 Flash Report 12 2" xfId="7240"/>
    <cellStyle name="_P2 WD4 Flash Report 12 2 2" xfId="7241"/>
    <cellStyle name="_P2 WD4 Flash Report 12 3" xfId="7242"/>
    <cellStyle name="_P2 WD4 Flash Report 12 4" xfId="7243"/>
    <cellStyle name="_P2 WD4 Flash Report 12_Gross" xfId="7244"/>
    <cellStyle name="_P2 WD4 Flash Report 12_Gross 2" xfId="7245"/>
    <cellStyle name="_P2 WD4 Flash Report 13" xfId="7246"/>
    <cellStyle name="_P2 WD4 Flash Report 13 2" xfId="7247"/>
    <cellStyle name="_P2 WD4 Flash Report 13 2 2" xfId="17077"/>
    <cellStyle name="_P2 WD4 Flash Report 13 3" xfId="7248"/>
    <cellStyle name="_P2 WD4 Flash Report 13 4" xfId="17078"/>
    <cellStyle name="_P2 WD4 Flash Report 13 5" xfId="17079"/>
    <cellStyle name="_P2 WD4 Flash Report 13_Gross" xfId="7249"/>
    <cellStyle name="_P2 WD4 Flash Report 13_Gross 2" xfId="7250"/>
    <cellStyle name="_P2 WD4 Flash Report 14" xfId="7251"/>
    <cellStyle name="_P2 WD4 Flash Report 14 2" xfId="7252"/>
    <cellStyle name="_P2 WD4 Flash Report 14 2 2" xfId="7253"/>
    <cellStyle name="_P2 WD4 Flash Report 14 3" xfId="7254"/>
    <cellStyle name="_P2 WD4 Flash Report 14_Gross" xfId="7255"/>
    <cellStyle name="_P2 WD4 Flash Report 14_Gross 2" xfId="7256"/>
    <cellStyle name="_P2 WD4 Flash Report 15" xfId="7257"/>
    <cellStyle name="_P2 WD4 Flash Report 15 2" xfId="7258"/>
    <cellStyle name="_P2 WD4 Flash Report 15 3" xfId="7259"/>
    <cellStyle name="_P2 WD4 Flash Report 15_Gross" xfId="7260"/>
    <cellStyle name="_P2 WD4 Flash Report 15_Gross 2" xfId="7261"/>
    <cellStyle name="_P2 WD4 Flash Report 16" xfId="7262"/>
    <cellStyle name="_P2 WD4 Flash Report 16 2" xfId="7263"/>
    <cellStyle name="_P2 WD4 Flash Report 16_Gross" xfId="7264"/>
    <cellStyle name="_P2 WD4 Flash Report 16_Gross 2" xfId="7265"/>
    <cellStyle name="_P2 WD4 Flash Report 17" xfId="7266"/>
    <cellStyle name="_P2 WD4 Flash Report 17 2" xfId="7267"/>
    <cellStyle name="_P2 WD4 Flash Report 17_Gross" xfId="7268"/>
    <cellStyle name="_P2 WD4 Flash Report 17_Gross 2" xfId="7269"/>
    <cellStyle name="_P2 WD4 Flash Report 18" xfId="7270"/>
    <cellStyle name="_P2 WD4 Flash Report 18 2" xfId="7271"/>
    <cellStyle name="_P2 WD4 Flash Report 19" xfId="7272"/>
    <cellStyle name="_P2 WD4 Flash Report 19 2" xfId="7273"/>
    <cellStyle name="_P2 WD4 Flash Report 2" xfId="7274"/>
    <cellStyle name="_P2 WD4 Flash Report 2 10" xfId="7275"/>
    <cellStyle name="_P2 WD4 Flash Report 2 11" xfId="7276"/>
    <cellStyle name="_P2 WD4 Flash Report 2 12" xfId="7277"/>
    <cellStyle name="_P2 WD4 Flash Report 2 2" xfId="7278"/>
    <cellStyle name="_P2 WD4 Flash Report 2 2 2" xfId="7279"/>
    <cellStyle name="_P2 WD4 Flash Report 2 2 2 2" xfId="7280"/>
    <cellStyle name="_P2 WD4 Flash Report 2 2 2 3" xfId="17080"/>
    <cellStyle name="_P2 WD4 Flash Report 2 2 2 4" xfId="17081"/>
    <cellStyle name="_P2 WD4 Flash Report 2 2 3" xfId="7281"/>
    <cellStyle name="_P2 WD4 Flash Report 2 2 3 2" xfId="7282"/>
    <cellStyle name="_P2 WD4 Flash Report 2 2 4" xfId="7283"/>
    <cellStyle name="_P2 WD4 Flash Report 2 2 5" xfId="7284"/>
    <cellStyle name="_P2 WD4 Flash Report 2 2_Gross" xfId="7285"/>
    <cellStyle name="_P2 WD4 Flash Report 2 2_Gross 2" xfId="7286"/>
    <cellStyle name="_P2 WD4 Flash Report 2 3" xfId="7287"/>
    <cellStyle name="_P2 WD4 Flash Report 2 3 2" xfId="7288"/>
    <cellStyle name="_P2 WD4 Flash Report 2 3 2 2" xfId="7289"/>
    <cellStyle name="_P2 WD4 Flash Report 2 3 2 3" xfId="7290"/>
    <cellStyle name="_P2 WD4 Flash Report 2 3 3" xfId="7291"/>
    <cellStyle name="_P2 WD4 Flash Report 2 3 4" xfId="7292"/>
    <cellStyle name="_P2 WD4 Flash Report 2 3_Gross" xfId="7293"/>
    <cellStyle name="_P2 WD4 Flash Report 2 3_Gross 2" xfId="7294"/>
    <cellStyle name="_P2 WD4 Flash Report 2 4" xfId="7295"/>
    <cellStyle name="_P2 WD4 Flash Report 2 4 2" xfId="7296"/>
    <cellStyle name="_P2 WD4 Flash Report 2 4 2 2" xfId="17082"/>
    <cellStyle name="_P2 WD4 Flash Report 2 4 2 2 2" xfId="17083"/>
    <cellStyle name="_P2 WD4 Flash Report 2 4 2 3" xfId="17084"/>
    <cellStyle name="_P2 WD4 Flash Report 2 4 3" xfId="7297"/>
    <cellStyle name="_P2 WD4 Flash Report 2 4 4" xfId="7298"/>
    <cellStyle name="_P2 WD4 Flash Report 2 5" xfId="7299"/>
    <cellStyle name="_P2 WD4 Flash Report 2 5 2" xfId="7300"/>
    <cellStyle name="_P2 WD4 Flash Report 2 5 2 2" xfId="7301"/>
    <cellStyle name="_P2 WD4 Flash Report 2 5 3" xfId="7302"/>
    <cellStyle name="_P2 WD4 Flash Report 2 6" xfId="7303"/>
    <cellStyle name="_P2 WD4 Flash Report 2 6 2" xfId="7304"/>
    <cellStyle name="_P2 WD4 Flash Report 2 6 3" xfId="7305"/>
    <cellStyle name="_P2 WD4 Flash Report 2 7" xfId="7306"/>
    <cellStyle name="_P2 WD4 Flash Report 2 7 2" xfId="7307"/>
    <cellStyle name="_P2 WD4 Flash Report 2 8" xfId="7308"/>
    <cellStyle name="_P2 WD4 Flash Report 2 9" xfId="7309"/>
    <cellStyle name="_P2 WD4 Flash Report 2_Gross" xfId="7310"/>
    <cellStyle name="_P2 WD4 Flash Report 2_Gross 2" xfId="7311"/>
    <cellStyle name="_P2 WD4 Flash Report 20" xfId="7312"/>
    <cellStyle name="_P2 WD4 Flash Report 20 2" xfId="7313"/>
    <cellStyle name="_P2 WD4 Flash Report 21" xfId="7314"/>
    <cellStyle name="_P2 WD4 Flash Report 21 2" xfId="7315"/>
    <cellStyle name="_P2 WD4 Flash Report 22" xfId="7316"/>
    <cellStyle name="_P2 WD4 Flash Report 23" xfId="7317"/>
    <cellStyle name="_P2 WD4 Flash Report 24" xfId="7318"/>
    <cellStyle name="_P2 WD4 Flash Report 24 2" xfId="7319"/>
    <cellStyle name="_P2 WD4 Flash Report 25" xfId="7320"/>
    <cellStyle name="_P2 WD4 Flash Report 25 2" xfId="17085"/>
    <cellStyle name="_P2 WD4 Flash Report 26" xfId="7321"/>
    <cellStyle name="_P2 WD4 Flash Report 26 2" xfId="17086"/>
    <cellStyle name="_P2 WD4 Flash Report 27" xfId="7322"/>
    <cellStyle name="_P2 WD4 Flash Report 27 2" xfId="17087"/>
    <cellStyle name="_P2 WD4 Flash Report 28" xfId="7323"/>
    <cellStyle name="_P2 WD4 Flash Report 29" xfId="7324"/>
    <cellStyle name="_P2 WD4 Flash Report 3" xfId="7325"/>
    <cellStyle name="_P2 WD4 Flash Report 3 10" xfId="7326"/>
    <cellStyle name="_P2 WD4 Flash Report 3 10 2" xfId="7327"/>
    <cellStyle name="_P2 WD4 Flash Report 3 10 2 2" xfId="17088"/>
    <cellStyle name="_P2 WD4 Flash Report 3 10 3" xfId="17089"/>
    <cellStyle name="_P2 WD4 Flash Report 3 10 4" xfId="17090"/>
    <cellStyle name="_P2 WD4 Flash Report 3 10 5" xfId="17091"/>
    <cellStyle name="_P2 WD4 Flash Report 3 11" xfId="7328"/>
    <cellStyle name="_P2 WD4 Flash Report 3 11 2" xfId="7329"/>
    <cellStyle name="_P2 WD4 Flash Report 3 12" xfId="7330"/>
    <cellStyle name="_P2 WD4 Flash Report 3 13" xfId="17092"/>
    <cellStyle name="_P2 WD4 Flash Report 3 2" xfId="7331"/>
    <cellStyle name="_P2 WD4 Flash Report 3 2 2" xfId="7332"/>
    <cellStyle name="_P2 WD4 Flash Report 3 2 2 2" xfId="7333"/>
    <cellStyle name="_P2 WD4 Flash Report 3 2 2 2 2" xfId="17093"/>
    <cellStyle name="_P2 WD4 Flash Report 3 2 2 3" xfId="7334"/>
    <cellStyle name="_P2 WD4 Flash Report 3 2 2_Gross" xfId="7335"/>
    <cellStyle name="_P2 WD4 Flash Report 3 2 2_Gross 2" xfId="7336"/>
    <cellStyle name="_P2 WD4 Flash Report 3 2 3" xfId="7337"/>
    <cellStyle name="_P2 WD4 Flash Report 3 2 3 2" xfId="17094"/>
    <cellStyle name="_P2 WD4 Flash Report 3 2 4" xfId="7338"/>
    <cellStyle name="_P2 WD4 Flash Report 3 2_Gross" xfId="7339"/>
    <cellStyle name="_P2 WD4 Flash Report 3 2_Gross 2" xfId="7340"/>
    <cellStyle name="_P2 WD4 Flash Report 3 3" xfId="7341"/>
    <cellStyle name="_P2 WD4 Flash Report 3 3 2" xfId="7342"/>
    <cellStyle name="_P2 WD4 Flash Report 3 3 2 2" xfId="7343"/>
    <cellStyle name="_P2 WD4 Flash Report 3 3 2 2 2" xfId="17095"/>
    <cellStyle name="_P2 WD4 Flash Report 3 3 2 3" xfId="7344"/>
    <cellStyle name="_P2 WD4 Flash Report 3 3 2_Gross" xfId="7345"/>
    <cellStyle name="_P2 WD4 Flash Report 3 3 2_Gross 2" xfId="7346"/>
    <cellStyle name="_P2 WD4 Flash Report 3 3 3" xfId="7347"/>
    <cellStyle name="_P2 WD4 Flash Report 3 3 3 2" xfId="17096"/>
    <cellStyle name="_P2 WD4 Flash Report 3 3 4" xfId="7348"/>
    <cellStyle name="_P2 WD4 Flash Report 3 3_August 2014 IMBE" xfId="7349"/>
    <cellStyle name="_P2 WD4 Flash Report 3 3_August 2014 IMBE 2" xfId="7350"/>
    <cellStyle name="_P2 WD4 Flash Report 3 3_August 2014 IMBE 2 2" xfId="7351"/>
    <cellStyle name="_P2 WD4 Flash Report 3 3_August 2014 IMBE 2 2 2" xfId="7352"/>
    <cellStyle name="_P2 WD4 Flash Report 3 3_August 2014 IMBE 2 2_Gross" xfId="7353"/>
    <cellStyle name="_P2 WD4 Flash Report 3 3_August 2014 IMBE 2 2_Gross 2" xfId="7354"/>
    <cellStyle name="_P2 WD4 Flash Report 3 3_August 2014 IMBE 2 3" xfId="7355"/>
    <cellStyle name="_P2 WD4 Flash Report 3 3_August 2014 IMBE 2 4" xfId="7356"/>
    <cellStyle name="_P2 WD4 Flash Report 3 3_August 2014 IMBE 2_Gross" xfId="7357"/>
    <cellStyle name="_P2 WD4 Flash Report 3 3_August 2014 IMBE 2_Gross 2" xfId="7358"/>
    <cellStyle name="_P2 WD4 Flash Report 3 3_August 2014 IMBE 3" xfId="7359"/>
    <cellStyle name="_P2 WD4 Flash Report 3 3_August 2014 IMBE 3 2" xfId="17097"/>
    <cellStyle name="_P2 WD4 Flash Report 3 3_August 2014 IMBE 3 2 2" xfId="17098"/>
    <cellStyle name="_P2 WD4 Flash Report 3 3_August 2014 IMBE 3 3" xfId="17099"/>
    <cellStyle name="_P2 WD4 Flash Report 3 3_August 2014 IMBE 4" xfId="7360"/>
    <cellStyle name="_P2 WD4 Flash Report 3 3_August 2014 IMBE 4 2" xfId="17100"/>
    <cellStyle name="_P2 WD4 Flash Report 3 3_August 2014 IMBE 4 2 2" xfId="17101"/>
    <cellStyle name="_P2 WD4 Flash Report 3 3_August 2014 IMBE 4 3" xfId="17102"/>
    <cellStyle name="_P2 WD4 Flash Report 3 3_August 2014 IMBE 5" xfId="17103"/>
    <cellStyle name="_P2 WD4 Flash Report 3 3_August 2014 IMBE 5 2" xfId="17104"/>
    <cellStyle name="_P2 WD4 Flash Report 3 3_August 2014 IMBE 6" xfId="17105"/>
    <cellStyle name="_P2 WD4 Flash Report 3 3_August 2014 IMBE_Gross" xfId="7361"/>
    <cellStyle name="_P2 WD4 Flash Report 3 3_August 2014 IMBE_Gross 2" xfId="7362"/>
    <cellStyle name="_P2 WD4 Flash Report 3 3_Gross" xfId="7363"/>
    <cellStyle name="_P2 WD4 Flash Report 3 3_Gross 2" xfId="7364"/>
    <cellStyle name="_P2 WD4 Flash Report 3 4" xfId="7365"/>
    <cellStyle name="_P2 WD4 Flash Report 3 4 2" xfId="7366"/>
    <cellStyle name="_P2 WD4 Flash Report 3 4 2 2" xfId="7367"/>
    <cellStyle name="_P2 WD4 Flash Report 3 4 2 2 2" xfId="17106"/>
    <cellStyle name="_P2 WD4 Flash Report 3 4 2 3" xfId="7368"/>
    <cellStyle name="_P2 WD4 Flash Report 3 4 2_Gross" xfId="7369"/>
    <cellStyle name="_P2 WD4 Flash Report 3 4 2_Gross 2" xfId="7370"/>
    <cellStyle name="_P2 WD4 Flash Report 3 4 3" xfId="7371"/>
    <cellStyle name="_P2 WD4 Flash Report 3 4 3 2" xfId="17107"/>
    <cellStyle name="_P2 WD4 Flash Report 3 4 4" xfId="7372"/>
    <cellStyle name="_P2 WD4 Flash Report 3 4_Gross" xfId="7373"/>
    <cellStyle name="_P2 WD4 Flash Report 3 4_Gross 2" xfId="7374"/>
    <cellStyle name="_P2 WD4 Flash Report 3 5" xfId="7375"/>
    <cellStyle name="_P2 WD4 Flash Report 3 5 2" xfId="7376"/>
    <cellStyle name="_P2 WD4 Flash Report 3 5 2 2" xfId="17108"/>
    <cellStyle name="_P2 WD4 Flash Report 3 5 2 2 2" xfId="17109"/>
    <cellStyle name="_P2 WD4 Flash Report 3 5 2 3" xfId="17110"/>
    <cellStyle name="_P2 WD4 Flash Report 3 5 3" xfId="7377"/>
    <cellStyle name="_P2 WD4 Flash Report 3 5 3 2" xfId="17111"/>
    <cellStyle name="_P2 WD4 Flash Report 3 5 4" xfId="17112"/>
    <cellStyle name="_P2 WD4 Flash Report 3 5 5" xfId="17113"/>
    <cellStyle name="_P2 WD4 Flash Report 3 5 6" xfId="17114"/>
    <cellStyle name="_P2 WD4 Flash Report 3 5_Gross" xfId="7378"/>
    <cellStyle name="_P2 WD4 Flash Report 3 5_Gross 2" xfId="7379"/>
    <cellStyle name="_P2 WD4 Flash Report 3 6" xfId="7380"/>
    <cellStyle name="_P2 WD4 Flash Report 3 6 2" xfId="7381"/>
    <cellStyle name="_P2 WD4 Flash Report 3 6 2 2" xfId="17115"/>
    <cellStyle name="_P2 WD4 Flash Report 3 6 2 2 2" xfId="17116"/>
    <cellStyle name="_P2 WD4 Flash Report 3 6 2 3" xfId="17117"/>
    <cellStyle name="_P2 WD4 Flash Report 3 6 3" xfId="7382"/>
    <cellStyle name="_P2 WD4 Flash Report 3 6 3 2" xfId="17118"/>
    <cellStyle name="_P2 WD4 Flash Report 3 6 3 2 2" xfId="17119"/>
    <cellStyle name="_P2 WD4 Flash Report 3 6 3 3" xfId="17120"/>
    <cellStyle name="_P2 WD4 Flash Report 3 6 4" xfId="7383"/>
    <cellStyle name="_P2 WD4 Flash Report 3 6 4 2" xfId="17121"/>
    <cellStyle name="_P2 WD4 Flash Report 3 6 5" xfId="17122"/>
    <cellStyle name="_P2 WD4 Flash Report 3 6 5 2" xfId="17123"/>
    <cellStyle name="_P2 WD4 Flash Report 3 6 6" xfId="17124"/>
    <cellStyle name="_P2 WD4 Flash Report 3 6 7" xfId="17125"/>
    <cellStyle name="_P2 WD4 Flash Report 3 6 8" xfId="17126"/>
    <cellStyle name="_P2 WD4 Flash Report 3 6_Gross" xfId="7384"/>
    <cellStyle name="_P2 WD4 Flash Report 3 6_Gross 2" xfId="7385"/>
    <cellStyle name="_P2 WD4 Flash Report 3 7" xfId="7386"/>
    <cellStyle name="_P2 WD4 Flash Report 3 7 2" xfId="7387"/>
    <cellStyle name="_P2 WD4 Flash Report 3 7 2 2" xfId="7388"/>
    <cellStyle name="_P2 WD4 Flash Report 3 7 2 2 2" xfId="17127"/>
    <cellStyle name="_P2 WD4 Flash Report 3 7 2 3" xfId="17128"/>
    <cellStyle name="_P2 WD4 Flash Report 3 7 3" xfId="7389"/>
    <cellStyle name="_P2 WD4 Flash Report 3 7 3 2" xfId="17129"/>
    <cellStyle name="_P2 WD4 Flash Report 3 7 3 2 2" xfId="17130"/>
    <cellStyle name="_P2 WD4 Flash Report 3 7 3 3" xfId="17131"/>
    <cellStyle name="_P2 WD4 Flash Report 3 7 4" xfId="7390"/>
    <cellStyle name="_P2 WD4 Flash Report 3 7 4 2" xfId="17132"/>
    <cellStyle name="_P2 WD4 Flash Report 3 7 5" xfId="17133"/>
    <cellStyle name="_P2 WD4 Flash Report 3 7 5 2" xfId="17134"/>
    <cellStyle name="_P2 WD4 Flash Report 3 7 6" xfId="17135"/>
    <cellStyle name="_P2 WD4 Flash Report 3 7_Gross" xfId="7391"/>
    <cellStyle name="_P2 WD4 Flash Report 3 7_Gross 2" xfId="7392"/>
    <cellStyle name="_P2 WD4 Flash Report 3 8" xfId="7393"/>
    <cellStyle name="_P2 WD4 Flash Report 3 8 2" xfId="7394"/>
    <cellStyle name="_P2 WD4 Flash Report 3 8 2 2" xfId="17136"/>
    <cellStyle name="_P2 WD4 Flash Report 3 8 2 2 2" xfId="17137"/>
    <cellStyle name="_P2 WD4 Flash Report 3 8 2 3" xfId="17138"/>
    <cellStyle name="_P2 WD4 Flash Report 3 8 3" xfId="7395"/>
    <cellStyle name="_P2 WD4 Flash Report 3 8 3 2" xfId="17139"/>
    <cellStyle name="_P2 WD4 Flash Report 3 8 3 2 2" xfId="17140"/>
    <cellStyle name="_P2 WD4 Flash Report 3 8 3 3" xfId="17141"/>
    <cellStyle name="_P2 WD4 Flash Report 3 8 4" xfId="17142"/>
    <cellStyle name="_P2 WD4 Flash Report 3 8 4 2" xfId="17143"/>
    <cellStyle name="_P2 WD4 Flash Report 3 8 5" xfId="17144"/>
    <cellStyle name="_P2 WD4 Flash Report 3 8 5 2" xfId="17145"/>
    <cellStyle name="_P2 WD4 Flash Report 3 8 6" xfId="17146"/>
    <cellStyle name="_P2 WD4 Flash Report 3 8 7" xfId="17147"/>
    <cellStyle name="_P2 WD4 Flash Report 3 8 8" xfId="17148"/>
    <cellStyle name="_P2 WD4 Flash Report 3 8_Gross" xfId="7396"/>
    <cellStyle name="_P2 WD4 Flash Report 3 8_Gross 2" xfId="7397"/>
    <cellStyle name="_P2 WD4 Flash Report 3 9" xfId="7398"/>
    <cellStyle name="_P2 WD4 Flash Report 3 9 2" xfId="7399"/>
    <cellStyle name="_P2 WD4 Flash Report 3 9 2 2" xfId="17149"/>
    <cellStyle name="_P2 WD4 Flash Report 3 9 3" xfId="17150"/>
    <cellStyle name="_P2 WD4 Flash Report 3 9 4" xfId="17151"/>
    <cellStyle name="_P2 WD4 Flash Report 3 9 5" xfId="17152"/>
    <cellStyle name="_P2 WD4 Flash Report 3_August 2014 IMBE" xfId="7400"/>
    <cellStyle name="_P2 WD4 Flash Report 3_August 2014 IMBE 2" xfId="7401"/>
    <cellStyle name="_P2 WD4 Flash Report 3_August 2014 IMBE 2 2" xfId="7402"/>
    <cellStyle name="_P2 WD4 Flash Report 3_August 2014 IMBE 2 2 2" xfId="17153"/>
    <cellStyle name="_P2 WD4 Flash Report 3_August 2014 IMBE 2 3" xfId="7403"/>
    <cellStyle name="_P2 WD4 Flash Report 3_August 2014 IMBE 2_Gross" xfId="7404"/>
    <cellStyle name="_P2 WD4 Flash Report 3_August 2014 IMBE 2_Gross 2" xfId="7405"/>
    <cellStyle name="_P2 WD4 Flash Report 3_August 2014 IMBE 3" xfId="7406"/>
    <cellStyle name="_P2 WD4 Flash Report 3_August 2014 IMBE 3 2" xfId="17154"/>
    <cellStyle name="_P2 WD4 Flash Report 3_August 2014 IMBE 4" xfId="7407"/>
    <cellStyle name="_P2 WD4 Flash Report 3_August 2014 IMBE_Gross" xfId="7408"/>
    <cellStyle name="_P2 WD4 Flash Report 3_August 2014 IMBE_Gross 2" xfId="7409"/>
    <cellStyle name="_P2 WD4 Flash Report 3_Gross" xfId="7410"/>
    <cellStyle name="_P2 WD4 Flash Report 3_Gross 2" xfId="7411"/>
    <cellStyle name="_P2 WD4 Flash Report 4" xfId="7412"/>
    <cellStyle name="_P2 WD4 Flash Report 4 2" xfId="7413"/>
    <cellStyle name="_P2 WD4 Flash Report 4 2 2" xfId="7414"/>
    <cellStyle name="_P2 WD4 Flash Report 4 2 2 2" xfId="7415"/>
    <cellStyle name="_P2 WD4 Flash Report 4 2 3" xfId="7416"/>
    <cellStyle name="_P2 WD4 Flash Report 4 2_Gross" xfId="7417"/>
    <cellStyle name="_P2 WD4 Flash Report 4 2_Gross 2" xfId="7418"/>
    <cellStyle name="_P2 WD4 Flash Report 4 3" xfId="7419"/>
    <cellStyle name="_P2 WD4 Flash Report 4 3 2" xfId="7420"/>
    <cellStyle name="_P2 WD4 Flash Report 4 4" xfId="7421"/>
    <cellStyle name="_P2 WD4 Flash Report 4 5" xfId="7422"/>
    <cellStyle name="_P2 WD4 Flash Report 4 6" xfId="7423"/>
    <cellStyle name="_P2 WD4 Flash Report 4_August 2014 IMBE" xfId="7424"/>
    <cellStyle name="_P2 WD4 Flash Report 4_August 2014 IMBE 2" xfId="7425"/>
    <cellStyle name="_P2 WD4 Flash Report 4_August 2014 IMBE 2 2" xfId="7426"/>
    <cellStyle name="_P2 WD4 Flash Report 4_August 2014 IMBE 2 2 2" xfId="7427"/>
    <cellStyle name="_P2 WD4 Flash Report 4_August 2014 IMBE 2 2_Gross" xfId="7428"/>
    <cellStyle name="_P2 WD4 Flash Report 4_August 2014 IMBE 2 2_Gross 2" xfId="7429"/>
    <cellStyle name="_P2 WD4 Flash Report 4_August 2014 IMBE 2 3" xfId="7430"/>
    <cellStyle name="_P2 WD4 Flash Report 4_August 2014 IMBE 2 4" xfId="7431"/>
    <cellStyle name="_P2 WD4 Flash Report 4_August 2014 IMBE 2_Gross" xfId="7432"/>
    <cellStyle name="_P2 WD4 Flash Report 4_August 2014 IMBE 2_Gross 2" xfId="7433"/>
    <cellStyle name="_P2 WD4 Flash Report 4_August 2014 IMBE 3" xfId="7434"/>
    <cellStyle name="_P2 WD4 Flash Report 4_August 2014 IMBE 3 2" xfId="17155"/>
    <cellStyle name="_P2 WD4 Flash Report 4_August 2014 IMBE 3 2 2" xfId="17156"/>
    <cellStyle name="_P2 WD4 Flash Report 4_August 2014 IMBE 3 3" xfId="17157"/>
    <cellStyle name="_P2 WD4 Flash Report 4_August 2014 IMBE 4" xfId="7435"/>
    <cellStyle name="_P2 WD4 Flash Report 4_August 2014 IMBE 4 2" xfId="17158"/>
    <cellStyle name="_P2 WD4 Flash Report 4_August 2014 IMBE 4 2 2" xfId="17159"/>
    <cellStyle name="_P2 WD4 Flash Report 4_August 2014 IMBE 4 3" xfId="17160"/>
    <cellStyle name="_P2 WD4 Flash Report 4_August 2014 IMBE 5" xfId="17161"/>
    <cellStyle name="_P2 WD4 Flash Report 4_August 2014 IMBE 5 2" xfId="17162"/>
    <cellStyle name="_P2 WD4 Flash Report 4_August 2014 IMBE 6" xfId="17163"/>
    <cellStyle name="_P2 WD4 Flash Report 4_August 2014 IMBE_Gross" xfId="7436"/>
    <cellStyle name="_P2 WD4 Flash Report 4_August 2014 IMBE_Gross 2" xfId="7437"/>
    <cellStyle name="_P2 WD4 Flash Report 4_Gross" xfId="7438"/>
    <cellStyle name="_P2 WD4 Flash Report 4_Gross 2" xfId="7439"/>
    <cellStyle name="_P2 WD4 Flash Report 5" xfId="7440"/>
    <cellStyle name="_P2 WD4 Flash Report 5 2" xfId="7441"/>
    <cellStyle name="_P2 WD4 Flash Report 5 2 2" xfId="7442"/>
    <cellStyle name="_P2 WD4 Flash Report 5 2 2 2" xfId="17164"/>
    <cellStyle name="_P2 WD4 Flash Report 5 2 2 2 2" xfId="17165"/>
    <cellStyle name="_P2 WD4 Flash Report 5 2 2 2 2 2" xfId="17166"/>
    <cellStyle name="_P2 WD4 Flash Report 5 2 2 2 3" xfId="17167"/>
    <cellStyle name="_P2 WD4 Flash Report 5 2 2 3" xfId="17168"/>
    <cellStyle name="_P2 WD4 Flash Report 5 2 3" xfId="7443"/>
    <cellStyle name="_P2 WD4 Flash Report 5 2 3 2" xfId="17169"/>
    <cellStyle name="_P2 WD4 Flash Report 5 2 4" xfId="7444"/>
    <cellStyle name="_P2 WD4 Flash Report 5 2 4 2" xfId="17170"/>
    <cellStyle name="_P2 WD4 Flash Report 5 2 5" xfId="17171"/>
    <cellStyle name="_P2 WD4 Flash Report 5 2 6" xfId="17172"/>
    <cellStyle name="_P2 WD4 Flash Report 5 2_Gross" xfId="7445"/>
    <cellStyle name="_P2 WD4 Flash Report 5 2_Gross 2" xfId="7446"/>
    <cellStyle name="_P2 WD4 Flash Report 5 3" xfId="7447"/>
    <cellStyle name="_P2 WD4 Flash Report 5 3 2" xfId="7448"/>
    <cellStyle name="_P2 WD4 Flash Report 5 3 2 2" xfId="17173"/>
    <cellStyle name="_P2 WD4 Flash Report 5 3 3" xfId="7449"/>
    <cellStyle name="_P2 WD4 Flash Report 5 4" xfId="7450"/>
    <cellStyle name="_P2 WD4 Flash Report 5 4 2" xfId="17174"/>
    <cellStyle name="_P2 WD4 Flash Report 5 4 3" xfId="17175"/>
    <cellStyle name="_P2 WD4 Flash Report 5 5" xfId="7451"/>
    <cellStyle name="_P2 WD4 Flash Report 5 5 2" xfId="17176"/>
    <cellStyle name="_P2 WD4 Flash Report 5 6" xfId="17177"/>
    <cellStyle name="_P2 WD4 Flash Report 5_Gross" xfId="7452"/>
    <cellStyle name="_P2 WD4 Flash Report 5_Gross 2" xfId="7453"/>
    <cellStyle name="_P2 WD4 Flash Report 6" xfId="7454"/>
    <cellStyle name="_P2 WD4 Flash Report 6 2" xfId="7455"/>
    <cellStyle name="_P2 WD4 Flash Report 6 2 2" xfId="7456"/>
    <cellStyle name="_P2 WD4 Flash Report 6 2 2 2" xfId="17178"/>
    <cellStyle name="_P2 WD4 Flash Report 6 2 3" xfId="7457"/>
    <cellStyle name="_P2 WD4 Flash Report 6 2 4" xfId="17179"/>
    <cellStyle name="_P2 WD4 Flash Report 6 2 5" xfId="17180"/>
    <cellStyle name="_P2 WD4 Flash Report 6 2_Gross" xfId="7458"/>
    <cellStyle name="_P2 WD4 Flash Report 6 2_Gross 2" xfId="7459"/>
    <cellStyle name="_P2 WD4 Flash Report 6 3" xfId="7460"/>
    <cellStyle name="_P2 WD4 Flash Report 6 3 2" xfId="7461"/>
    <cellStyle name="_P2 WD4 Flash Report 6 3 2 2" xfId="17181"/>
    <cellStyle name="_P2 WD4 Flash Report 6 3 3" xfId="7462"/>
    <cellStyle name="_P2 WD4 Flash Report 6 4" xfId="7463"/>
    <cellStyle name="_P2 WD4 Flash Report 6 5" xfId="7464"/>
    <cellStyle name="_P2 WD4 Flash Report 6_Gross" xfId="7465"/>
    <cellStyle name="_P2 WD4 Flash Report 6_Gross 2" xfId="7466"/>
    <cellStyle name="_P2 WD4 Flash Report 7" xfId="7467"/>
    <cellStyle name="_P2 WD4 Flash Report 7 2" xfId="7468"/>
    <cellStyle name="_P2 WD4 Flash Report 7 2 2" xfId="7469"/>
    <cellStyle name="_P2 WD4 Flash Report 7 2 2 2" xfId="17182"/>
    <cellStyle name="_P2 WD4 Flash Report 7 2 3" xfId="7470"/>
    <cellStyle name="_P2 WD4 Flash Report 7 2_Gross" xfId="7471"/>
    <cellStyle name="_P2 WD4 Flash Report 7 2_Gross 2" xfId="7472"/>
    <cellStyle name="_P2 WD4 Flash Report 7 3" xfId="7473"/>
    <cellStyle name="_P2 WD4 Flash Report 7 3 2" xfId="17183"/>
    <cellStyle name="_P2 WD4 Flash Report 7 4" xfId="7474"/>
    <cellStyle name="_P2 WD4 Flash Report 7_Gross" xfId="7475"/>
    <cellStyle name="_P2 WD4 Flash Report 7_Gross 2" xfId="7476"/>
    <cellStyle name="_P2 WD4 Flash Report 8" xfId="7477"/>
    <cellStyle name="_P2 WD4 Flash Report 8 2" xfId="7478"/>
    <cellStyle name="_P2 WD4 Flash Report 8 2 2" xfId="7479"/>
    <cellStyle name="_P2 WD4 Flash Report 8 2 3" xfId="7480"/>
    <cellStyle name="_P2 WD4 Flash Report 8 2_Gross" xfId="7481"/>
    <cellStyle name="_P2 WD4 Flash Report 8 2_Gross 2" xfId="7482"/>
    <cellStyle name="_P2 WD4 Flash Report 8 3" xfId="7483"/>
    <cellStyle name="_P2 WD4 Flash Report 8 4" xfId="7484"/>
    <cellStyle name="_P2 WD4 Flash Report 8_Gross" xfId="7485"/>
    <cellStyle name="_P2 WD4 Flash Report 8_Gross 2" xfId="7486"/>
    <cellStyle name="_P2 WD4 Flash Report 9" xfId="7487"/>
    <cellStyle name="_P2 WD4 Flash Report 9 2" xfId="7488"/>
    <cellStyle name="_P2 WD4 Flash Report 9 2 2" xfId="7489"/>
    <cellStyle name="_P2 WD4 Flash Report 9 2 2 2" xfId="17184"/>
    <cellStyle name="_P2 WD4 Flash Report 9 2 2 2 2" xfId="17185"/>
    <cellStyle name="_P2 WD4 Flash Report 9 2 2 3" xfId="17186"/>
    <cellStyle name="_P2 WD4 Flash Report 9 2 3" xfId="7490"/>
    <cellStyle name="_P2 WD4 Flash Report 9 2 4" xfId="17187"/>
    <cellStyle name="_P2 WD4 Flash Report 9 2_Gross" xfId="7491"/>
    <cellStyle name="_P2 WD4 Flash Report 9 2_Gross 2" xfId="7492"/>
    <cellStyle name="_P2 WD4 Flash Report 9 3" xfId="7493"/>
    <cellStyle name="_P2 WD4 Flash Report 9 3 2" xfId="17188"/>
    <cellStyle name="_P2 WD4 Flash Report 9 3 3" xfId="17189"/>
    <cellStyle name="_P2 WD4 Flash Report 9 4" xfId="7494"/>
    <cellStyle name="_P2 WD4 Flash Report 9 4 2" xfId="17190"/>
    <cellStyle name="_P2 WD4 Flash Report 9 5" xfId="7495"/>
    <cellStyle name="_P2 WD4 Flash Report 9 6" xfId="17191"/>
    <cellStyle name="_P2 WD4 Flash Report 9_Gross" xfId="7496"/>
    <cellStyle name="_P2 WD4 Flash Report 9_Gross 2" xfId="7497"/>
    <cellStyle name="_P2 WD4 Flash Report_001. Test" xfId="7498"/>
    <cellStyle name="_P2 WD4 Flash Report_001. Test 2" xfId="7499"/>
    <cellStyle name="_P2 WD4 Flash Report_001. Test 2 2" xfId="17192"/>
    <cellStyle name="_P2 WD4 Flash Report_001. Test 3" xfId="17193"/>
    <cellStyle name="_P2 WD4 Flash Report_001. Test_Gross" xfId="7500"/>
    <cellStyle name="_P2 WD4 Flash Report_001. Test_Gross 2" xfId="7501"/>
    <cellStyle name="_P2 WD4 Flash Report_Gross" xfId="7502"/>
    <cellStyle name="_P2 WD4 Flash Report_Gross 2" xfId="7503"/>
    <cellStyle name="_P2 WD4 Flash Report_Gross 2 2" xfId="7504"/>
    <cellStyle name="_P2 WD4 Flash Report_Gross 2 2 2" xfId="17194"/>
    <cellStyle name="_P2 WD4 Flash Report_Gross 2 3" xfId="7505"/>
    <cellStyle name="_P2 WD4 Flash Report_Gross 2_Gross" xfId="7506"/>
    <cellStyle name="_P2 WD4 Flash Report_Gross 2_Gross 2" xfId="7507"/>
    <cellStyle name="_P2 WD4 Flash Report_Gross 3" xfId="7508"/>
    <cellStyle name="_P2 WD4 Flash Report_Gross 3 2" xfId="17195"/>
    <cellStyle name="_P2 WD4 Flash Report_Gross 4" xfId="7509"/>
    <cellStyle name="_P2 WD4 Flash Report_Gross_1" xfId="7510"/>
    <cellStyle name="_P2 WD4 Flash Report_Gross_1 2" xfId="7511"/>
    <cellStyle name="_P2 WD4 Flash Report_Gross_Gross" xfId="7512"/>
    <cellStyle name="_P2 WD4 Flash Report_Gross_Gross 2" xfId="7513"/>
    <cellStyle name="_P2 WD4 Flash Report_R0" xfId="7514"/>
    <cellStyle name="_P2 WD4 Flash Report_R0 2" xfId="7515"/>
    <cellStyle name="_P2 WD4 Flash Report_R0 2 2" xfId="7516"/>
    <cellStyle name="_P2 WD4 Flash Report_R0 2 2 2" xfId="17196"/>
    <cellStyle name="_P2 WD4 Flash Report_R0 2 3" xfId="7517"/>
    <cellStyle name="_P2 WD4 Flash Report_R0 3" xfId="7518"/>
    <cellStyle name="_P2 WD4 Flash Report_R0 3 2" xfId="17197"/>
    <cellStyle name="_P2 WD4 Flash Report_R0 4" xfId="7519"/>
    <cellStyle name="_P2 WD4 Flash Report_R0_1" xfId="7520"/>
    <cellStyle name="_P2 WD4 Flash Report_R0_1 2" xfId="7521"/>
    <cellStyle name="_P2 WD4 Flash Report_R0_1 2 2" xfId="17198"/>
    <cellStyle name="_P2 WD4 Flash Report_R0_1 3" xfId="7522"/>
    <cellStyle name="_P3 COO Telekit book WD6 v1" xfId="7523"/>
    <cellStyle name="_P3 COO Telekit book WD6 v1 10" xfId="7524"/>
    <cellStyle name="_P3 COO Telekit book WD6 v1 10 2" xfId="7525"/>
    <cellStyle name="_P3 COO Telekit book WD6 v1 10 2 2" xfId="17199"/>
    <cellStyle name="_P3 COO Telekit book WD6 v1 10 2 3" xfId="17200"/>
    <cellStyle name="_P3 COO Telekit book WD6 v1 10 3" xfId="7526"/>
    <cellStyle name="_P3 COO Telekit book WD6 v1 10 3 2" xfId="17201"/>
    <cellStyle name="_P3 COO Telekit book WD6 v1 10 3 3" xfId="17202"/>
    <cellStyle name="_P3 COO Telekit book WD6 v1 10 4" xfId="17203"/>
    <cellStyle name="_P3 COO Telekit book WD6 v1 10 5" xfId="17204"/>
    <cellStyle name="_P3 COO Telekit book WD6 v1 10_Gross" xfId="7527"/>
    <cellStyle name="_P3 COO Telekit book WD6 v1 11" xfId="7528"/>
    <cellStyle name="_P3 COO Telekit book WD6 v1 11 2" xfId="7529"/>
    <cellStyle name="_P3 COO Telekit book WD6 v1 11 3" xfId="17205"/>
    <cellStyle name="_P3 COO Telekit book WD6 v1 11_Gross" xfId="7530"/>
    <cellStyle name="_P3 COO Telekit book WD6 v1 12" xfId="7531"/>
    <cellStyle name="_P3 COO Telekit book WD6 v1 12 2" xfId="7532"/>
    <cellStyle name="_P3 COO Telekit book WD6 v1 12 3" xfId="17206"/>
    <cellStyle name="_P3 COO Telekit book WD6 v1 12_Gross" xfId="7533"/>
    <cellStyle name="_P3 COO Telekit book WD6 v1 13" xfId="7534"/>
    <cellStyle name="_P3 COO Telekit book WD6 v1 13 2" xfId="7535"/>
    <cellStyle name="_P3 COO Telekit book WD6 v1 13 3" xfId="17207"/>
    <cellStyle name="_P3 COO Telekit book WD6 v1 13 4" xfId="17208"/>
    <cellStyle name="_P3 COO Telekit book WD6 v1 13_Gross" xfId="7536"/>
    <cellStyle name="_P3 COO Telekit book WD6 v1 14" xfId="7537"/>
    <cellStyle name="_P3 COO Telekit book WD6 v1 14 2" xfId="7538"/>
    <cellStyle name="_P3 COO Telekit book WD6 v1 14_Gross" xfId="7539"/>
    <cellStyle name="_P3 COO Telekit book WD6 v1 15" xfId="7540"/>
    <cellStyle name="_P3 COO Telekit book WD6 v1 15 2" xfId="7541"/>
    <cellStyle name="_P3 COO Telekit book WD6 v1 15_Gross" xfId="7542"/>
    <cellStyle name="_P3 COO Telekit book WD6 v1 16" xfId="7543"/>
    <cellStyle name="_P3 COO Telekit book WD6 v1 16 2" xfId="7544"/>
    <cellStyle name="_P3 COO Telekit book WD6 v1 16_Gross" xfId="7545"/>
    <cellStyle name="_P3 COO Telekit book WD6 v1 17" xfId="7546"/>
    <cellStyle name="_P3 COO Telekit book WD6 v1 17 2" xfId="7547"/>
    <cellStyle name="_P3 COO Telekit book WD6 v1 18" xfId="7548"/>
    <cellStyle name="_P3 COO Telekit book WD6 v1 18 2" xfId="7549"/>
    <cellStyle name="_P3 COO Telekit book WD6 v1 19" xfId="7550"/>
    <cellStyle name="_P3 COO Telekit book WD6 v1 19 2" xfId="7551"/>
    <cellStyle name="_P3 COO Telekit book WD6 v1 2" xfId="7552"/>
    <cellStyle name="_P3 COO Telekit book WD6 v1 2 2" xfId="7553"/>
    <cellStyle name="_P3 COO Telekit book WD6 v1 2 2 2" xfId="7554"/>
    <cellStyle name="_P3 COO Telekit book WD6 v1 2 2 3" xfId="17209"/>
    <cellStyle name="_P3 COO Telekit book WD6 v1 2 2 4" xfId="17210"/>
    <cellStyle name="_P3 COO Telekit book WD6 v1 2 3" xfId="7555"/>
    <cellStyle name="_P3 COO Telekit book WD6 v1 2 3 2" xfId="7556"/>
    <cellStyle name="_P3 COO Telekit book WD6 v1 2 3 2 2" xfId="17211"/>
    <cellStyle name="_P3 COO Telekit book WD6 v1 2 3 2 3" xfId="17212"/>
    <cellStyle name="_P3 COO Telekit book WD6 v1 2 3 3" xfId="7557"/>
    <cellStyle name="_P3 COO Telekit book WD6 v1 2 3 4" xfId="17213"/>
    <cellStyle name="_P3 COO Telekit book WD6 v1 2 3 5" xfId="17214"/>
    <cellStyle name="_P3 COO Telekit book WD6 v1 2 3_Gross" xfId="7558"/>
    <cellStyle name="_P3 COO Telekit book WD6 v1 2 4" xfId="7559"/>
    <cellStyle name="_P3 COO Telekit book WD6 v1 2 4 2" xfId="7560"/>
    <cellStyle name="_P3 COO Telekit book WD6 v1 2 4 2 2" xfId="17215"/>
    <cellStyle name="_P3 COO Telekit book WD6 v1 2 4 2 3" xfId="17216"/>
    <cellStyle name="_P3 COO Telekit book WD6 v1 2 4 3" xfId="7561"/>
    <cellStyle name="_P3 COO Telekit book WD6 v1 2 4 4" xfId="17217"/>
    <cellStyle name="_P3 COO Telekit book WD6 v1 2 4 5" xfId="17218"/>
    <cellStyle name="_P3 COO Telekit book WD6 v1 2 4_Gross" xfId="7562"/>
    <cellStyle name="_P3 COO Telekit book WD6 v1 2 5" xfId="7563"/>
    <cellStyle name="_P3 COO Telekit book WD6 v1 2 5 2" xfId="7564"/>
    <cellStyle name="_P3 COO Telekit book WD6 v1 2 5 2 2" xfId="17219"/>
    <cellStyle name="_P3 COO Telekit book WD6 v1 2 5 2 2 2" xfId="17220"/>
    <cellStyle name="_P3 COO Telekit book WD6 v1 2 5 2 3" xfId="17221"/>
    <cellStyle name="_P3 COO Telekit book WD6 v1 2 5 2 4" xfId="17222"/>
    <cellStyle name="_P3 COO Telekit book WD6 v1 2 5 3" xfId="7565"/>
    <cellStyle name="_P3 COO Telekit book WD6 v1 2 5 3 2" xfId="17223"/>
    <cellStyle name="_P3 COO Telekit book WD6 v1 2 5 3 3" xfId="17224"/>
    <cellStyle name="_P3 COO Telekit book WD6 v1 2 5 4" xfId="7566"/>
    <cellStyle name="_P3 COO Telekit book WD6 v1 2 5 4 2" xfId="17225"/>
    <cellStyle name="_P3 COO Telekit book WD6 v1 2 5 5" xfId="17226"/>
    <cellStyle name="_P3 COO Telekit book WD6 v1 2 5 6" xfId="17227"/>
    <cellStyle name="_P3 COO Telekit book WD6 v1 2 5 7" xfId="17228"/>
    <cellStyle name="_P3 COO Telekit book WD6 v1 2 5_Gross" xfId="7567"/>
    <cellStyle name="_P3 COO Telekit book WD6 v1 2 6" xfId="7568"/>
    <cellStyle name="_P3 COO Telekit book WD6 v1 2 6 2" xfId="17229"/>
    <cellStyle name="_P3 COO Telekit book WD6 v1 2 6 2 2" xfId="17230"/>
    <cellStyle name="_P3 COO Telekit book WD6 v1 2 6 2 3" xfId="17231"/>
    <cellStyle name="_P3 COO Telekit book WD6 v1 2 6 3" xfId="17232"/>
    <cellStyle name="_P3 COO Telekit book WD6 v1 2 6 3 2" xfId="17233"/>
    <cellStyle name="_P3 COO Telekit book WD6 v1 2 6 4" xfId="17234"/>
    <cellStyle name="_P3 COO Telekit book WD6 v1 2 6 5" xfId="17235"/>
    <cellStyle name="_P3 COO Telekit book WD6 v1 2 7" xfId="7569"/>
    <cellStyle name="_P3 COO Telekit book WD6 v1 2 7 2" xfId="17236"/>
    <cellStyle name="_P3 COO Telekit book WD6 v1 2 7 3" xfId="17237"/>
    <cellStyle name="_P3 COO Telekit book WD6 v1 2 7 4" xfId="17238"/>
    <cellStyle name="_P3 COO Telekit book WD6 v1 2 8" xfId="7570"/>
    <cellStyle name="_P3 COO Telekit book WD6 v1 2 8 2" xfId="17239"/>
    <cellStyle name="_P3 COO Telekit book WD6 v1 2 9" xfId="7571"/>
    <cellStyle name="_P3 COO Telekit book WD6 v1 2_August 2014 IMBE" xfId="7572"/>
    <cellStyle name="_P3 COO Telekit book WD6 v1 2_August 2014 IMBE 2" xfId="7573"/>
    <cellStyle name="_P3 COO Telekit book WD6 v1 2_August 2014 IMBE 3" xfId="17240"/>
    <cellStyle name="_P3 COO Telekit book WD6 v1 2_August 2014 IMBE 4" xfId="17241"/>
    <cellStyle name="_P3 COO Telekit book WD6 v1 2_Gross" xfId="7574"/>
    <cellStyle name="_P3 COO Telekit book WD6 v1 20" xfId="7575"/>
    <cellStyle name="_P3 COO Telekit book WD6 v1 20 2" xfId="7576"/>
    <cellStyle name="_P3 COO Telekit book WD6 v1 21" xfId="7577"/>
    <cellStyle name="_P3 COO Telekit book WD6 v1 21 2" xfId="17242"/>
    <cellStyle name="_P3 COO Telekit book WD6 v1 22" xfId="7578"/>
    <cellStyle name="_P3 COO Telekit book WD6 v1 23" xfId="7579"/>
    <cellStyle name="_P3 COO Telekit book WD6 v1 3" xfId="7580"/>
    <cellStyle name="_P3 COO Telekit book WD6 v1 3 2" xfId="7581"/>
    <cellStyle name="_P3 COO Telekit book WD6 v1 3 3" xfId="17243"/>
    <cellStyle name="_P3 COO Telekit book WD6 v1 3 4" xfId="17244"/>
    <cellStyle name="_P3 COO Telekit book WD6 v1 4" xfId="7582"/>
    <cellStyle name="_P3 COO Telekit book WD6 v1 4 2" xfId="7583"/>
    <cellStyle name="_P3 COO Telekit book WD6 v1 4 2 2" xfId="17245"/>
    <cellStyle name="_P3 COO Telekit book WD6 v1 4 2 3" xfId="17246"/>
    <cellStyle name="_P3 COO Telekit book WD6 v1 4 3" xfId="7584"/>
    <cellStyle name="_P3 COO Telekit book WD6 v1 4 4" xfId="17247"/>
    <cellStyle name="_P3 COO Telekit book WD6 v1 4 5" xfId="17248"/>
    <cellStyle name="_P3 COO Telekit book WD6 v1 4_Gross" xfId="7585"/>
    <cellStyle name="_P3 COO Telekit book WD6 v1 5" xfId="7586"/>
    <cellStyle name="_P3 COO Telekit book WD6 v1 5 2" xfId="7587"/>
    <cellStyle name="_P3 COO Telekit book WD6 v1 5 2 2" xfId="17249"/>
    <cellStyle name="_P3 COO Telekit book WD6 v1 5 2 3" xfId="17250"/>
    <cellStyle name="_P3 COO Telekit book WD6 v1 5 3" xfId="7588"/>
    <cellStyle name="_P3 COO Telekit book WD6 v1 5 4" xfId="17251"/>
    <cellStyle name="_P3 COO Telekit book WD6 v1 5 5" xfId="17252"/>
    <cellStyle name="_P3 COO Telekit book WD6 v1 5_Gross" xfId="7589"/>
    <cellStyle name="_P3 COO Telekit book WD6 v1 6" xfId="7590"/>
    <cellStyle name="_P3 COO Telekit book WD6 v1 6 2" xfId="7591"/>
    <cellStyle name="_P3 COO Telekit book WD6 v1 6 2 2" xfId="17253"/>
    <cellStyle name="_P3 COO Telekit book WD6 v1 6 3" xfId="7592"/>
    <cellStyle name="_P3 COO Telekit book WD6 v1 6 3 2" xfId="17254"/>
    <cellStyle name="_P3 COO Telekit book WD6 v1 6 3 2 2" xfId="17255"/>
    <cellStyle name="_P3 COO Telekit book WD6 v1 6 3 3" xfId="17256"/>
    <cellStyle name="_P3 COO Telekit book WD6 v1 6 4" xfId="17257"/>
    <cellStyle name="_P3 COO Telekit book WD6 v1 6 5" xfId="17258"/>
    <cellStyle name="_P3 COO Telekit book WD6 v1 6 6" xfId="17259"/>
    <cellStyle name="_P3 COO Telekit book WD6 v1 7" xfId="7593"/>
    <cellStyle name="_P3 COO Telekit book WD6 v1 7 2" xfId="7594"/>
    <cellStyle name="_P3 COO Telekit book WD6 v1 7 2 2" xfId="17260"/>
    <cellStyle name="_P3 COO Telekit book WD6 v1 7 2 3" xfId="17261"/>
    <cellStyle name="_P3 COO Telekit book WD6 v1 7 3" xfId="7595"/>
    <cellStyle name="_P3 COO Telekit book WD6 v1 7 4" xfId="7596"/>
    <cellStyle name="_P3 COO Telekit book WD6 v1 7_Gross" xfId="7597"/>
    <cellStyle name="_P3 COO Telekit book WD6 v1 8" xfId="7598"/>
    <cellStyle name="_P3 COO Telekit book WD6 v1 8 2" xfId="7599"/>
    <cellStyle name="_P3 COO Telekit book WD6 v1 8 3" xfId="17262"/>
    <cellStyle name="_P3 COO Telekit book WD6 v1 8_Gross" xfId="7600"/>
    <cellStyle name="_P3 COO Telekit book WD6 v1 9" xfId="7601"/>
    <cellStyle name="_P3 COO Telekit book WD6 v1 9 2" xfId="7602"/>
    <cellStyle name="_P3 COO Telekit book WD6 v1 9 3" xfId="17263"/>
    <cellStyle name="_P3 COO Telekit book WD6 v1 9_Gross" xfId="7603"/>
    <cellStyle name="_P3 COO Telekit book WD6 v1_July 2014 IMBE" xfId="7604"/>
    <cellStyle name="_P3 COO Telekit book WD6 v1_July 2014 IMBE 2" xfId="7605"/>
    <cellStyle name="_P3 COO Telekit book WD6 v1_July 2014 IMBE 2 2" xfId="17264"/>
    <cellStyle name="_P3 COO Telekit book WD6 v1_July 2014 IMBE 2 3" xfId="17265"/>
    <cellStyle name="_P3 COO Telekit book WD6 v1_July 2014 IMBE 3" xfId="7606"/>
    <cellStyle name="_P3 COO Telekit book WD6 v1_July 2014 IMBE 4" xfId="17266"/>
    <cellStyle name="_P3 COO Telekit book WD6 v1_July 2014 IMBE 5" xfId="17267"/>
    <cellStyle name="_P3 COO Telekit book WD6 v1_R0 Caseloads" xfId="7607"/>
    <cellStyle name="_P3 COO Telekit book WD6 v1_R0 Caseloads 2" xfId="17268"/>
    <cellStyle name="_P3 COO Telekit book WD6 v1_R0 Caseloads 3" xfId="17269"/>
    <cellStyle name="_P3 COO Telekit book WD6 v1_WCMG updates 1415p3" xfId="7608"/>
    <cellStyle name="_P3 COO Telekit book WD6 v1_WCMG updates 1415p3 2" xfId="7609"/>
    <cellStyle name="_P3 COO Telekit book WD6 v1_WCMG updates 1415p3 3" xfId="17270"/>
    <cellStyle name="_P3 COO Telekit book WD6 v1_WCMG updates 1415p3 4" xfId="17271"/>
    <cellStyle name="_P3 WD7 Report" xfId="7610"/>
    <cellStyle name="_P3 WD7 Report 10" xfId="7611"/>
    <cellStyle name="_P3 WD7 Report 10 2" xfId="7612"/>
    <cellStyle name="_P3 WD7 Report 10 2 2" xfId="7613"/>
    <cellStyle name="_P3 WD7 Report 10 2 2 2" xfId="17272"/>
    <cellStyle name="_P3 WD7 Report 10 2 2 2 2" xfId="17273"/>
    <cellStyle name="_P3 WD7 Report 10 2 2 3" xfId="17274"/>
    <cellStyle name="_P3 WD7 Report 10 2 3" xfId="7614"/>
    <cellStyle name="_P3 WD7 Report 10 2 4" xfId="17275"/>
    <cellStyle name="_P3 WD7 Report 10 2_Gross" xfId="7615"/>
    <cellStyle name="_P3 WD7 Report 10 2_Gross 2" xfId="7616"/>
    <cellStyle name="_P3 WD7 Report 10 3" xfId="7617"/>
    <cellStyle name="_P3 WD7 Report 10 3 2" xfId="17276"/>
    <cellStyle name="_P3 WD7 Report 10 3 3" xfId="17277"/>
    <cellStyle name="_P3 WD7 Report 10 4" xfId="7618"/>
    <cellStyle name="_P3 WD7 Report 10 4 2" xfId="17278"/>
    <cellStyle name="_P3 WD7 Report 10 5" xfId="7619"/>
    <cellStyle name="_P3 WD7 Report 10 6" xfId="17279"/>
    <cellStyle name="_P3 WD7 Report 10_Gross" xfId="7620"/>
    <cellStyle name="_P3 WD7 Report 10_Gross 2" xfId="7621"/>
    <cellStyle name="_P3 WD7 Report 11" xfId="7622"/>
    <cellStyle name="_P3 WD7 Report 11 2" xfId="7623"/>
    <cellStyle name="_P3 WD7 Report 11 2 2" xfId="7624"/>
    <cellStyle name="_P3 WD7 Report 11 2 2 2" xfId="17280"/>
    <cellStyle name="_P3 WD7 Report 11 2 3" xfId="17281"/>
    <cellStyle name="_P3 WD7 Report 11 3" xfId="7625"/>
    <cellStyle name="_P3 WD7 Report 11 3 2" xfId="17282"/>
    <cellStyle name="_P3 WD7 Report 11 3 2 2" xfId="17283"/>
    <cellStyle name="_P3 WD7 Report 11 3 3" xfId="17284"/>
    <cellStyle name="_P3 WD7 Report 11 4" xfId="7626"/>
    <cellStyle name="_P3 WD7 Report 11 4 2" xfId="17285"/>
    <cellStyle name="_P3 WD7 Report 11 5" xfId="7627"/>
    <cellStyle name="_P3 WD7 Report 11 5 2" xfId="17286"/>
    <cellStyle name="_P3 WD7 Report 11 6" xfId="17287"/>
    <cellStyle name="_P3 WD7 Report 11_Gross" xfId="7628"/>
    <cellStyle name="_P3 WD7 Report 11_Gross 2" xfId="7629"/>
    <cellStyle name="_P3 WD7 Report 12" xfId="7630"/>
    <cellStyle name="_P3 WD7 Report 12 2" xfId="7631"/>
    <cellStyle name="_P3 WD7 Report 12 2 2" xfId="7632"/>
    <cellStyle name="_P3 WD7 Report 12 3" xfId="7633"/>
    <cellStyle name="_P3 WD7 Report 12 4" xfId="7634"/>
    <cellStyle name="_P3 WD7 Report 12_Gross" xfId="7635"/>
    <cellStyle name="_P3 WD7 Report 12_Gross 2" xfId="7636"/>
    <cellStyle name="_P3 WD7 Report 13" xfId="7637"/>
    <cellStyle name="_P3 WD7 Report 13 2" xfId="7638"/>
    <cellStyle name="_P3 WD7 Report 13 2 2" xfId="17288"/>
    <cellStyle name="_P3 WD7 Report 13 3" xfId="7639"/>
    <cellStyle name="_P3 WD7 Report 13 4" xfId="17289"/>
    <cellStyle name="_P3 WD7 Report 13 5" xfId="17290"/>
    <cellStyle name="_P3 WD7 Report 13_Gross" xfId="7640"/>
    <cellStyle name="_P3 WD7 Report 13_Gross 2" xfId="7641"/>
    <cellStyle name="_P3 WD7 Report 14" xfId="7642"/>
    <cellStyle name="_P3 WD7 Report 14 2" xfId="7643"/>
    <cellStyle name="_P3 WD7 Report 14 2 2" xfId="7644"/>
    <cellStyle name="_P3 WD7 Report 14 3" xfId="7645"/>
    <cellStyle name="_P3 WD7 Report 14_Gross" xfId="7646"/>
    <cellStyle name="_P3 WD7 Report 14_Gross 2" xfId="7647"/>
    <cellStyle name="_P3 WD7 Report 15" xfId="7648"/>
    <cellStyle name="_P3 WD7 Report 15 2" xfId="7649"/>
    <cellStyle name="_P3 WD7 Report 15 3" xfId="7650"/>
    <cellStyle name="_P3 WD7 Report 15_Gross" xfId="7651"/>
    <cellStyle name="_P3 WD7 Report 15_Gross 2" xfId="7652"/>
    <cellStyle name="_P3 WD7 Report 16" xfId="7653"/>
    <cellStyle name="_P3 WD7 Report 16 2" xfId="7654"/>
    <cellStyle name="_P3 WD7 Report 16_Gross" xfId="7655"/>
    <cellStyle name="_P3 WD7 Report 16_Gross 2" xfId="7656"/>
    <cellStyle name="_P3 WD7 Report 17" xfId="7657"/>
    <cellStyle name="_P3 WD7 Report 17 2" xfId="7658"/>
    <cellStyle name="_P3 WD7 Report 17_Gross" xfId="7659"/>
    <cellStyle name="_P3 WD7 Report 17_Gross 2" xfId="7660"/>
    <cellStyle name="_P3 WD7 Report 18" xfId="7661"/>
    <cellStyle name="_P3 WD7 Report 18 2" xfId="7662"/>
    <cellStyle name="_P3 WD7 Report 19" xfId="7663"/>
    <cellStyle name="_P3 WD7 Report 19 2" xfId="7664"/>
    <cellStyle name="_P3 WD7 Report 2" xfId="7665"/>
    <cellStyle name="_P3 WD7 Report 2 10" xfId="7666"/>
    <cellStyle name="_P3 WD7 Report 2 11" xfId="7667"/>
    <cellStyle name="_P3 WD7 Report 2 12" xfId="7668"/>
    <cellStyle name="_P3 WD7 Report 2 2" xfId="7669"/>
    <cellStyle name="_P3 WD7 Report 2 2 2" xfId="7670"/>
    <cellStyle name="_P3 WD7 Report 2 2 2 2" xfId="7671"/>
    <cellStyle name="_P3 WD7 Report 2 2 2 3" xfId="17291"/>
    <cellStyle name="_P3 WD7 Report 2 2 2 4" xfId="17292"/>
    <cellStyle name="_P3 WD7 Report 2 2 3" xfId="7672"/>
    <cellStyle name="_P3 WD7 Report 2 2 3 2" xfId="7673"/>
    <cellStyle name="_P3 WD7 Report 2 2 4" xfId="7674"/>
    <cellStyle name="_P3 WD7 Report 2 2 5" xfId="7675"/>
    <cellStyle name="_P3 WD7 Report 2 2_Gross" xfId="7676"/>
    <cellStyle name="_P3 WD7 Report 2 2_Gross 2" xfId="7677"/>
    <cellStyle name="_P3 WD7 Report 2 3" xfId="7678"/>
    <cellStyle name="_P3 WD7 Report 2 3 2" xfId="7679"/>
    <cellStyle name="_P3 WD7 Report 2 3 2 2" xfId="7680"/>
    <cellStyle name="_P3 WD7 Report 2 3 2 3" xfId="7681"/>
    <cellStyle name="_P3 WD7 Report 2 3 3" xfId="7682"/>
    <cellStyle name="_P3 WD7 Report 2 3 4" xfId="7683"/>
    <cellStyle name="_P3 WD7 Report 2 3_Gross" xfId="7684"/>
    <cellStyle name="_P3 WD7 Report 2 3_Gross 2" xfId="7685"/>
    <cellStyle name="_P3 WD7 Report 2 4" xfId="7686"/>
    <cellStyle name="_P3 WD7 Report 2 4 2" xfId="7687"/>
    <cellStyle name="_P3 WD7 Report 2 4 2 2" xfId="17293"/>
    <cellStyle name="_P3 WD7 Report 2 4 2 2 2" xfId="17294"/>
    <cellStyle name="_P3 WD7 Report 2 4 2 3" xfId="17295"/>
    <cellStyle name="_P3 WD7 Report 2 4 3" xfId="7688"/>
    <cellStyle name="_P3 WD7 Report 2 4 4" xfId="7689"/>
    <cellStyle name="_P3 WD7 Report 2 5" xfId="7690"/>
    <cellStyle name="_P3 WD7 Report 2 5 2" xfId="7691"/>
    <cellStyle name="_P3 WD7 Report 2 5 2 2" xfId="7692"/>
    <cellStyle name="_P3 WD7 Report 2 5 3" xfId="7693"/>
    <cellStyle name="_P3 WD7 Report 2 6" xfId="7694"/>
    <cellStyle name="_P3 WD7 Report 2 6 2" xfId="7695"/>
    <cellStyle name="_P3 WD7 Report 2 6 3" xfId="7696"/>
    <cellStyle name="_P3 WD7 Report 2 7" xfId="7697"/>
    <cellStyle name="_P3 WD7 Report 2 7 2" xfId="7698"/>
    <cellStyle name="_P3 WD7 Report 2 8" xfId="7699"/>
    <cellStyle name="_P3 WD7 Report 2 9" xfId="7700"/>
    <cellStyle name="_P3 WD7 Report 2_Gross" xfId="7701"/>
    <cellStyle name="_P3 WD7 Report 2_Gross 2" xfId="7702"/>
    <cellStyle name="_P3 WD7 Report 20" xfId="7703"/>
    <cellStyle name="_P3 WD7 Report 20 2" xfId="7704"/>
    <cellStyle name="_P3 WD7 Report 21" xfId="7705"/>
    <cellStyle name="_P3 WD7 Report 21 2" xfId="7706"/>
    <cellStyle name="_P3 WD7 Report 22" xfId="7707"/>
    <cellStyle name="_P3 WD7 Report 23" xfId="7708"/>
    <cellStyle name="_P3 WD7 Report 24" xfId="7709"/>
    <cellStyle name="_P3 WD7 Report 24 2" xfId="7710"/>
    <cellStyle name="_P3 WD7 Report 25" xfId="7711"/>
    <cellStyle name="_P3 WD7 Report 25 2" xfId="17296"/>
    <cellStyle name="_P3 WD7 Report 26" xfId="7712"/>
    <cellStyle name="_P3 WD7 Report 26 2" xfId="17297"/>
    <cellStyle name="_P3 WD7 Report 27" xfId="7713"/>
    <cellStyle name="_P3 WD7 Report 27 2" xfId="17298"/>
    <cellStyle name="_P3 WD7 Report 28" xfId="7714"/>
    <cellStyle name="_P3 WD7 Report 29" xfId="7715"/>
    <cellStyle name="_P3 WD7 Report 3" xfId="7716"/>
    <cellStyle name="_P3 WD7 Report 3 10" xfId="7717"/>
    <cellStyle name="_P3 WD7 Report 3 10 2" xfId="7718"/>
    <cellStyle name="_P3 WD7 Report 3 10 2 2" xfId="17299"/>
    <cellStyle name="_P3 WD7 Report 3 10 3" xfId="17300"/>
    <cellStyle name="_P3 WD7 Report 3 10 4" xfId="17301"/>
    <cellStyle name="_P3 WD7 Report 3 10 5" xfId="17302"/>
    <cellStyle name="_P3 WD7 Report 3 11" xfId="7719"/>
    <cellStyle name="_P3 WD7 Report 3 11 2" xfId="7720"/>
    <cellStyle name="_P3 WD7 Report 3 12" xfId="7721"/>
    <cellStyle name="_P3 WD7 Report 3 13" xfId="17303"/>
    <cellStyle name="_P3 WD7 Report 3 2" xfId="7722"/>
    <cellStyle name="_P3 WD7 Report 3 2 2" xfId="7723"/>
    <cellStyle name="_P3 WD7 Report 3 2 2 2" xfId="7724"/>
    <cellStyle name="_P3 WD7 Report 3 2 2 2 2" xfId="17304"/>
    <cellStyle name="_P3 WD7 Report 3 2 2 3" xfId="7725"/>
    <cellStyle name="_P3 WD7 Report 3 2 2_Gross" xfId="7726"/>
    <cellStyle name="_P3 WD7 Report 3 2 2_Gross 2" xfId="7727"/>
    <cellStyle name="_P3 WD7 Report 3 2 3" xfId="7728"/>
    <cellStyle name="_P3 WD7 Report 3 2 3 2" xfId="17305"/>
    <cellStyle name="_P3 WD7 Report 3 2 4" xfId="7729"/>
    <cellStyle name="_P3 WD7 Report 3 2_Gross" xfId="7730"/>
    <cellStyle name="_P3 WD7 Report 3 2_Gross 2" xfId="7731"/>
    <cellStyle name="_P3 WD7 Report 3 3" xfId="7732"/>
    <cellStyle name="_P3 WD7 Report 3 3 2" xfId="7733"/>
    <cellStyle name="_P3 WD7 Report 3 3 2 2" xfId="7734"/>
    <cellStyle name="_P3 WD7 Report 3 3 2 2 2" xfId="17306"/>
    <cellStyle name="_P3 WD7 Report 3 3 2 3" xfId="7735"/>
    <cellStyle name="_P3 WD7 Report 3 3 2_Gross" xfId="7736"/>
    <cellStyle name="_P3 WD7 Report 3 3 2_Gross 2" xfId="7737"/>
    <cellStyle name="_P3 WD7 Report 3 3 3" xfId="7738"/>
    <cellStyle name="_P3 WD7 Report 3 3 3 2" xfId="17307"/>
    <cellStyle name="_P3 WD7 Report 3 3 4" xfId="7739"/>
    <cellStyle name="_P3 WD7 Report 3 3_August 2014 IMBE" xfId="7740"/>
    <cellStyle name="_P3 WD7 Report 3 3_August 2014 IMBE 2" xfId="7741"/>
    <cellStyle name="_P3 WD7 Report 3 3_August 2014 IMBE 2 2" xfId="7742"/>
    <cellStyle name="_P3 WD7 Report 3 3_August 2014 IMBE 2 2 2" xfId="7743"/>
    <cellStyle name="_P3 WD7 Report 3 3_August 2014 IMBE 2 2_Gross" xfId="7744"/>
    <cellStyle name="_P3 WD7 Report 3 3_August 2014 IMBE 2 2_Gross 2" xfId="7745"/>
    <cellStyle name="_P3 WD7 Report 3 3_August 2014 IMBE 2 3" xfId="7746"/>
    <cellStyle name="_P3 WD7 Report 3 3_August 2014 IMBE 2 4" xfId="7747"/>
    <cellStyle name="_P3 WD7 Report 3 3_August 2014 IMBE 2_Gross" xfId="7748"/>
    <cellStyle name="_P3 WD7 Report 3 3_August 2014 IMBE 2_Gross 2" xfId="7749"/>
    <cellStyle name="_P3 WD7 Report 3 3_August 2014 IMBE 3" xfId="7750"/>
    <cellStyle name="_P3 WD7 Report 3 3_August 2014 IMBE 3 2" xfId="17308"/>
    <cellStyle name="_P3 WD7 Report 3 3_August 2014 IMBE 3 2 2" xfId="17309"/>
    <cellStyle name="_P3 WD7 Report 3 3_August 2014 IMBE 3 3" xfId="17310"/>
    <cellStyle name="_P3 WD7 Report 3 3_August 2014 IMBE 4" xfId="7751"/>
    <cellStyle name="_P3 WD7 Report 3 3_August 2014 IMBE 4 2" xfId="17311"/>
    <cellStyle name="_P3 WD7 Report 3 3_August 2014 IMBE 4 2 2" xfId="17312"/>
    <cellStyle name="_P3 WD7 Report 3 3_August 2014 IMBE 4 3" xfId="17313"/>
    <cellStyle name="_P3 WD7 Report 3 3_August 2014 IMBE 5" xfId="17314"/>
    <cellStyle name="_P3 WD7 Report 3 3_August 2014 IMBE 5 2" xfId="17315"/>
    <cellStyle name="_P3 WD7 Report 3 3_August 2014 IMBE 6" xfId="17316"/>
    <cellStyle name="_P3 WD7 Report 3 3_August 2014 IMBE_Gross" xfId="7752"/>
    <cellStyle name="_P3 WD7 Report 3 3_August 2014 IMBE_Gross 2" xfId="7753"/>
    <cellStyle name="_P3 WD7 Report 3 3_Gross" xfId="7754"/>
    <cellStyle name="_P3 WD7 Report 3 3_Gross 2" xfId="7755"/>
    <cellStyle name="_P3 WD7 Report 3 4" xfId="7756"/>
    <cellStyle name="_P3 WD7 Report 3 4 2" xfId="7757"/>
    <cellStyle name="_P3 WD7 Report 3 4 2 2" xfId="7758"/>
    <cellStyle name="_P3 WD7 Report 3 4 2 2 2" xfId="17317"/>
    <cellStyle name="_P3 WD7 Report 3 4 2 3" xfId="7759"/>
    <cellStyle name="_P3 WD7 Report 3 4 2_Gross" xfId="7760"/>
    <cellStyle name="_P3 WD7 Report 3 4 2_Gross 2" xfId="7761"/>
    <cellStyle name="_P3 WD7 Report 3 4 3" xfId="7762"/>
    <cellStyle name="_P3 WD7 Report 3 4 3 2" xfId="17318"/>
    <cellStyle name="_P3 WD7 Report 3 4 4" xfId="7763"/>
    <cellStyle name="_P3 WD7 Report 3 4_Gross" xfId="7764"/>
    <cellStyle name="_P3 WD7 Report 3 4_Gross 2" xfId="7765"/>
    <cellStyle name="_P3 WD7 Report 3 5" xfId="7766"/>
    <cellStyle name="_P3 WD7 Report 3 5 2" xfId="7767"/>
    <cellStyle name="_P3 WD7 Report 3 5 2 2" xfId="17319"/>
    <cellStyle name="_P3 WD7 Report 3 5 2 2 2" xfId="17320"/>
    <cellStyle name="_P3 WD7 Report 3 5 2 3" xfId="17321"/>
    <cellStyle name="_P3 WD7 Report 3 5 3" xfId="7768"/>
    <cellStyle name="_P3 WD7 Report 3 5 3 2" xfId="17322"/>
    <cellStyle name="_P3 WD7 Report 3 5 4" xfId="17323"/>
    <cellStyle name="_P3 WD7 Report 3 5 5" xfId="17324"/>
    <cellStyle name="_P3 WD7 Report 3 5 6" xfId="17325"/>
    <cellStyle name="_P3 WD7 Report 3 5_Gross" xfId="7769"/>
    <cellStyle name="_P3 WD7 Report 3 5_Gross 2" xfId="7770"/>
    <cellStyle name="_P3 WD7 Report 3 6" xfId="7771"/>
    <cellStyle name="_P3 WD7 Report 3 6 2" xfId="7772"/>
    <cellStyle name="_P3 WD7 Report 3 6 2 2" xfId="17326"/>
    <cellStyle name="_P3 WD7 Report 3 6 2 2 2" xfId="17327"/>
    <cellStyle name="_P3 WD7 Report 3 6 2 3" xfId="17328"/>
    <cellStyle name="_P3 WD7 Report 3 6 3" xfId="7773"/>
    <cellStyle name="_P3 WD7 Report 3 6 3 2" xfId="17329"/>
    <cellStyle name="_P3 WD7 Report 3 6 3 2 2" xfId="17330"/>
    <cellStyle name="_P3 WD7 Report 3 6 3 3" xfId="17331"/>
    <cellStyle name="_P3 WD7 Report 3 6 4" xfId="7774"/>
    <cellStyle name="_P3 WD7 Report 3 6 4 2" xfId="17332"/>
    <cellStyle name="_P3 WD7 Report 3 6 5" xfId="17333"/>
    <cellStyle name="_P3 WD7 Report 3 6 5 2" xfId="17334"/>
    <cellStyle name="_P3 WD7 Report 3 6 6" xfId="17335"/>
    <cellStyle name="_P3 WD7 Report 3 6 7" xfId="17336"/>
    <cellStyle name="_P3 WD7 Report 3 6 8" xfId="17337"/>
    <cellStyle name="_P3 WD7 Report 3 6_Gross" xfId="7775"/>
    <cellStyle name="_P3 WD7 Report 3 6_Gross 2" xfId="7776"/>
    <cellStyle name="_P3 WD7 Report 3 7" xfId="7777"/>
    <cellStyle name="_P3 WD7 Report 3 7 2" xfId="7778"/>
    <cellStyle name="_P3 WD7 Report 3 7 2 2" xfId="7779"/>
    <cellStyle name="_P3 WD7 Report 3 7 2 2 2" xfId="17338"/>
    <cellStyle name="_P3 WD7 Report 3 7 2 3" xfId="17339"/>
    <cellStyle name="_P3 WD7 Report 3 7 3" xfId="7780"/>
    <cellStyle name="_P3 WD7 Report 3 7 3 2" xfId="17340"/>
    <cellStyle name="_P3 WD7 Report 3 7 3 2 2" xfId="17341"/>
    <cellStyle name="_P3 WD7 Report 3 7 3 3" xfId="17342"/>
    <cellStyle name="_P3 WD7 Report 3 7 4" xfId="7781"/>
    <cellStyle name="_P3 WD7 Report 3 7 4 2" xfId="17343"/>
    <cellStyle name="_P3 WD7 Report 3 7 5" xfId="17344"/>
    <cellStyle name="_P3 WD7 Report 3 7 5 2" xfId="17345"/>
    <cellStyle name="_P3 WD7 Report 3 7 6" xfId="17346"/>
    <cellStyle name="_P3 WD7 Report 3 7_Gross" xfId="7782"/>
    <cellStyle name="_P3 WD7 Report 3 7_Gross 2" xfId="7783"/>
    <cellStyle name="_P3 WD7 Report 3 8" xfId="7784"/>
    <cellStyle name="_P3 WD7 Report 3 8 2" xfId="7785"/>
    <cellStyle name="_P3 WD7 Report 3 8 2 2" xfId="17347"/>
    <cellStyle name="_P3 WD7 Report 3 8 2 2 2" xfId="17348"/>
    <cellStyle name="_P3 WD7 Report 3 8 2 3" xfId="17349"/>
    <cellStyle name="_P3 WD7 Report 3 8 3" xfId="7786"/>
    <cellStyle name="_P3 WD7 Report 3 8 3 2" xfId="17350"/>
    <cellStyle name="_P3 WD7 Report 3 8 3 2 2" xfId="17351"/>
    <cellStyle name="_P3 WD7 Report 3 8 3 3" xfId="17352"/>
    <cellStyle name="_P3 WD7 Report 3 8 4" xfId="17353"/>
    <cellStyle name="_P3 WD7 Report 3 8 4 2" xfId="17354"/>
    <cellStyle name="_P3 WD7 Report 3 8 5" xfId="17355"/>
    <cellStyle name="_P3 WD7 Report 3 8 5 2" xfId="17356"/>
    <cellStyle name="_P3 WD7 Report 3 8 6" xfId="17357"/>
    <cellStyle name="_P3 WD7 Report 3 8 7" xfId="17358"/>
    <cellStyle name="_P3 WD7 Report 3 8 8" xfId="17359"/>
    <cellStyle name="_P3 WD7 Report 3 8_Gross" xfId="7787"/>
    <cellStyle name="_P3 WD7 Report 3 8_Gross 2" xfId="7788"/>
    <cellStyle name="_P3 WD7 Report 3 9" xfId="7789"/>
    <cellStyle name="_P3 WD7 Report 3 9 2" xfId="7790"/>
    <cellStyle name="_P3 WD7 Report 3 9 2 2" xfId="17360"/>
    <cellStyle name="_P3 WD7 Report 3 9 3" xfId="17361"/>
    <cellStyle name="_P3 WD7 Report 3 9 4" xfId="17362"/>
    <cellStyle name="_P3 WD7 Report 3 9 5" xfId="17363"/>
    <cellStyle name="_P3 WD7 Report 3_August 2014 IMBE" xfId="7791"/>
    <cellStyle name="_P3 WD7 Report 3_August 2014 IMBE 2" xfId="7792"/>
    <cellStyle name="_P3 WD7 Report 3_August 2014 IMBE 2 2" xfId="7793"/>
    <cellStyle name="_P3 WD7 Report 3_August 2014 IMBE 2 2 2" xfId="17364"/>
    <cellStyle name="_P3 WD7 Report 3_August 2014 IMBE 2 3" xfId="7794"/>
    <cellStyle name="_P3 WD7 Report 3_August 2014 IMBE 2_Gross" xfId="7795"/>
    <cellStyle name="_P3 WD7 Report 3_August 2014 IMBE 2_Gross 2" xfId="7796"/>
    <cellStyle name="_P3 WD7 Report 3_August 2014 IMBE 3" xfId="7797"/>
    <cellStyle name="_P3 WD7 Report 3_August 2014 IMBE 3 2" xfId="17365"/>
    <cellStyle name="_P3 WD7 Report 3_August 2014 IMBE 4" xfId="7798"/>
    <cellStyle name="_P3 WD7 Report 3_August 2014 IMBE_Gross" xfId="7799"/>
    <cellStyle name="_P3 WD7 Report 3_August 2014 IMBE_Gross 2" xfId="7800"/>
    <cellStyle name="_P3 WD7 Report 3_Gross" xfId="7801"/>
    <cellStyle name="_P3 WD7 Report 3_Gross 2" xfId="7802"/>
    <cellStyle name="_P3 WD7 Report 4" xfId="7803"/>
    <cellStyle name="_P3 WD7 Report 4 2" xfId="7804"/>
    <cellStyle name="_P3 WD7 Report 4 2 2" xfId="7805"/>
    <cellStyle name="_P3 WD7 Report 4 2 2 2" xfId="7806"/>
    <cellStyle name="_P3 WD7 Report 4 2 3" xfId="7807"/>
    <cellStyle name="_P3 WD7 Report 4 2_Gross" xfId="7808"/>
    <cellStyle name="_P3 WD7 Report 4 2_Gross 2" xfId="7809"/>
    <cellStyle name="_P3 WD7 Report 4 3" xfId="7810"/>
    <cellStyle name="_P3 WD7 Report 4 3 2" xfId="7811"/>
    <cellStyle name="_P3 WD7 Report 4 4" xfId="7812"/>
    <cellStyle name="_P3 WD7 Report 4 5" xfId="7813"/>
    <cellStyle name="_P3 WD7 Report 4 6" xfId="7814"/>
    <cellStyle name="_P3 WD7 Report 4_August 2014 IMBE" xfId="7815"/>
    <cellStyle name="_P3 WD7 Report 4_August 2014 IMBE 2" xfId="7816"/>
    <cellStyle name="_P3 WD7 Report 4_August 2014 IMBE 2 2" xfId="7817"/>
    <cellStyle name="_P3 WD7 Report 4_August 2014 IMBE 2 2 2" xfId="7818"/>
    <cellStyle name="_P3 WD7 Report 4_August 2014 IMBE 2 2_Gross" xfId="7819"/>
    <cellStyle name="_P3 WD7 Report 4_August 2014 IMBE 2 2_Gross 2" xfId="7820"/>
    <cellStyle name="_P3 WD7 Report 4_August 2014 IMBE 2 3" xfId="7821"/>
    <cellStyle name="_P3 WD7 Report 4_August 2014 IMBE 2 4" xfId="7822"/>
    <cellStyle name="_P3 WD7 Report 4_August 2014 IMBE 2_Gross" xfId="7823"/>
    <cellStyle name="_P3 WD7 Report 4_August 2014 IMBE 2_Gross 2" xfId="7824"/>
    <cellStyle name="_P3 WD7 Report 4_August 2014 IMBE 3" xfId="7825"/>
    <cellStyle name="_P3 WD7 Report 4_August 2014 IMBE 3 2" xfId="17366"/>
    <cellStyle name="_P3 WD7 Report 4_August 2014 IMBE 3 2 2" xfId="17367"/>
    <cellStyle name="_P3 WD7 Report 4_August 2014 IMBE 3 3" xfId="17368"/>
    <cellStyle name="_P3 WD7 Report 4_August 2014 IMBE 4" xfId="7826"/>
    <cellStyle name="_P3 WD7 Report 4_August 2014 IMBE 4 2" xfId="17369"/>
    <cellStyle name="_P3 WD7 Report 4_August 2014 IMBE 4 2 2" xfId="17370"/>
    <cellStyle name="_P3 WD7 Report 4_August 2014 IMBE 4 3" xfId="17371"/>
    <cellStyle name="_P3 WD7 Report 4_August 2014 IMBE 5" xfId="17372"/>
    <cellStyle name="_P3 WD7 Report 4_August 2014 IMBE 5 2" xfId="17373"/>
    <cellStyle name="_P3 WD7 Report 4_August 2014 IMBE 6" xfId="17374"/>
    <cellStyle name="_P3 WD7 Report 4_August 2014 IMBE_Gross" xfId="7827"/>
    <cellStyle name="_P3 WD7 Report 4_August 2014 IMBE_Gross 2" xfId="7828"/>
    <cellStyle name="_P3 WD7 Report 4_Gross" xfId="7829"/>
    <cellStyle name="_P3 WD7 Report 4_Gross 2" xfId="7830"/>
    <cellStyle name="_P3 WD7 Report 5" xfId="7831"/>
    <cellStyle name="_P3 WD7 Report 5 2" xfId="7832"/>
    <cellStyle name="_P3 WD7 Report 5 2 2" xfId="7833"/>
    <cellStyle name="_P3 WD7 Report 5 2 2 2" xfId="17375"/>
    <cellStyle name="_P3 WD7 Report 5 2 2 2 2" xfId="17376"/>
    <cellStyle name="_P3 WD7 Report 5 2 2 2 2 2" xfId="17377"/>
    <cellStyle name="_P3 WD7 Report 5 2 2 2 3" xfId="17378"/>
    <cellStyle name="_P3 WD7 Report 5 2 2 3" xfId="17379"/>
    <cellStyle name="_P3 WD7 Report 5 2 3" xfId="7834"/>
    <cellStyle name="_P3 WD7 Report 5 2 3 2" xfId="17380"/>
    <cellStyle name="_P3 WD7 Report 5 2 4" xfId="7835"/>
    <cellStyle name="_P3 WD7 Report 5 2 4 2" xfId="17381"/>
    <cellStyle name="_P3 WD7 Report 5 2 5" xfId="17382"/>
    <cellStyle name="_P3 WD7 Report 5 2 6" xfId="17383"/>
    <cellStyle name="_P3 WD7 Report 5 2_Gross" xfId="7836"/>
    <cellStyle name="_P3 WD7 Report 5 2_Gross 2" xfId="7837"/>
    <cellStyle name="_P3 WD7 Report 5 3" xfId="7838"/>
    <cellStyle name="_P3 WD7 Report 5 3 2" xfId="7839"/>
    <cellStyle name="_P3 WD7 Report 5 3 2 2" xfId="17384"/>
    <cellStyle name="_P3 WD7 Report 5 3 3" xfId="7840"/>
    <cellStyle name="_P3 WD7 Report 5 4" xfId="7841"/>
    <cellStyle name="_P3 WD7 Report 5 4 2" xfId="17385"/>
    <cellStyle name="_P3 WD7 Report 5 4 3" xfId="17386"/>
    <cellStyle name="_P3 WD7 Report 5 5" xfId="7842"/>
    <cellStyle name="_P3 WD7 Report 5 5 2" xfId="17387"/>
    <cellStyle name="_P3 WD7 Report 5 6" xfId="17388"/>
    <cellStyle name="_P3 WD7 Report 5_Gross" xfId="7843"/>
    <cellStyle name="_P3 WD7 Report 5_Gross 2" xfId="7844"/>
    <cellStyle name="_P3 WD7 Report 6" xfId="7845"/>
    <cellStyle name="_P3 WD7 Report 6 2" xfId="7846"/>
    <cellStyle name="_P3 WD7 Report 6 2 2" xfId="7847"/>
    <cellStyle name="_P3 WD7 Report 6 2 2 2" xfId="17389"/>
    <cellStyle name="_P3 WD7 Report 6 2 3" xfId="7848"/>
    <cellStyle name="_P3 WD7 Report 6 2 4" xfId="17390"/>
    <cellStyle name="_P3 WD7 Report 6 2 5" xfId="17391"/>
    <cellStyle name="_P3 WD7 Report 6 2_Gross" xfId="7849"/>
    <cellStyle name="_P3 WD7 Report 6 2_Gross 2" xfId="7850"/>
    <cellStyle name="_P3 WD7 Report 6 3" xfId="7851"/>
    <cellStyle name="_P3 WD7 Report 6 3 2" xfId="7852"/>
    <cellStyle name="_P3 WD7 Report 6 3 2 2" xfId="17392"/>
    <cellStyle name="_P3 WD7 Report 6 3 3" xfId="7853"/>
    <cellStyle name="_P3 WD7 Report 6 4" xfId="7854"/>
    <cellStyle name="_P3 WD7 Report 6 5" xfId="7855"/>
    <cellStyle name="_P3 WD7 Report 6_Gross" xfId="7856"/>
    <cellStyle name="_P3 WD7 Report 6_Gross 2" xfId="7857"/>
    <cellStyle name="_P3 WD7 Report 7" xfId="7858"/>
    <cellStyle name="_P3 WD7 Report 7 2" xfId="7859"/>
    <cellStyle name="_P3 WD7 Report 7 2 2" xfId="7860"/>
    <cellStyle name="_P3 WD7 Report 7 2 2 2" xfId="17393"/>
    <cellStyle name="_P3 WD7 Report 7 2 3" xfId="7861"/>
    <cellStyle name="_P3 WD7 Report 7 2_Gross" xfId="7862"/>
    <cellStyle name="_P3 WD7 Report 7 2_Gross 2" xfId="7863"/>
    <cellStyle name="_P3 WD7 Report 7 3" xfId="7864"/>
    <cellStyle name="_P3 WD7 Report 7 3 2" xfId="17394"/>
    <cellStyle name="_P3 WD7 Report 7 4" xfId="7865"/>
    <cellStyle name="_P3 WD7 Report 7_Gross" xfId="7866"/>
    <cellStyle name="_P3 WD7 Report 7_Gross 2" xfId="7867"/>
    <cellStyle name="_P3 WD7 Report 8" xfId="7868"/>
    <cellStyle name="_P3 WD7 Report 8 2" xfId="7869"/>
    <cellStyle name="_P3 WD7 Report 8 2 2" xfId="7870"/>
    <cellStyle name="_P3 WD7 Report 8 2 3" xfId="7871"/>
    <cellStyle name="_P3 WD7 Report 8 2_Gross" xfId="7872"/>
    <cellStyle name="_P3 WD7 Report 8 2_Gross 2" xfId="7873"/>
    <cellStyle name="_P3 WD7 Report 8 3" xfId="7874"/>
    <cellStyle name="_P3 WD7 Report 8 4" xfId="7875"/>
    <cellStyle name="_P3 WD7 Report 8_Gross" xfId="7876"/>
    <cellStyle name="_P3 WD7 Report 8_Gross 2" xfId="7877"/>
    <cellStyle name="_P3 WD7 Report 9" xfId="7878"/>
    <cellStyle name="_P3 WD7 Report 9 2" xfId="7879"/>
    <cellStyle name="_P3 WD7 Report 9 2 2" xfId="7880"/>
    <cellStyle name="_P3 WD7 Report 9 2 2 2" xfId="17395"/>
    <cellStyle name="_P3 WD7 Report 9 2 2 2 2" xfId="17396"/>
    <cellStyle name="_P3 WD7 Report 9 2 2 3" xfId="17397"/>
    <cellStyle name="_P3 WD7 Report 9 2 3" xfId="7881"/>
    <cellStyle name="_P3 WD7 Report 9 2 4" xfId="17398"/>
    <cellStyle name="_P3 WD7 Report 9 2_Gross" xfId="7882"/>
    <cellStyle name="_P3 WD7 Report 9 2_Gross 2" xfId="7883"/>
    <cellStyle name="_P3 WD7 Report 9 3" xfId="7884"/>
    <cellStyle name="_P3 WD7 Report 9 3 2" xfId="17399"/>
    <cellStyle name="_P3 WD7 Report 9 3 3" xfId="17400"/>
    <cellStyle name="_P3 WD7 Report 9 4" xfId="7885"/>
    <cellStyle name="_P3 WD7 Report 9 4 2" xfId="17401"/>
    <cellStyle name="_P3 WD7 Report 9 5" xfId="7886"/>
    <cellStyle name="_P3 WD7 Report 9 6" xfId="17402"/>
    <cellStyle name="_P3 WD7 Report 9_Gross" xfId="7887"/>
    <cellStyle name="_P3 WD7 Report 9_Gross 2" xfId="7888"/>
    <cellStyle name="_P3 WD7 Report_001. Test" xfId="7889"/>
    <cellStyle name="_P3 WD7 Report_001. Test 2" xfId="7890"/>
    <cellStyle name="_P3 WD7 Report_001. Test 2 2" xfId="17403"/>
    <cellStyle name="_P3 WD7 Report_001. Test 3" xfId="17404"/>
    <cellStyle name="_P3 WD7 Report_001. Test_Gross" xfId="7891"/>
    <cellStyle name="_P3 WD7 Report_001. Test_Gross 2" xfId="7892"/>
    <cellStyle name="_P3 WD7 Report_Gross" xfId="7893"/>
    <cellStyle name="_P3 WD7 Report_Gross 2" xfId="7894"/>
    <cellStyle name="_P3 WD7 Report_Gross 2 2" xfId="7895"/>
    <cellStyle name="_P3 WD7 Report_Gross 2 2 2" xfId="17405"/>
    <cellStyle name="_P3 WD7 Report_Gross 2 3" xfId="7896"/>
    <cellStyle name="_P3 WD7 Report_Gross 2_Gross" xfId="7897"/>
    <cellStyle name="_P3 WD7 Report_Gross 2_Gross 2" xfId="7898"/>
    <cellStyle name="_P3 WD7 Report_Gross 3" xfId="7899"/>
    <cellStyle name="_P3 WD7 Report_Gross 3 2" xfId="17406"/>
    <cellStyle name="_P3 WD7 Report_Gross 4" xfId="7900"/>
    <cellStyle name="_P3 WD7 Report_Gross_1" xfId="7901"/>
    <cellStyle name="_P3 WD7 Report_Gross_1 2" xfId="7902"/>
    <cellStyle name="_P3 WD7 Report_Gross_Gross" xfId="7903"/>
    <cellStyle name="_P3 WD7 Report_Gross_Gross 2" xfId="7904"/>
    <cellStyle name="_P3 WD7 Report_R0" xfId="7905"/>
    <cellStyle name="_P3 WD7 Report_R0 2" xfId="7906"/>
    <cellStyle name="_P3 WD7 Report_R0 2 2" xfId="7907"/>
    <cellStyle name="_P3 WD7 Report_R0 2 2 2" xfId="17407"/>
    <cellStyle name="_P3 WD7 Report_R0 2 3" xfId="7908"/>
    <cellStyle name="_P3 WD7 Report_R0 3" xfId="7909"/>
    <cellStyle name="_P3 WD7 Report_R0 3 2" xfId="17408"/>
    <cellStyle name="_P3 WD7 Report_R0 4" xfId="7910"/>
    <cellStyle name="_P3 WD7 Report_R0_1" xfId="7911"/>
    <cellStyle name="_P3 WD7 Report_R0_1 2" xfId="7912"/>
    <cellStyle name="_P3 WD7 Report_R0_1 2 2" xfId="17409"/>
    <cellStyle name="_P3 WD7 Report_R0_1 3" xfId="7913"/>
    <cellStyle name="_P5 BP tables" xfId="7914"/>
    <cellStyle name="_P5 BP tables 10" xfId="7915"/>
    <cellStyle name="_P5 BP tables 10 2" xfId="7916"/>
    <cellStyle name="_P5 BP tables 10 2 2" xfId="7917"/>
    <cellStyle name="_P5 BP tables 10 2 2 2" xfId="17410"/>
    <cellStyle name="_P5 BP tables 10 2 2 2 2" xfId="17411"/>
    <cellStyle name="_P5 BP tables 10 2 2 3" xfId="17412"/>
    <cellStyle name="_P5 BP tables 10 2 2 4" xfId="17413"/>
    <cellStyle name="_P5 BP tables 10 2 3" xfId="7918"/>
    <cellStyle name="_P5 BP tables 10 2 4" xfId="17414"/>
    <cellStyle name="_P5 BP tables 10 2 5" xfId="17415"/>
    <cellStyle name="_P5 BP tables 10 2_Gross" xfId="7919"/>
    <cellStyle name="_P5 BP tables 10 2_Gross 2" xfId="7920"/>
    <cellStyle name="_P5 BP tables 10 3" xfId="7921"/>
    <cellStyle name="_P5 BP tables 10 3 2" xfId="17416"/>
    <cellStyle name="_P5 BP tables 10 3 3" xfId="17417"/>
    <cellStyle name="_P5 BP tables 10 3 4" xfId="17418"/>
    <cellStyle name="_P5 BP tables 10 4" xfId="7922"/>
    <cellStyle name="_P5 BP tables 10 4 2" xfId="17419"/>
    <cellStyle name="_P5 BP tables 10 5" xfId="7923"/>
    <cellStyle name="_P5 BP tables 10 6" xfId="17420"/>
    <cellStyle name="_P5 BP tables 10 7" xfId="17421"/>
    <cellStyle name="_P5 BP tables 10_Gross" xfId="7924"/>
    <cellStyle name="_P5 BP tables 10_Gross 2" xfId="7925"/>
    <cellStyle name="_P5 BP tables 11" xfId="7926"/>
    <cellStyle name="_P5 BP tables 11 2" xfId="7927"/>
    <cellStyle name="_P5 BP tables 11 2 2" xfId="7928"/>
    <cellStyle name="_P5 BP tables 11 2 2 2" xfId="17422"/>
    <cellStyle name="_P5 BP tables 11 2 3" xfId="17423"/>
    <cellStyle name="_P5 BP tables 11 2 4" xfId="17424"/>
    <cellStyle name="_P5 BP tables 11 2 5" xfId="17425"/>
    <cellStyle name="_P5 BP tables 11 3" xfId="7929"/>
    <cellStyle name="_P5 BP tables 11 3 2" xfId="17426"/>
    <cellStyle name="_P5 BP tables 11 3 2 2" xfId="17427"/>
    <cellStyle name="_P5 BP tables 11 3 2 3" xfId="17428"/>
    <cellStyle name="_P5 BP tables 11 3 3" xfId="17429"/>
    <cellStyle name="_P5 BP tables 11 3 4" xfId="17430"/>
    <cellStyle name="_P5 BP tables 11 4" xfId="7930"/>
    <cellStyle name="_P5 BP tables 11 4 2" xfId="17431"/>
    <cellStyle name="_P5 BP tables 11 5" xfId="7931"/>
    <cellStyle name="_P5 BP tables 11 5 2" xfId="17432"/>
    <cellStyle name="_P5 BP tables 11 6" xfId="17433"/>
    <cellStyle name="_P5 BP tables 11 7" xfId="17434"/>
    <cellStyle name="_P5 BP tables 11 8" xfId="17435"/>
    <cellStyle name="_P5 BP tables 11_Gross" xfId="7932"/>
    <cellStyle name="_P5 BP tables 11_Gross 2" xfId="7933"/>
    <cellStyle name="_P5 BP tables 12" xfId="7934"/>
    <cellStyle name="_P5 BP tables 12 2" xfId="7935"/>
    <cellStyle name="_P5 BP tables 12 2 2" xfId="7936"/>
    <cellStyle name="_P5 BP tables 12 2 3" xfId="17436"/>
    <cellStyle name="_P5 BP tables 12 2 4" xfId="17437"/>
    <cellStyle name="_P5 BP tables 12 3" xfId="7937"/>
    <cellStyle name="_P5 BP tables 12 4" xfId="7938"/>
    <cellStyle name="_P5 BP tables 12 5" xfId="17438"/>
    <cellStyle name="_P5 BP tables 12_Gross" xfId="7939"/>
    <cellStyle name="_P5 BP tables 12_Gross 2" xfId="7940"/>
    <cellStyle name="_P5 BP tables 13" xfId="7941"/>
    <cellStyle name="_P5 BP tables 13 2" xfId="7942"/>
    <cellStyle name="_P5 BP tables 13 2 2" xfId="17439"/>
    <cellStyle name="_P5 BP tables 13 2 3" xfId="17440"/>
    <cellStyle name="_P5 BP tables 13 3" xfId="7943"/>
    <cellStyle name="_P5 BP tables 13 4" xfId="17441"/>
    <cellStyle name="_P5 BP tables 13 5" xfId="17442"/>
    <cellStyle name="_P5 BP tables 13 6" xfId="17443"/>
    <cellStyle name="_P5 BP tables 13_Gross" xfId="7944"/>
    <cellStyle name="_P5 BP tables 13_Gross 2" xfId="7945"/>
    <cellStyle name="_P5 BP tables 14" xfId="7946"/>
    <cellStyle name="_P5 BP tables 14 2" xfId="7947"/>
    <cellStyle name="_P5 BP tables 14 2 2" xfId="7948"/>
    <cellStyle name="_P5 BP tables 14 2 3" xfId="17444"/>
    <cellStyle name="_P5 BP tables 14 2 4" xfId="17445"/>
    <cellStyle name="_P5 BP tables 14 3" xfId="7949"/>
    <cellStyle name="_P5 BP tables 14 4" xfId="17446"/>
    <cellStyle name="_P5 BP tables 14 5" xfId="17447"/>
    <cellStyle name="_P5 BP tables 14_Gross" xfId="7950"/>
    <cellStyle name="_P5 BP tables 14_Gross 2" xfId="7951"/>
    <cellStyle name="_P5 BP tables 15" xfId="7952"/>
    <cellStyle name="_P5 BP tables 15 2" xfId="7953"/>
    <cellStyle name="_P5 BP tables 15 2 2" xfId="17448"/>
    <cellStyle name="_P5 BP tables 15 2 3" xfId="17449"/>
    <cellStyle name="_P5 BP tables 15 3" xfId="7954"/>
    <cellStyle name="_P5 BP tables 15 4" xfId="17450"/>
    <cellStyle name="_P5 BP tables 15_Gross" xfId="7955"/>
    <cellStyle name="_P5 BP tables 15_Gross 2" xfId="7956"/>
    <cellStyle name="_P5 BP tables 16" xfId="7957"/>
    <cellStyle name="_P5 BP tables 16 2" xfId="7958"/>
    <cellStyle name="_P5 BP tables 16 3" xfId="17451"/>
    <cellStyle name="_P5 BP tables 16 4" xfId="17452"/>
    <cellStyle name="_P5 BP tables 16_Gross" xfId="7959"/>
    <cellStyle name="_P5 BP tables 16_Gross 2" xfId="7960"/>
    <cellStyle name="_P5 BP tables 17" xfId="7961"/>
    <cellStyle name="_P5 BP tables 17 2" xfId="7962"/>
    <cellStyle name="_P5 BP tables 17_Gross" xfId="7963"/>
    <cellStyle name="_P5 BP tables 17_Gross 2" xfId="7964"/>
    <cellStyle name="_P5 BP tables 18" xfId="7965"/>
    <cellStyle name="_P5 BP tables 18 2" xfId="7966"/>
    <cellStyle name="_P5 BP tables 19" xfId="7967"/>
    <cellStyle name="_P5 BP tables 19 2" xfId="7968"/>
    <cellStyle name="_P5 BP tables 2" xfId="7969"/>
    <cellStyle name="_P5 BP tables 2 10" xfId="7970"/>
    <cellStyle name="_P5 BP tables 2 11" xfId="7971"/>
    <cellStyle name="_P5 BP tables 2 12" xfId="7972"/>
    <cellStyle name="_P5 BP tables 2 2" xfId="7973"/>
    <cellStyle name="_P5 BP tables 2 2 2" xfId="7974"/>
    <cellStyle name="_P5 BP tables 2 2 2 2" xfId="7975"/>
    <cellStyle name="_P5 BP tables 2 2 2 3" xfId="17453"/>
    <cellStyle name="_P5 BP tables 2 2 2 4" xfId="17454"/>
    <cellStyle name="_P5 BP tables 2 2 2 5" xfId="17455"/>
    <cellStyle name="_P5 BP tables 2 2 3" xfId="7976"/>
    <cellStyle name="_P5 BP tables 2 2 3 2" xfId="7977"/>
    <cellStyle name="_P5 BP tables 2 2 3 2 2" xfId="17456"/>
    <cellStyle name="_P5 BP tables 2 2 3 3" xfId="17457"/>
    <cellStyle name="_P5 BP tables 2 2 4" xfId="7978"/>
    <cellStyle name="_P5 BP tables 2 2 4 2" xfId="17458"/>
    <cellStyle name="_P5 BP tables 2 2 5" xfId="7979"/>
    <cellStyle name="_P5 BP tables 2 2 6" xfId="17459"/>
    <cellStyle name="_P5 BP tables 2 2 7" xfId="17460"/>
    <cellStyle name="_P5 BP tables 2 2_Gross" xfId="7980"/>
    <cellStyle name="_P5 BP tables 2 2_Gross 2" xfId="7981"/>
    <cellStyle name="_P5 BP tables 2 3" xfId="7982"/>
    <cellStyle name="_P5 BP tables 2 3 2" xfId="7983"/>
    <cellStyle name="_P5 BP tables 2 3 2 2" xfId="7984"/>
    <cellStyle name="_P5 BP tables 2 3 2 2 2" xfId="17461"/>
    <cellStyle name="_P5 BP tables 2 3 2 3" xfId="7985"/>
    <cellStyle name="_P5 BP tables 2 3 2 4" xfId="17462"/>
    <cellStyle name="_P5 BP tables 2 3 2 5" xfId="17463"/>
    <cellStyle name="_P5 BP tables 2 3 3" xfId="7986"/>
    <cellStyle name="_P5 BP tables 2 3 3 2" xfId="17464"/>
    <cellStyle name="_P5 BP tables 2 3 4" xfId="7987"/>
    <cellStyle name="_P5 BP tables 2 3 5" xfId="17465"/>
    <cellStyle name="_P5 BP tables 2 3 6" xfId="17466"/>
    <cellStyle name="_P5 BP tables 2 3_Gross" xfId="7988"/>
    <cellStyle name="_P5 BP tables 2 3_Gross 2" xfId="7989"/>
    <cellStyle name="_P5 BP tables 2 4" xfId="7990"/>
    <cellStyle name="_P5 BP tables 2 4 2" xfId="7991"/>
    <cellStyle name="_P5 BP tables 2 4 2 2" xfId="17467"/>
    <cellStyle name="_P5 BP tables 2 4 2 2 2" xfId="17468"/>
    <cellStyle name="_P5 BP tables 2 4 2 3" xfId="17469"/>
    <cellStyle name="_P5 BP tables 2 4 2 4" xfId="17470"/>
    <cellStyle name="_P5 BP tables 2 4 3" xfId="7992"/>
    <cellStyle name="_P5 BP tables 2 4 4" xfId="7993"/>
    <cellStyle name="_P5 BP tables 2 4 5" xfId="17471"/>
    <cellStyle name="_P5 BP tables 2 5" xfId="7994"/>
    <cellStyle name="_P5 BP tables 2 5 2" xfId="7995"/>
    <cellStyle name="_P5 BP tables 2 5 2 2" xfId="7996"/>
    <cellStyle name="_P5 BP tables 2 5 2 3" xfId="17472"/>
    <cellStyle name="_P5 BP tables 2 5 2 4" xfId="17473"/>
    <cellStyle name="_P5 BP tables 2 5 3" xfId="7997"/>
    <cellStyle name="_P5 BP tables 2 5 4" xfId="17474"/>
    <cellStyle name="_P5 BP tables 2 5 5" xfId="17475"/>
    <cellStyle name="_P5 BP tables 2 6" xfId="7998"/>
    <cellStyle name="_P5 BP tables 2 6 2" xfId="7999"/>
    <cellStyle name="_P5 BP tables 2 6 2 2" xfId="17476"/>
    <cellStyle name="_P5 BP tables 2 6 2 3" xfId="17477"/>
    <cellStyle name="_P5 BP tables 2 6 3" xfId="8000"/>
    <cellStyle name="_P5 BP tables 2 6 4" xfId="17478"/>
    <cellStyle name="_P5 BP tables 2 7" xfId="8001"/>
    <cellStyle name="_P5 BP tables 2 7 2" xfId="8002"/>
    <cellStyle name="_P5 BP tables 2 7 3" xfId="17479"/>
    <cellStyle name="_P5 BP tables 2 7 4" xfId="17480"/>
    <cellStyle name="_P5 BP tables 2 8" xfId="8003"/>
    <cellStyle name="_P5 BP tables 2 9" xfId="8004"/>
    <cellStyle name="_P5 BP tables 2_Gross" xfId="8005"/>
    <cellStyle name="_P5 BP tables 2_Gross 2" xfId="8006"/>
    <cellStyle name="_P5 BP tables 20" xfId="8007"/>
    <cellStyle name="_P5 BP tables 20 2" xfId="8008"/>
    <cellStyle name="_P5 BP tables 21" xfId="8009"/>
    <cellStyle name="_P5 BP tables 21 2" xfId="8010"/>
    <cellStyle name="_P5 BP tables 22" xfId="8011"/>
    <cellStyle name="_P5 BP tables 23" xfId="8012"/>
    <cellStyle name="_P5 BP tables 24" xfId="8013"/>
    <cellStyle name="_P5 BP tables 24 2" xfId="8014"/>
    <cellStyle name="_P5 BP tables 25" xfId="8015"/>
    <cellStyle name="_P5 BP tables 25 2" xfId="17481"/>
    <cellStyle name="_P5 BP tables 26" xfId="8016"/>
    <cellStyle name="_P5 BP tables 26 2" xfId="17482"/>
    <cellStyle name="_P5 BP tables 27" xfId="8017"/>
    <cellStyle name="_P5 BP tables 27 2" xfId="17483"/>
    <cellStyle name="_P5 BP tables 28" xfId="8018"/>
    <cellStyle name="_P5 BP tables 29" xfId="8019"/>
    <cellStyle name="_P5 BP tables 3" xfId="8020"/>
    <cellStyle name="_P5 BP tables 3 10" xfId="8021"/>
    <cellStyle name="_P5 BP tables 3 10 2" xfId="8022"/>
    <cellStyle name="_P5 BP tables 3 10 2 2" xfId="17484"/>
    <cellStyle name="_P5 BP tables 3 10 3" xfId="17485"/>
    <cellStyle name="_P5 BP tables 3 10 4" xfId="17486"/>
    <cellStyle name="_P5 BP tables 3 10 5" xfId="17487"/>
    <cellStyle name="_P5 BP tables 3 10 6" xfId="17488"/>
    <cellStyle name="_P5 BP tables 3 11" xfId="8023"/>
    <cellStyle name="_P5 BP tables 3 11 2" xfId="8024"/>
    <cellStyle name="_P5 BP tables 3 11 2 2" xfId="17489"/>
    <cellStyle name="_P5 BP tables 3 11 2 3" xfId="17490"/>
    <cellStyle name="_P5 BP tables 3 11 3" xfId="17491"/>
    <cellStyle name="_P5 BP tables 3 11 4" xfId="17492"/>
    <cellStyle name="_P5 BP tables 3 12" xfId="8025"/>
    <cellStyle name="_P5 BP tables 3 13" xfId="17493"/>
    <cellStyle name="_P5 BP tables 3 14" xfId="17494"/>
    <cellStyle name="_P5 BP tables 3 15" xfId="17495"/>
    <cellStyle name="_P5 BP tables 3 2" xfId="8026"/>
    <cellStyle name="_P5 BP tables 3 2 2" xfId="8027"/>
    <cellStyle name="_P5 BP tables 3 2 2 2" xfId="8028"/>
    <cellStyle name="_P5 BP tables 3 2 2 2 2" xfId="17496"/>
    <cellStyle name="_P5 BP tables 3 2 2 2 3" xfId="17497"/>
    <cellStyle name="_P5 BP tables 3 2 2 3" xfId="8029"/>
    <cellStyle name="_P5 BP tables 3 2 2 4" xfId="17498"/>
    <cellStyle name="_P5 BP tables 3 2 2 5" xfId="17499"/>
    <cellStyle name="_P5 BP tables 3 2 2_Gross" xfId="8030"/>
    <cellStyle name="_P5 BP tables 3 2 2_Gross 2" xfId="8031"/>
    <cellStyle name="_P5 BP tables 3 2 3" xfId="8032"/>
    <cellStyle name="_P5 BP tables 3 2 3 2" xfId="17500"/>
    <cellStyle name="_P5 BP tables 3 2 3 3" xfId="17501"/>
    <cellStyle name="_P5 BP tables 3 2 4" xfId="8033"/>
    <cellStyle name="_P5 BP tables 3 2 5" xfId="17502"/>
    <cellStyle name="_P5 BP tables 3 2 6" xfId="17503"/>
    <cellStyle name="_P5 BP tables 3 2_Gross" xfId="8034"/>
    <cellStyle name="_P5 BP tables 3 2_Gross 2" xfId="8035"/>
    <cellStyle name="_P5 BP tables 3 3" xfId="8036"/>
    <cellStyle name="_P5 BP tables 3 3 2" xfId="8037"/>
    <cellStyle name="_P5 BP tables 3 3 2 2" xfId="8038"/>
    <cellStyle name="_P5 BP tables 3 3 2 2 2" xfId="17504"/>
    <cellStyle name="_P5 BP tables 3 3 2 2 3" xfId="17505"/>
    <cellStyle name="_P5 BP tables 3 3 2 3" xfId="8039"/>
    <cellStyle name="_P5 BP tables 3 3 2 4" xfId="17506"/>
    <cellStyle name="_P5 BP tables 3 3 2 5" xfId="17507"/>
    <cellStyle name="_P5 BP tables 3 3 2_Gross" xfId="8040"/>
    <cellStyle name="_P5 BP tables 3 3 2_Gross 2" xfId="8041"/>
    <cellStyle name="_P5 BP tables 3 3 3" xfId="8042"/>
    <cellStyle name="_P5 BP tables 3 3 3 2" xfId="17508"/>
    <cellStyle name="_P5 BP tables 3 3 3 3" xfId="17509"/>
    <cellStyle name="_P5 BP tables 3 3 4" xfId="8043"/>
    <cellStyle name="_P5 BP tables 3 3 5" xfId="17510"/>
    <cellStyle name="_P5 BP tables 3 3 6" xfId="17511"/>
    <cellStyle name="_P5 BP tables 3 3_August 2014 IMBE" xfId="8044"/>
    <cellStyle name="_P5 BP tables 3 3_August 2014 IMBE 2" xfId="8045"/>
    <cellStyle name="_P5 BP tables 3 3_August 2014 IMBE 2 2" xfId="8046"/>
    <cellStyle name="_P5 BP tables 3 3_August 2014 IMBE 2 2 2" xfId="8047"/>
    <cellStyle name="_P5 BP tables 3 3_August 2014 IMBE 2 2 3" xfId="17512"/>
    <cellStyle name="_P5 BP tables 3 3_August 2014 IMBE 2 2_Gross" xfId="8048"/>
    <cellStyle name="_P5 BP tables 3 3_August 2014 IMBE 2 2_Gross 2" xfId="8049"/>
    <cellStyle name="_P5 BP tables 3 3_August 2014 IMBE 2 3" xfId="8050"/>
    <cellStyle name="_P5 BP tables 3 3_August 2014 IMBE 2 3 2" xfId="17513"/>
    <cellStyle name="_P5 BP tables 3 3_August 2014 IMBE 2 3 3" xfId="17514"/>
    <cellStyle name="_P5 BP tables 3 3_August 2014 IMBE 2 4" xfId="8051"/>
    <cellStyle name="_P5 BP tables 3 3_August 2014 IMBE 2 5" xfId="17515"/>
    <cellStyle name="_P5 BP tables 3 3_August 2014 IMBE 2_Gross" xfId="8052"/>
    <cellStyle name="_P5 BP tables 3 3_August 2014 IMBE 2_Gross 2" xfId="8053"/>
    <cellStyle name="_P5 BP tables 3 3_August 2014 IMBE 3" xfId="8054"/>
    <cellStyle name="_P5 BP tables 3 3_August 2014 IMBE 3 2" xfId="17516"/>
    <cellStyle name="_P5 BP tables 3 3_August 2014 IMBE 3 2 2" xfId="17517"/>
    <cellStyle name="_P5 BP tables 3 3_August 2014 IMBE 3 3" xfId="17518"/>
    <cellStyle name="_P5 BP tables 3 3_August 2014 IMBE 3 4" xfId="17519"/>
    <cellStyle name="_P5 BP tables 3 3_August 2014 IMBE 4" xfId="8055"/>
    <cellStyle name="_P5 BP tables 3 3_August 2014 IMBE 4 2" xfId="17520"/>
    <cellStyle name="_P5 BP tables 3 3_August 2014 IMBE 4 2 2" xfId="17521"/>
    <cellStyle name="_P5 BP tables 3 3_August 2014 IMBE 4 3" xfId="17522"/>
    <cellStyle name="_P5 BP tables 3 3_August 2014 IMBE 5" xfId="17523"/>
    <cellStyle name="_P5 BP tables 3 3_August 2014 IMBE 5 2" xfId="17524"/>
    <cellStyle name="_P5 BP tables 3 3_August 2014 IMBE 6" xfId="17525"/>
    <cellStyle name="_P5 BP tables 3 3_August 2014 IMBE 7" xfId="17526"/>
    <cellStyle name="_P5 BP tables 3 3_August 2014 IMBE 8" xfId="17527"/>
    <cellStyle name="_P5 BP tables 3 3_August 2014 IMBE_Gross" xfId="8056"/>
    <cellStyle name="_P5 BP tables 3 3_August 2014 IMBE_Gross 2" xfId="8057"/>
    <cellStyle name="_P5 BP tables 3 3_Gross" xfId="8058"/>
    <cellStyle name="_P5 BP tables 3 3_Gross 2" xfId="8059"/>
    <cellStyle name="_P5 BP tables 3 4" xfId="8060"/>
    <cellStyle name="_P5 BP tables 3 4 2" xfId="8061"/>
    <cellStyle name="_P5 BP tables 3 4 2 2" xfId="8062"/>
    <cellStyle name="_P5 BP tables 3 4 2 2 2" xfId="17528"/>
    <cellStyle name="_P5 BP tables 3 4 2 2 3" xfId="17529"/>
    <cellStyle name="_P5 BP tables 3 4 2 3" xfId="8063"/>
    <cellStyle name="_P5 BP tables 3 4 2 4" xfId="17530"/>
    <cellStyle name="_P5 BP tables 3 4 2 5" xfId="17531"/>
    <cellStyle name="_P5 BP tables 3 4 2_Gross" xfId="8064"/>
    <cellStyle name="_P5 BP tables 3 4 2_Gross 2" xfId="8065"/>
    <cellStyle name="_P5 BP tables 3 4 3" xfId="8066"/>
    <cellStyle name="_P5 BP tables 3 4 3 2" xfId="17532"/>
    <cellStyle name="_P5 BP tables 3 4 3 3" xfId="17533"/>
    <cellStyle name="_P5 BP tables 3 4 4" xfId="8067"/>
    <cellStyle name="_P5 BP tables 3 4 5" xfId="17534"/>
    <cellStyle name="_P5 BP tables 3 4 6" xfId="17535"/>
    <cellStyle name="_P5 BP tables 3 4_Gross" xfId="8068"/>
    <cellStyle name="_P5 BP tables 3 4_Gross 2" xfId="8069"/>
    <cellStyle name="_P5 BP tables 3 5" xfId="8070"/>
    <cellStyle name="_P5 BP tables 3 5 2" xfId="8071"/>
    <cellStyle name="_P5 BP tables 3 5 2 2" xfId="17536"/>
    <cellStyle name="_P5 BP tables 3 5 2 2 2" xfId="17537"/>
    <cellStyle name="_P5 BP tables 3 5 2 3" xfId="17538"/>
    <cellStyle name="_P5 BP tables 3 5 2 4" xfId="17539"/>
    <cellStyle name="_P5 BP tables 3 5 3" xfId="8072"/>
    <cellStyle name="_P5 BP tables 3 5 3 2" xfId="17540"/>
    <cellStyle name="_P5 BP tables 3 5 4" xfId="17541"/>
    <cellStyle name="_P5 BP tables 3 5 5" xfId="17542"/>
    <cellStyle name="_P5 BP tables 3 5 6" xfId="17543"/>
    <cellStyle name="_P5 BP tables 3 5 7" xfId="17544"/>
    <cellStyle name="_P5 BP tables 3 5_Gross" xfId="8073"/>
    <cellStyle name="_P5 BP tables 3 5_Gross 2" xfId="8074"/>
    <cellStyle name="_P5 BP tables 3 6" xfId="8075"/>
    <cellStyle name="_P5 BP tables 3 6 2" xfId="8076"/>
    <cellStyle name="_P5 BP tables 3 6 2 2" xfId="17545"/>
    <cellStyle name="_P5 BP tables 3 6 2 2 2" xfId="17546"/>
    <cellStyle name="_P5 BP tables 3 6 2 3" xfId="17547"/>
    <cellStyle name="_P5 BP tables 3 6 2 4" xfId="17548"/>
    <cellStyle name="_P5 BP tables 3 6 3" xfId="8077"/>
    <cellStyle name="_P5 BP tables 3 6 3 2" xfId="17549"/>
    <cellStyle name="_P5 BP tables 3 6 3 2 2" xfId="17550"/>
    <cellStyle name="_P5 BP tables 3 6 3 2 3" xfId="17551"/>
    <cellStyle name="_P5 BP tables 3 6 3 3" xfId="17552"/>
    <cellStyle name="_P5 BP tables 3 6 3 4" xfId="17553"/>
    <cellStyle name="_P5 BP tables 3 6 4" xfId="8078"/>
    <cellStyle name="_P5 BP tables 3 6 4 2" xfId="17554"/>
    <cellStyle name="_P5 BP tables 3 6 5" xfId="17555"/>
    <cellStyle name="_P5 BP tables 3 6 5 2" xfId="17556"/>
    <cellStyle name="_P5 BP tables 3 6 6" xfId="17557"/>
    <cellStyle name="_P5 BP tables 3 6 7" xfId="17558"/>
    <cellStyle name="_P5 BP tables 3 6 8" xfId="17559"/>
    <cellStyle name="_P5 BP tables 3 6 9" xfId="17560"/>
    <cellStyle name="_P5 BP tables 3 6_Gross" xfId="8079"/>
    <cellStyle name="_P5 BP tables 3 6_Gross 2" xfId="8080"/>
    <cellStyle name="_P5 BP tables 3 7" xfId="8081"/>
    <cellStyle name="_P5 BP tables 3 7 2" xfId="8082"/>
    <cellStyle name="_P5 BP tables 3 7 2 2" xfId="8083"/>
    <cellStyle name="_P5 BP tables 3 7 2 2 2" xfId="17561"/>
    <cellStyle name="_P5 BP tables 3 7 2 3" xfId="17562"/>
    <cellStyle name="_P5 BP tables 3 7 2 4" xfId="17563"/>
    <cellStyle name="_P5 BP tables 3 7 2 5" xfId="17564"/>
    <cellStyle name="_P5 BP tables 3 7 3" xfId="8084"/>
    <cellStyle name="_P5 BP tables 3 7 3 2" xfId="17565"/>
    <cellStyle name="_P5 BP tables 3 7 3 2 2" xfId="17566"/>
    <cellStyle name="_P5 BP tables 3 7 3 2 3" xfId="17567"/>
    <cellStyle name="_P5 BP tables 3 7 3 3" xfId="17568"/>
    <cellStyle name="_P5 BP tables 3 7 3 4" xfId="17569"/>
    <cellStyle name="_P5 BP tables 3 7 4" xfId="8085"/>
    <cellStyle name="_P5 BP tables 3 7 4 2" xfId="17570"/>
    <cellStyle name="_P5 BP tables 3 7 5" xfId="17571"/>
    <cellStyle name="_P5 BP tables 3 7 5 2" xfId="17572"/>
    <cellStyle name="_P5 BP tables 3 7 6" xfId="17573"/>
    <cellStyle name="_P5 BP tables 3 7 7" xfId="17574"/>
    <cellStyle name="_P5 BP tables 3 7 8" xfId="17575"/>
    <cellStyle name="_P5 BP tables 3 7_Gross" xfId="8086"/>
    <cellStyle name="_P5 BP tables 3 7_Gross 2" xfId="8087"/>
    <cellStyle name="_P5 BP tables 3 8" xfId="8088"/>
    <cellStyle name="_P5 BP tables 3 8 2" xfId="8089"/>
    <cellStyle name="_P5 BP tables 3 8 2 2" xfId="17576"/>
    <cellStyle name="_P5 BP tables 3 8 2 2 2" xfId="17577"/>
    <cellStyle name="_P5 BP tables 3 8 2 3" xfId="17578"/>
    <cellStyle name="_P5 BP tables 3 8 2 4" xfId="17579"/>
    <cellStyle name="_P5 BP tables 3 8 3" xfId="8090"/>
    <cellStyle name="_P5 BP tables 3 8 3 2" xfId="17580"/>
    <cellStyle name="_P5 BP tables 3 8 3 2 2" xfId="17581"/>
    <cellStyle name="_P5 BP tables 3 8 3 3" xfId="17582"/>
    <cellStyle name="_P5 BP tables 3 8 4" xfId="17583"/>
    <cellStyle name="_P5 BP tables 3 8 4 2" xfId="17584"/>
    <cellStyle name="_P5 BP tables 3 8 5" xfId="17585"/>
    <cellStyle name="_P5 BP tables 3 8 5 2" xfId="17586"/>
    <cellStyle name="_P5 BP tables 3 8 6" xfId="17587"/>
    <cellStyle name="_P5 BP tables 3 8 7" xfId="17588"/>
    <cellStyle name="_P5 BP tables 3 8 8" xfId="17589"/>
    <cellStyle name="_P5 BP tables 3 8 9" xfId="17590"/>
    <cellStyle name="_P5 BP tables 3 8_Gross" xfId="8091"/>
    <cellStyle name="_P5 BP tables 3 8_Gross 2" xfId="8092"/>
    <cellStyle name="_P5 BP tables 3 9" xfId="8093"/>
    <cellStyle name="_P5 BP tables 3 9 2" xfId="8094"/>
    <cellStyle name="_P5 BP tables 3 9 2 2" xfId="17591"/>
    <cellStyle name="_P5 BP tables 3 9 3" xfId="17592"/>
    <cellStyle name="_P5 BP tables 3 9 4" xfId="17593"/>
    <cellStyle name="_P5 BP tables 3 9 5" xfId="17594"/>
    <cellStyle name="_P5 BP tables 3 9 6" xfId="17595"/>
    <cellStyle name="_P5 BP tables 3_August 2014 IMBE" xfId="8095"/>
    <cellStyle name="_P5 BP tables 3_August 2014 IMBE 2" xfId="8096"/>
    <cellStyle name="_P5 BP tables 3_August 2014 IMBE 2 2" xfId="8097"/>
    <cellStyle name="_P5 BP tables 3_August 2014 IMBE 2 2 2" xfId="17596"/>
    <cellStyle name="_P5 BP tables 3_August 2014 IMBE 2 2 3" xfId="17597"/>
    <cellStyle name="_P5 BP tables 3_August 2014 IMBE 2 3" xfId="8098"/>
    <cellStyle name="_P5 BP tables 3_August 2014 IMBE 2 4" xfId="17598"/>
    <cellStyle name="_P5 BP tables 3_August 2014 IMBE 2 5" xfId="17599"/>
    <cellStyle name="_P5 BP tables 3_August 2014 IMBE 2_Gross" xfId="8099"/>
    <cellStyle name="_P5 BP tables 3_August 2014 IMBE 2_Gross 2" xfId="8100"/>
    <cellStyle name="_P5 BP tables 3_August 2014 IMBE 3" xfId="8101"/>
    <cellStyle name="_P5 BP tables 3_August 2014 IMBE 3 2" xfId="17600"/>
    <cellStyle name="_P5 BP tables 3_August 2014 IMBE 3 3" xfId="17601"/>
    <cellStyle name="_P5 BP tables 3_August 2014 IMBE 4" xfId="8102"/>
    <cellStyle name="_P5 BP tables 3_August 2014 IMBE 5" xfId="17602"/>
    <cellStyle name="_P5 BP tables 3_August 2014 IMBE 6" xfId="17603"/>
    <cellStyle name="_P5 BP tables 3_August 2014 IMBE_Gross" xfId="8103"/>
    <cellStyle name="_P5 BP tables 3_August 2014 IMBE_Gross 2" xfId="8104"/>
    <cellStyle name="_P5 BP tables 3_Gross" xfId="8105"/>
    <cellStyle name="_P5 BP tables 3_Gross 2" xfId="8106"/>
    <cellStyle name="_P5 BP tables 4" xfId="8107"/>
    <cellStyle name="_P5 BP tables 4 2" xfId="8108"/>
    <cellStyle name="_P5 BP tables 4 2 2" xfId="8109"/>
    <cellStyle name="_P5 BP tables 4 2 2 2" xfId="8110"/>
    <cellStyle name="_P5 BP tables 4 2 2 3" xfId="17604"/>
    <cellStyle name="_P5 BP tables 4 2 2 4" xfId="17605"/>
    <cellStyle name="_P5 BP tables 4 2 3" xfId="8111"/>
    <cellStyle name="_P5 BP tables 4 2 4" xfId="17606"/>
    <cellStyle name="_P5 BP tables 4 2 5" xfId="17607"/>
    <cellStyle name="_P5 BP tables 4 2_Gross" xfId="8112"/>
    <cellStyle name="_P5 BP tables 4 2_Gross 2" xfId="8113"/>
    <cellStyle name="_P5 BP tables 4 3" xfId="8114"/>
    <cellStyle name="_P5 BP tables 4 3 2" xfId="8115"/>
    <cellStyle name="_P5 BP tables 4 3 3" xfId="17608"/>
    <cellStyle name="_P5 BP tables 4 3 4" xfId="17609"/>
    <cellStyle name="_P5 BP tables 4 4" xfId="8116"/>
    <cellStyle name="_P5 BP tables 4 4 2" xfId="17610"/>
    <cellStyle name="_P5 BP tables 4 4 3" xfId="17611"/>
    <cellStyle name="_P5 BP tables 4 5" xfId="8117"/>
    <cellStyle name="_P5 BP tables 4 6" xfId="8118"/>
    <cellStyle name="_P5 BP tables 4_August 2014 IMBE" xfId="8119"/>
    <cellStyle name="_P5 BP tables 4_August 2014 IMBE 2" xfId="8120"/>
    <cellStyle name="_P5 BP tables 4_August 2014 IMBE 2 2" xfId="8121"/>
    <cellStyle name="_P5 BP tables 4_August 2014 IMBE 2 2 2" xfId="8122"/>
    <cellStyle name="_P5 BP tables 4_August 2014 IMBE 2 2 3" xfId="17612"/>
    <cellStyle name="_P5 BP tables 4_August 2014 IMBE 2 2_Gross" xfId="8123"/>
    <cellStyle name="_P5 BP tables 4_August 2014 IMBE 2 2_Gross 2" xfId="8124"/>
    <cellStyle name="_P5 BP tables 4_August 2014 IMBE 2 3" xfId="8125"/>
    <cellStyle name="_P5 BP tables 4_August 2014 IMBE 2 3 2" xfId="17613"/>
    <cellStyle name="_P5 BP tables 4_August 2014 IMBE 2 3 3" xfId="17614"/>
    <cellStyle name="_P5 BP tables 4_August 2014 IMBE 2 4" xfId="8126"/>
    <cellStyle name="_P5 BP tables 4_August 2014 IMBE 2 5" xfId="17615"/>
    <cellStyle name="_P5 BP tables 4_August 2014 IMBE 2_Gross" xfId="8127"/>
    <cellStyle name="_P5 BP tables 4_August 2014 IMBE 2_Gross 2" xfId="8128"/>
    <cellStyle name="_P5 BP tables 4_August 2014 IMBE 3" xfId="8129"/>
    <cellStyle name="_P5 BP tables 4_August 2014 IMBE 3 2" xfId="17616"/>
    <cellStyle name="_P5 BP tables 4_August 2014 IMBE 3 2 2" xfId="17617"/>
    <cellStyle name="_P5 BP tables 4_August 2014 IMBE 3 3" xfId="17618"/>
    <cellStyle name="_P5 BP tables 4_August 2014 IMBE 3 4" xfId="17619"/>
    <cellStyle name="_P5 BP tables 4_August 2014 IMBE 4" xfId="8130"/>
    <cellStyle name="_P5 BP tables 4_August 2014 IMBE 4 2" xfId="17620"/>
    <cellStyle name="_P5 BP tables 4_August 2014 IMBE 4 2 2" xfId="17621"/>
    <cellStyle name="_P5 BP tables 4_August 2014 IMBE 4 3" xfId="17622"/>
    <cellStyle name="_P5 BP tables 4_August 2014 IMBE 5" xfId="17623"/>
    <cellStyle name="_P5 BP tables 4_August 2014 IMBE 5 2" xfId="17624"/>
    <cellStyle name="_P5 BP tables 4_August 2014 IMBE 6" xfId="17625"/>
    <cellStyle name="_P5 BP tables 4_August 2014 IMBE 7" xfId="17626"/>
    <cellStyle name="_P5 BP tables 4_August 2014 IMBE 8" xfId="17627"/>
    <cellStyle name="_P5 BP tables 4_August 2014 IMBE_Gross" xfId="8131"/>
    <cellStyle name="_P5 BP tables 4_August 2014 IMBE_Gross 2" xfId="8132"/>
    <cellStyle name="_P5 BP tables 4_Gross" xfId="8133"/>
    <cellStyle name="_P5 BP tables 4_Gross 2" xfId="8134"/>
    <cellStyle name="_P5 BP tables 5" xfId="8135"/>
    <cellStyle name="_P5 BP tables 5 2" xfId="8136"/>
    <cellStyle name="_P5 BP tables 5 2 2" xfId="8137"/>
    <cellStyle name="_P5 BP tables 5 2 2 2" xfId="17628"/>
    <cellStyle name="_P5 BP tables 5 2 2 2 2" xfId="17629"/>
    <cellStyle name="_P5 BP tables 5 2 2 2 2 2" xfId="17630"/>
    <cellStyle name="_P5 BP tables 5 2 2 2 3" xfId="17631"/>
    <cellStyle name="_P5 BP tables 5 2 2 3" xfId="17632"/>
    <cellStyle name="_P5 BP tables 5 2 2 4" xfId="17633"/>
    <cellStyle name="_P5 BP tables 5 2 3" xfId="8138"/>
    <cellStyle name="_P5 BP tables 5 2 3 2" xfId="17634"/>
    <cellStyle name="_P5 BP tables 5 2 4" xfId="8139"/>
    <cellStyle name="_P5 BP tables 5 2 4 2" xfId="17635"/>
    <cellStyle name="_P5 BP tables 5 2 5" xfId="17636"/>
    <cellStyle name="_P5 BP tables 5 2 6" xfId="17637"/>
    <cellStyle name="_P5 BP tables 5 2 7" xfId="17638"/>
    <cellStyle name="_P5 BP tables 5 2_Gross" xfId="8140"/>
    <cellStyle name="_P5 BP tables 5 2_Gross 2" xfId="8141"/>
    <cellStyle name="_P5 BP tables 5 3" xfId="8142"/>
    <cellStyle name="_P5 BP tables 5 3 2" xfId="8143"/>
    <cellStyle name="_P5 BP tables 5 3 2 2" xfId="17639"/>
    <cellStyle name="_P5 BP tables 5 3 2 3" xfId="17640"/>
    <cellStyle name="_P5 BP tables 5 3 3" xfId="8144"/>
    <cellStyle name="_P5 BP tables 5 3 4" xfId="17641"/>
    <cellStyle name="_P5 BP tables 5 3 5" xfId="17642"/>
    <cellStyle name="_P5 BP tables 5 4" xfId="8145"/>
    <cellStyle name="_P5 BP tables 5 4 2" xfId="17643"/>
    <cellStyle name="_P5 BP tables 5 4 3" xfId="17644"/>
    <cellStyle name="_P5 BP tables 5 4 4" xfId="17645"/>
    <cellStyle name="_P5 BP tables 5 5" xfId="8146"/>
    <cellStyle name="_P5 BP tables 5 5 2" xfId="17646"/>
    <cellStyle name="_P5 BP tables 5 6" xfId="17647"/>
    <cellStyle name="_P5 BP tables 5 7" xfId="17648"/>
    <cellStyle name="_P5 BP tables 5 8" xfId="17649"/>
    <cellStyle name="_P5 BP tables 5_Gross" xfId="8147"/>
    <cellStyle name="_P5 BP tables 5_Gross 2" xfId="8148"/>
    <cellStyle name="_P5 BP tables 6" xfId="8149"/>
    <cellStyle name="_P5 BP tables 6 2" xfId="8150"/>
    <cellStyle name="_P5 BP tables 6 2 2" xfId="8151"/>
    <cellStyle name="_P5 BP tables 6 2 2 2" xfId="17650"/>
    <cellStyle name="_P5 BP tables 6 2 2 3" xfId="17651"/>
    <cellStyle name="_P5 BP tables 6 2 3" xfId="8152"/>
    <cellStyle name="_P5 BP tables 6 2 4" xfId="17652"/>
    <cellStyle name="_P5 BP tables 6 2 5" xfId="17653"/>
    <cellStyle name="_P5 BP tables 6 2 6" xfId="17654"/>
    <cellStyle name="_P5 BP tables 6 2_Gross" xfId="8153"/>
    <cellStyle name="_P5 BP tables 6 2_Gross 2" xfId="8154"/>
    <cellStyle name="_P5 BP tables 6 3" xfId="8155"/>
    <cellStyle name="_P5 BP tables 6 3 2" xfId="8156"/>
    <cellStyle name="_P5 BP tables 6 3 2 2" xfId="17655"/>
    <cellStyle name="_P5 BP tables 6 3 2 3" xfId="17656"/>
    <cellStyle name="_P5 BP tables 6 3 3" xfId="8157"/>
    <cellStyle name="_P5 BP tables 6 3 4" xfId="17657"/>
    <cellStyle name="_P5 BP tables 6 3 5" xfId="17658"/>
    <cellStyle name="_P5 BP tables 6 4" xfId="8158"/>
    <cellStyle name="_P5 BP tables 6 4 2" xfId="17659"/>
    <cellStyle name="_P5 BP tables 6 5" xfId="8159"/>
    <cellStyle name="_P5 BP tables 6 6" xfId="17660"/>
    <cellStyle name="_P5 BP tables 6 7" xfId="17661"/>
    <cellStyle name="_P5 BP tables 6_Gross" xfId="8160"/>
    <cellStyle name="_P5 BP tables 6_Gross 2" xfId="8161"/>
    <cellStyle name="_P5 BP tables 7" xfId="8162"/>
    <cellStyle name="_P5 BP tables 7 2" xfId="8163"/>
    <cellStyle name="_P5 BP tables 7 2 2" xfId="8164"/>
    <cellStyle name="_P5 BP tables 7 2 2 2" xfId="17662"/>
    <cellStyle name="_P5 BP tables 7 2 2 3" xfId="17663"/>
    <cellStyle name="_P5 BP tables 7 2 3" xfId="8165"/>
    <cellStyle name="_P5 BP tables 7 2 4" xfId="17664"/>
    <cellStyle name="_P5 BP tables 7 2 5" xfId="17665"/>
    <cellStyle name="_P5 BP tables 7 2_Gross" xfId="8166"/>
    <cellStyle name="_P5 BP tables 7 2_Gross 2" xfId="8167"/>
    <cellStyle name="_P5 BP tables 7 3" xfId="8168"/>
    <cellStyle name="_P5 BP tables 7 3 2" xfId="17666"/>
    <cellStyle name="_P5 BP tables 7 3 3" xfId="17667"/>
    <cellStyle name="_P5 BP tables 7 4" xfId="8169"/>
    <cellStyle name="_P5 BP tables 7 5" xfId="17668"/>
    <cellStyle name="_P5 BP tables 7 6" xfId="17669"/>
    <cellStyle name="_P5 BP tables 7_Gross" xfId="8170"/>
    <cellStyle name="_P5 BP tables 7_Gross 2" xfId="8171"/>
    <cellStyle name="_P5 BP tables 8" xfId="8172"/>
    <cellStyle name="_P5 BP tables 8 2" xfId="8173"/>
    <cellStyle name="_P5 BP tables 8 2 2" xfId="8174"/>
    <cellStyle name="_P5 BP tables 8 2 2 2" xfId="17670"/>
    <cellStyle name="_P5 BP tables 8 2 2 3" xfId="17671"/>
    <cellStyle name="_P5 BP tables 8 2 3" xfId="8175"/>
    <cellStyle name="_P5 BP tables 8 2 4" xfId="17672"/>
    <cellStyle name="_P5 BP tables 8 2_Gross" xfId="8176"/>
    <cellStyle name="_P5 BP tables 8 2_Gross 2" xfId="8177"/>
    <cellStyle name="_P5 BP tables 8 3" xfId="8178"/>
    <cellStyle name="_P5 BP tables 8 3 2" xfId="17673"/>
    <cellStyle name="_P5 BP tables 8 3 3" xfId="17674"/>
    <cellStyle name="_P5 BP tables 8 4" xfId="8179"/>
    <cellStyle name="_P5 BP tables 8 5" xfId="17675"/>
    <cellStyle name="_P5 BP tables 8_Gross" xfId="8180"/>
    <cellStyle name="_P5 BP tables 8_Gross 2" xfId="8181"/>
    <cellStyle name="_P5 BP tables 9" xfId="8182"/>
    <cellStyle name="_P5 BP tables 9 2" xfId="8183"/>
    <cellStyle name="_P5 BP tables 9 2 2" xfId="8184"/>
    <cellStyle name="_P5 BP tables 9 2 2 2" xfId="17676"/>
    <cellStyle name="_P5 BP tables 9 2 2 2 2" xfId="17677"/>
    <cellStyle name="_P5 BP tables 9 2 2 3" xfId="17678"/>
    <cellStyle name="_P5 BP tables 9 2 2 4" xfId="17679"/>
    <cellStyle name="_P5 BP tables 9 2 3" xfId="8185"/>
    <cellStyle name="_P5 BP tables 9 2 4" xfId="17680"/>
    <cellStyle name="_P5 BP tables 9 2 5" xfId="17681"/>
    <cellStyle name="_P5 BP tables 9 2_Gross" xfId="8186"/>
    <cellStyle name="_P5 BP tables 9 2_Gross 2" xfId="8187"/>
    <cellStyle name="_P5 BP tables 9 3" xfId="8188"/>
    <cellStyle name="_P5 BP tables 9 3 2" xfId="17682"/>
    <cellStyle name="_P5 BP tables 9 3 3" xfId="17683"/>
    <cellStyle name="_P5 BP tables 9 3 4" xfId="17684"/>
    <cellStyle name="_P5 BP tables 9 4" xfId="8189"/>
    <cellStyle name="_P5 BP tables 9 4 2" xfId="17685"/>
    <cellStyle name="_P5 BP tables 9 5" xfId="8190"/>
    <cellStyle name="_P5 BP tables 9 6" xfId="17686"/>
    <cellStyle name="_P5 BP tables 9 7" xfId="17687"/>
    <cellStyle name="_P5 BP tables 9_Gross" xfId="8191"/>
    <cellStyle name="_P5 BP tables 9_Gross 2" xfId="8192"/>
    <cellStyle name="_P5 BP tables_001. Test" xfId="8193"/>
    <cellStyle name="_P5 BP tables_001. Test 2" xfId="8194"/>
    <cellStyle name="_P5 BP tables_001. Test 2 2" xfId="17688"/>
    <cellStyle name="_P5 BP tables_001. Test 2 3" xfId="17689"/>
    <cellStyle name="_P5 BP tables_001. Test 3" xfId="17690"/>
    <cellStyle name="_P5 BP tables_001. Test 4" xfId="17691"/>
    <cellStyle name="_P5 BP tables_001. Test_Gross" xfId="8195"/>
    <cellStyle name="_P5 BP tables_001. Test_Gross 2" xfId="8196"/>
    <cellStyle name="_P5 BP tables_Gross" xfId="8197"/>
    <cellStyle name="_P5 BP tables_Gross 2" xfId="8198"/>
    <cellStyle name="_P5 BP tables_Gross 2 2" xfId="8199"/>
    <cellStyle name="_P5 BP tables_Gross 2 2 2" xfId="17692"/>
    <cellStyle name="_P5 BP tables_Gross 2 2 3" xfId="17693"/>
    <cellStyle name="_P5 BP tables_Gross 2 3" xfId="8200"/>
    <cellStyle name="_P5 BP tables_Gross 2 4" xfId="17694"/>
    <cellStyle name="_P5 BP tables_Gross 2 5" xfId="17695"/>
    <cellStyle name="_P5 BP tables_Gross 2_Gross" xfId="8201"/>
    <cellStyle name="_P5 BP tables_Gross 2_Gross 2" xfId="8202"/>
    <cellStyle name="_P5 BP tables_Gross 3" xfId="8203"/>
    <cellStyle name="_P5 BP tables_Gross 3 2" xfId="17696"/>
    <cellStyle name="_P5 BP tables_Gross 3 3" xfId="17697"/>
    <cellStyle name="_P5 BP tables_Gross 4" xfId="8204"/>
    <cellStyle name="_P5 BP tables_Gross 5" xfId="17698"/>
    <cellStyle name="_P5 BP tables_Gross 6" xfId="17699"/>
    <cellStyle name="_P5 BP tables_Gross_1" xfId="8205"/>
    <cellStyle name="_P5 BP tables_Gross_1 2" xfId="8206"/>
    <cellStyle name="_P5 BP tables_Gross_Gross" xfId="8207"/>
    <cellStyle name="_P5 BP tables_Gross_Gross 2" xfId="8208"/>
    <cellStyle name="_P5 BP tables_R0" xfId="8209"/>
    <cellStyle name="_P5 BP tables_R0 2" xfId="8210"/>
    <cellStyle name="_P5 BP tables_R0 2 2" xfId="8211"/>
    <cellStyle name="_P5 BP tables_R0 2 2 2" xfId="17700"/>
    <cellStyle name="_P5 BP tables_R0 2 2 3" xfId="17701"/>
    <cellStyle name="_P5 BP tables_R0 2 3" xfId="8212"/>
    <cellStyle name="_P5 BP tables_R0 2 4" xfId="17702"/>
    <cellStyle name="_P5 BP tables_R0 3" xfId="8213"/>
    <cellStyle name="_P5 BP tables_R0 3 2" xfId="17703"/>
    <cellStyle name="_P5 BP tables_R0 3 3" xfId="17704"/>
    <cellStyle name="_P5 BP tables_R0 4" xfId="8214"/>
    <cellStyle name="_P5 BP tables_R0 5" xfId="17705"/>
    <cellStyle name="_P5 BP tables_R0_1" xfId="8215"/>
    <cellStyle name="_P5 BP tables_R0_1 2" xfId="8216"/>
    <cellStyle name="_P5 BP tables_R0_1 2 2" xfId="17706"/>
    <cellStyle name="_P5 BP tables_R0_1 2 3" xfId="17707"/>
    <cellStyle name="_P5 BP tables_R0_1 3" xfId="8217"/>
    <cellStyle name="_P5 BP tables_R0_1 4" xfId="17708"/>
    <cellStyle name="_P7 OET tables" xfId="8218"/>
    <cellStyle name="_P7 OET tables 10" xfId="8219"/>
    <cellStyle name="_P7 OET tables 10 2" xfId="8220"/>
    <cellStyle name="_P7 OET tables 10 2 2" xfId="8221"/>
    <cellStyle name="_P7 OET tables 10 2 2 2" xfId="17709"/>
    <cellStyle name="_P7 OET tables 10 2 2 2 2" xfId="17710"/>
    <cellStyle name="_P7 OET tables 10 2 2 3" xfId="17711"/>
    <cellStyle name="_P7 OET tables 10 2 3" xfId="8222"/>
    <cellStyle name="_P7 OET tables 10 2 4" xfId="17712"/>
    <cellStyle name="_P7 OET tables 10 2_Gross" xfId="8223"/>
    <cellStyle name="_P7 OET tables 10 2_Gross 2" xfId="8224"/>
    <cellStyle name="_P7 OET tables 10 3" xfId="8225"/>
    <cellStyle name="_P7 OET tables 10 3 2" xfId="17713"/>
    <cellStyle name="_P7 OET tables 10 3 3" xfId="17714"/>
    <cellStyle name="_P7 OET tables 10 4" xfId="8226"/>
    <cellStyle name="_P7 OET tables 10 4 2" xfId="17715"/>
    <cellStyle name="_P7 OET tables 10 5" xfId="8227"/>
    <cellStyle name="_P7 OET tables 10 6" xfId="17716"/>
    <cellStyle name="_P7 OET tables 10_Gross" xfId="8228"/>
    <cellStyle name="_P7 OET tables 10_Gross 2" xfId="8229"/>
    <cellStyle name="_P7 OET tables 11" xfId="8230"/>
    <cellStyle name="_P7 OET tables 11 2" xfId="8231"/>
    <cellStyle name="_P7 OET tables 11 2 2" xfId="8232"/>
    <cellStyle name="_P7 OET tables 11 2 2 2" xfId="17717"/>
    <cellStyle name="_P7 OET tables 11 2 3" xfId="17718"/>
    <cellStyle name="_P7 OET tables 11 3" xfId="8233"/>
    <cellStyle name="_P7 OET tables 11 3 2" xfId="17719"/>
    <cellStyle name="_P7 OET tables 11 3 2 2" xfId="17720"/>
    <cellStyle name="_P7 OET tables 11 3 3" xfId="17721"/>
    <cellStyle name="_P7 OET tables 11 4" xfId="8234"/>
    <cellStyle name="_P7 OET tables 11 4 2" xfId="17722"/>
    <cellStyle name="_P7 OET tables 11 5" xfId="8235"/>
    <cellStyle name="_P7 OET tables 11 5 2" xfId="17723"/>
    <cellStyle name="_P7 OET tables 11 6" xfId="17724"/>
    <cellStyle name="_P7 OET tables 11_Gross" xfId="8236"/>
    <cellStyle name="_P7 OET tables 11_Gross 2" xfId="8237"/>
    <cellStyle name="_P7 OET tables 12" xfId="8238"/>
    <cellStyle name="_P7 OET tables 12 2" xfId="8239"/>
    <cellStyle name="_P7 OET tables 12 2 2" xfId="8240"/>
    <cellStyle name="_P7 OET tables 12 3" xfId="8241"/>
    <cellStyle name="_P7 OET tables 12 4" xfId="8242"/>
    <cellStyle name="_P7 OET tables 12_Gross" xfId="8243"/>
    <cellStyle name="_P7 OET tables 12_Gross 2" xfId="8244"/>
    <cellStyle name="_P7 OET tables 13" xfId="8245"/>
    <cellStyle name="_P7 OET tables 13 2" xfId="8246"/>
    <cellStyle name="_P7 OET tables 13 2 2" xfId="17725"/>
    <cellStyle name="_P7 OET tables 13 3" xfId="8247"/>
    <cellStyle name="_P7 OET tables 13 4" xfId="17726"/>
    <cellStyle name="_P7 OET tables 13 5" xfId="17727"/>
    <cellStyle name="_P7 OET tables 13_Gross" xfId="8248"/>
    <cellStyle name="_P7 OET tables 13_Gross 2" xfId="8249"/>
    <cellStyle name="_P7 OET tables 14" xfId="8250"/>
    <cellStyle name="_P7 OET tables 14 2" xfId="8251"/>
    <cellStyle name="_P7 OET tables 14 2 2" xfId="8252"/>
    <cellStyle name="_P7 OET tables 14 3" xfId="8253"/>
    <cellStyle name="_P7 OET tables 14_Gross" xfId="8254"/>
    <cellStyle name="_P7 OET tables 14_Gross 2" xfId="8255"/>
    <cellStyle name="_P7 OET tables 15" xfId="8256"/>
    <cellStyle name="_P7 OET tables 15 2" xfId="8257"/>
    <cellStyle name="_P7 OET tables 15 3" xfId="8258"/>
    <cellStyle name="_P7 OET tables 15_Gross" xfId="8259"/>
    <cellStyle name="_P7 OET tables 15_Gross 2" xfId="8260"/>
    <cellStyle name="_P7 OET tables 16" xfId="8261"/>
    <cellStyle name="_P7 OET tables 16 2" xfId="8262"/>
    <cellStyle name="_P7 OET tables 16_Gross" xfId="8263"/>
    <cellStyle name="_P7 OET tables 16_Gross 2" xfId="8264"/>
    <cellStyle name="_P7 OET tables 17" xfId="8265"/>
    <cellStyle name="_P7 OET tables 17 2" xfId="8266"/>
    <cellStyle name="_P7 OET tables 17_Gross" xfId="8267"/>
    <cellStyle name="_P7 OET tables 17_Gross 2" xfId="8268"/>
    <cellStyle name="_P7 OET tables 18" xfId="8269"/>
    <cellStyle name="_P7 OET tables 18 2" xfId="8270"/>
    <cellStyle name="_P7 OET tables 19" xfId="8271"/>
    <cellStyle name="_P7 OET tables 19 2" xfId="8272"/>
    <cellStyle name="_P7 OET tables 2" xfId="8273"/>
    <cellStyle name="_P7 OET tables 2 10" xfId="8274"/>
    <cellStyle name="_P7 OET tables 2 11" xfId="8275"/>
    <cellStyle name="_P7 OET tables 2 12" xfId="8276"/>
    <cellStyle name="_P7 OET tables 2 2" xfId="8277"/>
    <cellStyle name="_P7 OET tables 2 2 2" xfId="8278"/>
    <cellStyle name="_P7 OET tables 2 2 2 2" xfId="8279"/>
    <cellStyle name="_P7 OET tables 2 2 2 3" xfId="17728"/>
    <cellStyle name="_P7 OET tables 2 2 2 4" xfId="17729"/>
    <cellStyle name="_P7 OET tables 2 2 3" xfId="8280"/>
    <cellStyle name="_P7 OET tables 2 2 3 2" xfId="8281"/>
    <cellStyle name="_P7 OET tables 2 2 4" xfId="8282"/>
    <cellStyle name="_P7 OET tables 2 2 5" xfId="8283"/>
    <cellStyle name="_P7 OET tables 2 2_Gross" xfId="8284"/>
    <cellStyle name="_P7 OET tables 2 2_Gross 2" xfId="8285"/>
    <cellStyle name="_P7 OET tables 2 3" xfId="8286"/>
    <cellStyle name="_P7 OET tables 2 3 2" xfId="8287"/>
    <cellStyle name="_P7 OET tables 2 3 2 2" xfId="8288"/>
    <cellStyle name="_P7 OET tables 2 3 2 3" xfId="8289"/>
    <cellStyle name="_P7 OET tables 2 3 3" xfId="8290"/>
    <cellStyle name="_P7 OET tables 2 3 4" xfId="8291"/>
    <cellStyle name="_P7 OET tables 2 3_Gross" xfId="8292"/>
    <cellStyle name="_P7 OET tables 2 3_Gross 2" xfId="8293"/>
    <cellStyle name="_P7 OET tables 2 4" xfId="8294"/>
    <cellStyle name="_P7 OET tables 2 4 2" xfId="8295"/>
    <cellStyle name="_P7 OET tables 2 4 2 2" xfId="17730"/>
    <cellStyle name="_P7 OET tables 2 4 2 2 2" xfId="17731"/>
    <cellStyle name="_P7 OET tables 2 4 2 3" xfId="17732"/>
    <cellStyle name="_P7 OET tables 2 4 3" xfId="8296"/>
    <cellStyle name="_P7 OET tables 2 4 4" xfId="8297"/>
    <cellStyle name="_P7 OET tables 2 5" xfId="8298"/>
    <cellStyle name="_P7 OET tables 2 5 2" xfId="8299"/>
    <cellStyle name="_P7 OET tables 2 5 2 2" xfId="8300"/>
    <cellStyle name="_P7 OET tables 2 5 3" xfId="8301"/>
    <cellStyle name="_P7 OET tables 2 6" xfId="8302"/>
    <cellStyle name="_P7 OET tables 2 6 2" xfId="8303"/>
    <cellStyle name="_P7 OET tables 2 6 3" xfId="8304"/>
    <cellStyle name="_P7 OET tables 2 7" xfId="8305"/>
    <cellStyle name="_P7 OET tables 2 7 2" xfId="8306"/>
    <cellStyle name="_P7 OET tables 2 8" xfId="8307"/>
    <cellStyle name="_P7 OET tables 2 9" xfId="8308"/>
    <cellStyle name="_P7 OET tables 2_Gross" xfId="8309"/>
    <cellStyle name="_P7 OET tables 2_Gross 2" xfId="8310"/>
    <cellStyle name="_P7 OET tables 20" xfId="8311"/>
    <cellStyle name="_P7 OET tables 20 2" xfId="8312"/>
    <cellStyle name="_P7 OET tables 21" xfId="8313"/>
    <cellStyle name="_P7 OET tables 21 2" xfId="8314"/>
    <cellStyle name="_P7 OET tables 22" xfId="8315"/>
    <cellStyle name="_P7 OET tables 23" xfId="8316"/>
    <cellStyle name="_P7 OET tables 24" xfId="8317"/>
    <cellStyle name="_P7 OET tables 24 2" xfId="8318"/>
    <cellStyle name="_P7 OET tables 25" xfId="8319"/>
    <cellStyle name="_P7 OET tables 25 2" xfId="17733"/>
    <cellStyle name="_P7 OET tables 26" xfId="8320"/>
    <cellStyle name="_P7 OET tables 26 2" xfId="17734"/>
    <cellStyle name="_P7 OET tables 27" xfId="8321"/>
    <cellStyle name="_P7 OET tables 27 2" xfId="17735"/>
    <cellStyle name="_P7 OET tables 28" xfId="8322"/>
    <cellStyle name="_P7 OET tables 29" xfId="8323"/>
    <cellStyle name="_P7 OET tables 3" xfId="8324"/>
    <cellStyle name="_P7 OET tables 3 10" xfId="8325"/>
    <cellStyle name="_P7 OET tables 3 10 2" xfId="8326"/>
    <cellStyle name="_P7 OET tables 3 10 2 2" xfId="17736"/>
    <cellStyle name="_P7 OET tables 3 10 3" xfId="17737"/>
    <cellStyle name="_P7 OET tables 3 10 4" xfId="17738"/>
    <cellStyle name="_P7 OET tables 3 10 5" xfId="17739"/>
    <cellStyle name="_P7 OET tables 3 11" xfId="8327"/>
    <cellStyle name="_P7 OET tables 3 11 2" xfId="8328"/>
    <cellStyle name="_P7 OET tables 3 12" xfId="8329"/>
    <cellStyle name="_P7 OET tables 3 13" xfId="17740"/>
    <cellStyle name="_P7 OET tables 3 2" xfId="8330"/>
    <cellStyle name="_P7 OET tables 3 2 2" xfId="8331"/>
    <cellStyle name="_P7 OET tables 3 2 2 2" xfId="8332"/>
    <cellStyle name="_P7 OET tables 3 2 2 2 2" xfId="17741"/>
    <cellStyle name="_P7 OET tables 3 2 2 3" xfId="8333"/>
    <cellStyle name="_P7 OET tables 3 2 2_Gross" xfId="8334"/>
    <cellStyle name="_P7 OET tables 3 2 2_Gross 2" xfId="8335"/>
    <cellStyle name="_P7 OET tables 3 2 3" xfId="8336"/>
    <cellStyle name="_P7 OET tables 3 2 3 2" xfId="17742"/>
    <cellStyle name="_P7 OET tables 3 2 4" xfId="8337"/>
    <cellStyle name="_P7 OET tables 3 2_Gross" xfId="8338"/>
    <cellStyle name="_P7 OET tables 3 2_Gross 2" xfId="8339"/>
    <cellStyle name="_P7 OET tables 3 3" xfId="8340"/>
    <cellStyle name="_P7 OET tables 3 3 2" xfId="8341"/>
    <cellStyle name="_P7 OET tables 3 3 2 2" xfId="8342"/>
    <cellStyle name="_P7 OET tables 3 3 2 2 2" xfId="17743"/>
    <cellStyle name="_P7 OET tables 3 3 2 3" xfId="8343"/>
    <cellStyle name="_P7 OET tables 3 3 2_Gross" xfId="8344"/>
    <cellStyle name="_P7 OET tables 3 3 2_Gross 2" xfId="8345"/>
    <cellStyle name="_P7 OET tables 3 3 3" xfId="8346"/>
    <cellStyle name="_P7 OET tables 3 3 3 2" xfId="17744"/>
    <cellStyle name="_P7 OET tables 3 3 4" xfId="8347"/>
    <cellStyle name="_P7 OET tables 3 3_August 2014 IMBE" xfId="8348"/>
    <cellStyle name="_P7 OET tables 3 3_August 2014 IMBE 2" xfId="8349"/>
    <cellStyle name="_P7 OET tables 3 3_August 2014 IMBE 2 2" xfId="8350"/>
    <cellStyle name="_P7 OET tables 3 3_August 2014 IMBE 2 2 2" xfId="8351"/>
    <cellStyle name="_P7 OET tables 3 3_August 2014 IMBE 2 2_Gross" xfId="8352"/>
    <cellStyle name="_P7 OET tables 3 3_August 2014 IMBE 2 2_Gross 2" xfId="8353"/>
    <cellStyle name="_P7 OET tables 3 3_August 2014 IMBE 2 3" xfId="8354"/>
    <cellStyle name="_P7 OET tables 3 3_August 2014 IMBE 2 4" xfId="8355"/>
    <cellStyle name="_P7 OET tables 3 3_August 2014 IMBE 2_Gross" xfId="8356"/>
    <cellStyle name="_P7 OET tables 3 3_August 2014 IMBE 2_Gross 2" xfId="8357"/>
    <cellStyle name="_P7 OET tables 3 3_August 2014 IMBE 3" xfId="8358"/>
    <cellStyle name="_P7 OET tables 3 3_August 2014 IMBE 3 2" xfId="17745"/>
    <cellStyle name="_P7 OET tables 3 3_August 2014 IMBE 3 2 2" xfId="17746"/>
    <cellStyle name="_P7 OET tables 3 3_August 2014 IMBE 3 3" xfId="17747"/>
    <cellStyle name="_P7 OET tables 3 3_August 2014 IMBE 4" xfId="8359"/>
    <cellStyle name="_P7 OET tables 3 3_August 2014 IMBE 4 2" xfId="17748"/>
    <cellStyle name="_P7 OET tables 3 3_August 2014 IMBE 4 2 2" xfId="17749"/>
    <cellStyle name="_P7 OET tables 3 3_August 2014 IMBE 4 3" xfId="17750"/>
    <cellStyle name="_P7 OET tables 3 3_August 2014 IMBE 5" xfId="17751"/>
    <cellStyle name="_P7 OET tables 3 3_August 2014 IMBE 5 2" xfId="17752"/>
    <cellStyle name="_P7 OET tables 3 3_August 2014 IMBE 6" xfId="17753"/>
    <cellStyle name="_P7 OET tables 3 3_August 2014 IMBE_Gross" xfId="8360"/>
    <cellStyle name="_P7 OET tables 3 3_August 2014 IMBE_Gross 2" xfId="8361"/>
    <cellStyle name="_P7 OET tables 3 3_Gross" xfId="8362"/>
    <cellStyle name="_P7 OET tables 3 3_Gross 2" xfId="8363"/>
    <cellStyle name="_P7 OET tables 3 4" xfId="8364"/>
    <cellStyle name="_P7 OET tables 3 4 2" xfId="8365"/>
    <cellStyle name="_P7 OET tables 3 4 2 2" xfId="8366"/>
    <cellStyle name="_P7 OET tables 3 4 2 2 2" xfId="17754"/>
    <cellStyle name="_P7 OET tables 3 4 2 3" xfId="8367"/>
    <cellStyle name="_P7 OET tables 3 4 2_Gross" xfId="8368"/>
    <cellStyle name="_P7 OET tables 3 4 2_Gross 2" xfId="8369"/>
    <cellStyle name="_P7 OET tables 3 4 3" xfId="8370"/>
    <cellStyle name="_P7 OET tables 3 4 3 2" xfId="17755"/>
    <cellStyle name="_P7 OET tables 3 4 4" xfId="8371"/>
    <cellStyle name="_P7 OET tables 3 4_Gross" xfId="8372"/>
    <cellStyle name="_P7 OET tables 3 4_Gross 2" xfId="8373"/>
    <cellStyle name="_P7 OET tables 3 5" xfId="8374"/>
    <cellStyle name="_P7 OET tables 3 5 2" xfId="8375"/>
    <cellStyle name="_P7 OET tables 3 5 2 2" xfId="17756"/>
    <cellStyle name="_P7 OET tables 3 5 2 2 2" xfId="17757"/>
    <cellStyle name="_P7 OET tables 3 5 2 3" xfId="17758"/>
    <cellStyle name="_P7 OET tables 3 5 3" xfId="8376"/>
    <cellStyle name="_P7 OET tables 3 5 3 2" xfId="17759"/>
    <cellStyle name="_P7 OET tables 3 5 4" xfId="17760"/>
    <cellStyle name="_P7 OET tables 3 5 5" xfId="17761"/>
    <cellStyle name="_P7 OET tables 3 5 6" xfId="17762"/>
    <cellStyle name="_P7 OET tables 3 5_Gross" xfId="8377"/>
    <cellStyle name="_P7 OET tables 3 5_Gross 2" xfId="8378"/>
    <cellStyle name="_P7 OET tables 3 6" xfId="8379"/>
    <cellStyle name="_P7 OET tables 3 6 2" xfId="8380"/>
    <cellStyle name="_P7 OET tables 3 6 2 2" xfId="17763"/>
    <cellStyle name="_P7 OET tables 3 6 2 2 2" xfId="17764"/>
    <cellStyle name="_P7 OET tables 3 6 2 3" xfId="17765"/>
    <cellStyle name="_P7 OET tables 3 6 3" xfId="8381"/>
    <cellStyle name="_P7 OET tables 3 6 3 2" xfId="17766"/>
    <cellStyle name="_P7 OET tables 3 6 3 2 2" xfId="17767"/>
    <cellStyle name="_P7 OET tables 3 6 3 3" xfId="17768"/>
    <cellStyle name="_P7 OET tables 3 6 4" xfId="8382"/>
    <cellStyle name="_P7 OET tables 3 6 4 2" xfId="17769"/>
    <cellStyle name="_P7 OET tables 3 6 5" xfId="17770"/>
    <cellStyle name="_P7 OET tables 3 6 5 2" xfId="17771"/>
    <cellStyle name="_P7 OET tables 3 6 6" xfId="17772"/>
    <cellStyle name="_P7 OET tables 3 6 7" xfId="17773"/>
    <cellStyle name="_P7 OET tables 3 6 8" xfId="17774"/>
    <cellStyle name="_P7 OET tables 3 6_Gross" xfId="8383"/>
    <cellStyle name="_P7 OET tables 3 6_Gross 2" xfId="8384"/>
    <cellStyle name="_P7 OET tables 3 7" xfId="8385"/>
    <cellStyle name="_P7 OET tables 3 7 2" xfId="8386"/>
    <cellStyle name="_P7 OET tables 3 7 2 2" xfId="8387"/>
    <cellStyle name="_P7 OET tables 3 7 2 2 2" xfId="17775"/>
    <cellStyle name="_P7 OET tables 3 7 2 3" xfId="17776"/>
    <cellStyle name="_P7 OET tables 3 7 3" xfId="8388"/>
    <cellStyle name="_P7 OET tables 3 7 3 2" xfId="17777"/>
    <cellStyle name="_P7 OET tables 3 7 3 2 2" xfId="17778"/>
    <cellStyle name="_P7 OET tables 3 7 3 3" xfId="17779"/>
    <cellStyle name="_P7 OET tables 3 7 4" xfId="8389"/>
    <cellStyle name="_P7 OET tables 3 7 4 2" xfId="17780"/>
    <cellStyle name="_P7 OET tables 3 7 5" xfId="17781"/>
    <cellStyle name="_P7 OET tables 3 7 5 2" xfId="17782"/>
    <cellStyle name="_P7 OET tables 3 7 6" xfId="17783"/>
    <cellStyle name="_P7 OET tables 3 7_Gross" xfId="8390"/>
    <cellStyle name="_P7 OET tables 3 7_Gross 2" xfId="8391"/>
    <cellStyle name="_P7 OET tables 3 8" xfId="8392"/>
    <cellStyle name="_P7 OET tables 3 8 2" xfId="8393"/>
    <cellStyle name="_P7 OET tables 3 8 2 2" xfId="17784"/>
    <cellStyle name="_P7 OET tables 3 8 2 2 2" xfId="17785"/>
    <cellStyle name="_P7 OET tables 3 8 2 3" xfId="17786"/>
    <cellStyle name="_P7 OET tables 3 8 3" xfId="8394"/>
    <cellStyle name="_P7 OET tables 3 8 3 2" xfId="17787"/>
    <cellStyle name="_P7 OET tables 3 8 3 2 2" xfId="17788"/>
    <cellStyle name="_P7 OET tables 3 8 3 3" xfId="17789"/>
    <cellStyle name="_P7 OET tables 3 8 4" xfId="17790"/>
    <cellStyle name="_P7 OET tables 3 8 4 2" xfId="17791"/>
    <cellStyle name="_P7 OET tables 3 8 5" xfId="17792"/>
    <cellStyle name="_P7 OET tables 3 8 5 2" xfId="17793"/>
    <cellStyle name="_P7 OET tables 3 8 6" xfId="17794"/>
    <cellStyle name="_P7 OET tables 3 8 7" xfId="17795"/>
    <cellStyle name="_P7 OET tables 3 8 8" xfId="17796"/>
    <cellStyle name="_P7 OET tables 3 8_Gross" xfId="8395"/>
    <cellStyle name="_P7 OET tables 3 8_Gross 2" xfId="8396"/>
    <cellStyle name="_P7 OET tables 3 9" xfId="8397"/>
    <cellStyle name="_P7 OET tables 3 9 2" xfId="8398"/>
    <cellStyle name="_P7 OET tables 3 9 2 2" xfId="17797"/>
    <cellStyle name="_P7 OET tables 3 9 3" xfId="17798"/>
    <cellStyle name="_P7 OET tables 3 9 4" xfId="17799"/>
    <cellStyle name="_P7 OET tables 3 9 5" xfId="17800"/>
    <cellStyle name="_P7 OET tables 3_August 2014 IMBE" xfId="8399"/>
    <cellStyle name="_P7 OET tables 3_August 2014 IMBE 2" xfId="8400"/>
    <cellStyle name="_P7 OET tables 3_August 2014 IMBE 2 2" xfId="8401"/>
    <cellStyle name="_P7 OET tables 3_August 2014 IMBE 2 2 2" xfId="17801"/>
    <cellStyle name="_P7 OET tables 3_August 2014 IMBE 2 3" xfId="8402"/>
    <cellStyle name="_P7 OET tables 3_August 2014 IMBE 2_Gross" xfId="8403"/>
    <cellStyle name="_P7 OET tables 3_August 2014 IMBE 2_Gross 2" xfId="8404"/>
    <cellStyle name="_P7 OET tables 3_August 2014 IMBE 3" xfId="8405"/>
    <cellStyle name="_P7 OET tables 3_August 2014 IMBE 3 2" xfId="17802"/>
    <cellStyle name="_P7 OET tables 3_August 2014 IMBE 4" xfId="8406"/>
    <cellStyle name="_P7 OET tables 3_August 2014 IMBE_Gross" xfId="8407"/>
    <cellStyle name="_P7 OET tables 3_August 2014 IMBE_Gross 2" xfId="8408"/>
    <cellStyle name="_P7 OET tables 3_Gross" xfId="8409"/>
    <cellStyle name="_P7 OET tables 3_Gross 2" xfId="8410"/>
    <cellStyle name="_P7 OET tables 4" xfId="8411"/>
    <cellStyle name="_P7 OET tables 4 2" xfId="8412"/>
    <cellStyle name="_P7 OET tables 4 2 2" xfId="8413"/>
    <cellStyle name="_P7 OET tables 4 2 2 2" xfId="8414"/>
    <cellStyle name="_P7 OET tables 4 2 3" xfId="8415"/>
    <cellStyle name="_P7 OET tables 4 2_Gross" xfId="8416"/>
    <cellStyle name="_P7 OET tables 4 2_Gross 2" xfId="8417"/>
    <cellStyle name="_P7 OET tables 4 3" xfId="8418"/>
    <cellStyle name="_P7 OET tables 4 3 2" xfId="8419"/>
    <cellStyle name="_P7 OET tables 4 4" xfId="8420"/>
    <cellStyle name="_P7 OET tables 4 5" xfId="8421"/>
    <cellStyle name="_P7 OET tables 4 6" xfId="8422"/>
    <cellStyle name="_P7 OET tables 4_August 2014 IMBE" xfId="8423"/>
    <cellStyle name="_P7 OET tables 4_August 2014 IMBE 2" xfId="8424"/>
    <cellStyle name="_P7 OET tables 4_August 2014 IMBE 2 2" xfId="8425"/>
    <cellStyle name="_P7 OET tables 4_August 2014 IMBE 2 2 2" xfId="8426"/>
    <cellStyle name="_P7 OET tables 4_August 2014 IMBE 2 2_Gross" xfId="8427"/>
    <cellStyle name="_P7 OET tables 4_August 2014 IMBE 2 2_Gross 2" xfId="8428"/>
    <cellStyle name="_P7 OET tables 4_August 2014 IMBE 2 3" xfId="8429"/>
    <cellStyle name="_P7 OET tables 4_August 2014 IMBE 2 4" xfId="8430"/>
    <cellStyle name="_P7 OET tables 4_August 2014 IMBE 2_Gross" xfId="8431"/>
    <cellStyle name="_P7 OET tables 4_August 2014 IMBE 2_Gross 2" xfId="8432"/>
    <cellStyle name="_P7 OET tables 4_August 2014 IMBE 3" xfId="8433"/>
    <cellStyle name="_P7 OET tables 4_August 2014 IMBE 3 2" xfId="17803"/>
    <cellStyle name="_P7 OET tables 4_August 2014 IMBE 3 2 2" xfId="17804"/>
    <cellStyle name="_P7 OET tables 4_August 2014 IMBE 3 3" xfId="17805"/>
    <cellStyle name="_P7 OET tables 4_August 2014 IMBE 4" xfId="8434"/>
    <cellStyle name="_P7 OET tables 4_August 2014 IMBE 4 2" xfId="17806"/>
    <cellStyle name="_P7 OET tables 4_August 2014 IMBE 4 2 2" xfId="17807"/>
    <cellStyle name="_P7 OET tables 4_August 2014 IMBE 4 3" xfId="17808"/>
    <cellStyle name="_P7 OET tables 4_August 2014 IMBE 5" xfId="17809"/>
    <cellStyle name="_P7 OET tables 4_August 2014 IMBE 5 2" xfId="17810"/>
    <cellStyle name="_P7 OET tables 4_August 2014 IMBE 6" xfId="17811"/>
    <cellStyle name="_P7 OET tables 4_August 2014 IMBE_Gross" xfId="8435"/>
    <cellStyle name="_P7 OET tables 4_August 2014 IMBE_Gross 2" xfId="8436"/>
    <cellStyle name="_P7 OET tables 4_Gross" xfId="8437"/>
    <cellStyle name="_P7 OET tables 4_Gross 2" xfId="8438"/>
    <cellStyle name="_P7 OET tables 5" xfId="8439"/>
    <cellStyle name="_P7 OET tables 5 2" xfId="8440"/>
    <cellStyle name="_P7 OET tables 5 2 2" xfId="8441"/>
    <cellStyle name="_P7 OET tables 5 2 2 2" xfId="17812"/>
    <cellStyle name="_P7 OET tables 5 2 2 2 2" xfId="17813"/>
    <cellStyle name="_P7 OET tables 5 2 2 2 2 2" xfId="17814"/>
    <cellStyle name="_P7 OET tables 5 2 2 2 3" xfId="17815"/>
    <cellStyle name="_P7 OET tables 5 2 2 3" xfId="17816"/>
    <cellStyle name="_P7 OET tables 5 2 3" xfId="8442"/>
    <cellStyle name="_P7 OET tables 5 2 3 2" xfId="17817"/>
    <cellStyle name="_P7 OET tables 5 2 4" xfId="8443"/>
    <cellStyle name="_P7 OET tables 5 2 4 2" xfId="17818"/>
    <cellStyle name="_P7 OET tables 5 2 5" xfId="17819"/>
    <cellStyle name="_P7 OET tables 5 2 6" xfId="17820"/>
    <cellStyle name="_P7 OET tables 5 2 7" xfId="17821"/>
    <cellStyle name="_P7 OET tables 5 2_Gross" xfId="8444"/>
    <cellStyle name="_P7 OET tables 5 2_Gross 2" xfId="8445"/>
    <cellStyle name="_P7 OET tables 5 3" xfId="8446"/>
    <cellStyle name="_P7 OET tables 5 3 2" xfId="8447"/>
    <cellStyle name="_P7 OET tables 5 3 2 2" xfId="17822"/>
    <cellStyle name="_P7 OET tables 5 3 3" xfId="8448"/>
    <cellStyle name="_P7 OET tables 5 4" xfId="8449"/>
    <cellStyle name="_P7 OET tables 5 4 2" xfId="17823"/>
    <cellStyle name="_P7 OET tables 5 5" xfId="8450"/>
    <cellStyle name="_P7 OET tables 5 5 2" xfId="17824"/>
    <cellStyle name="_P7 OET tables 5 6" xfId="17825"/>
    <cellStyle name="_P7 OET tables 5_Gross" xfId="8451"/>
    <cellStyle name="_P7 OET tables 5_Gross 2" xfId="8452"/>
    <cellStyle name="_P7 OET tables 6" xfId="8453"/>
    <cellStyle name="_P7 OET tables 6 2" xfId="8454"/>
    <cellStyle name="_P7 OET tables 6 2 2" xfId="8455"/>
    <cellStyle name="_P7 OET tables 6 2 2 2" xfId="17826"/>
    <cellStyle name="_P7 OET tables 6 2 3" xfId="8456"/>
    <cellStyle name="_P7 OET tables 6 2 4" xfId="17827"/>
    <cellStyle name="_P7 OET tables 6 2 5" xfId="17828"/>
    <cellStyle name="_P7 OET tables 6 2_Gross" xfId="8457"/>
    <cellStyle name="_P7 OET tables 6 2_Gross 2" xfId="8458"/>
    <cellStyle name="_P7 OET tables 6 3" xfId="8459"/>
    <cellStyle name="_P7 OET tables 6 3 2" xfId="8460"/>
    <cellStyle name="_P7 OET tables 6 3 2 2" xfId="17829"/>
    <cellStyle name="_P7 OET tables 6 3 3" xfId="8461"/>
    <cellStyle name="_P7 OET tables 6 4" xfId="8462"/>
    <cellStyle name="_P7 OET tables 6 5" xfId="8463"/>
    <cellStyle name="_P7 OET tables 6_Gross" xfId="8464"/>
    <cellStyle name="_P7 OET tables 6_Gross 2" xfId="8465"/>
    <cellStyle name="_P7 OET tables 7" xfId="8466"/>
    <cellStyle name="_P7 OET tables 7 2" xfId="8467"/>
    <cellStyle name="_P7 OET tables 7 2 2" xfId="8468"/>
    <cellStyle name="_P7 OET tables 7 2 2 2" xfId="17830"/>
    <cellStyle name="_P7 OET tables 7 2 3" xfId="8469"/>
    <cellStyle name="_P7 OET tables 7 2_Gross" xfId="8470"/>
    <cellStyle name="_P7 OET tables 7 2_Gross 2" xfId="8471"/>
    <cellStyle name="_P7 OET tables 7 3" xfId="8472"/>
    <cellStyle name="_P7 OET tables 7 3 2" xfId="17831"/>
    <cellStyle name="_P7 OET tables 7 4" xfId="8473"/>
    <cellStyle name="_P7 OET tables 7_Gross" xfId="8474"/>
    <cellStyle name="_P7 OET tables 7_Gross 2" xfId="8475"/>
    <cellStyle name="_P7 OET tables 8" xfId="8476"/>
    <cellStyle name="_P7 OET tables 8 2" xfId="8477"/>
    <cellStyle name="_P7 OET tables 8 2 2" xfId="8478"/>
    <cellStyle name="_P7 OET tables 8 2 3" xfId="8479"/>
    <cellStyle name="_P7 OET tables 8 2_Gross" xfId="8480"/>
    <cellStyle name="_P7 OET tables 8 2_Gross 2" xfId="8481"/>
    <cellStyle name="_P7 OET tables 8 3" xfId="8482"/>
    <cellStyle name="_P7 OET tables 8 4" xfId="8483"/>
    <cellStyle name="_P7 OET tables 8_Gross" xfId="8484"/>
    <cellStyle name="_P7 OET tables 8_Gross 2" xfId="8485"/>
    <cellStyle name="_P7 OET tables 9" xfId="8486"/>
    <cellStyle name="_P7 OET tables 9 2" xfId="8487"/>
    <cellStyle name="_P7 OET tables 9 2 2" xfId="8488"/>
    <cellStyle name="_P7 OET tables 9 2 2 2" xfId="17832"/>
    <cellStyle name="_P7 OET tables 9 2 2 2 2" xfId="17833"/>
    <cellStyle name="_P7 OET tables 9 2 2 3" xfId="17834"/>
    <cellStyle name="_P7 OET tables 9 2 3" xfId="8489"/>
    <cellStyle name="_P7 OET tables 9 2 4" xfId="17835"/>
    <cellStyle name="_P7 OET tables 9 2 5" xfId="17836"/>
    <cellStyle name="_P7 OET tables 9 2_Gross" xfId="8490"/>
    <cellStyle name="_P7 OET tables 9 2_Gross 2" xfId="8491"/>
    <cellStyle name="_P7 OET tables 9 3" xfId="8492"/>
    <cellStyle name="_P7 OET tables 9 3 2" xfId="17837"/>
    <cellStyle name="_P7 OET tables 9 4" xfId="8493"/>
    <cellStyle name="_P7 OET tables 9 4 2" xfId="17838"/>
    <cellStyle name="_P7 OET tables 9 5" xfId="8494"/>
    <cellStyle name="_P7 OET tables 9 6" xfId="17839"/>
    <cellStyle name="_P7 OET tables 9 7" xfId="17840"/>
    <cellStyle name="_P7 OET tables 9_Gross" xfId="8495"/>
    <cellStyle name="_P7 OET tables 9_Gross 2" xfId="8496"/>
    <cellStyle name="_P7 OET tables_001. Test" xfId="8497"/>
    <cellStyle name="_P7 OET tables_001. Test 2" xfId="8498"/>
    <cellStyle name="_P7 OET tables_001. Test 2 2" xfId="17841"/>
    <cellStyle name="_P7 OET tables_001. Test 3" xfId="17842"/>
    <cellStyle name="_P7 OET tables_001. Test_Gross" xfId="8499"/>
    <cellStyle name="_P7 OET tables_001. Test_Gross 2" xfId="8500"/>
    <cellStyle name="_P7 OET tables_Gross" xfId="8501"/>
    <cellStyle name="_P7 OET tables_Gross 2" xfId="8502"/>
    <cellStyle name="_P7 OET tables_Gross 2 2" xfId="8503"/>
    <cellStyle name="_P7 OET tables_Gross 2 2 2" xfId="17843"/>
    <cellStyle name="_P7 OET tables_Gross 2 3" xfId="8504"/>
    <cellStyle name="_P7 OET tables_Gross 2_Gross" xfId="8505"/>
    <cellStyle name="_P7 OET tables_Gross 2_Gross 2" xfId="8506"/>
    <cellStyle name="_P7 OET tables_Gross 3" xfId="8507"/>
    <cellStyle name="_P7 OET tables_Gross 3 2" xfId="17844"/>
    <cellStyle name="_P7 OET tables_Gross 4" xfId="8508"/>
    <cellStyle name="_P7 OET tables_Gross_1" xfId="8509"/>
    <cellStyle name="_P7 OET tables_Gross_1 2" xfId="8510"/>
    <cellStyle name="_P7 OET tables_Gross_Gross" xfId="8511"/>
    <cellStyle name="_P7 OET tables_Gross_Gross 2" xfId="8512"/>
    <cellStyle name="_P7 OET tables_R0" xfId="8513"/>
    <cellStyle name="_P7 OET tables_R0 2" xfId="8514"/>
    <cellStyle name="_P7 OET tables_R0 2 2" xfId="8515"/>
    <cellStyle name="_P7 OET tables_R0 2 2 2" xfId="17845"/>
    <cellStyle name="_P7 OET tables_R0 2 3" xfId="8516"/>
    <cellStyle name="_P7 OET tables_R0 3" xfId="8517"/>
    <cellStyle name="_P7 OET tables_R0 3 2" xfId="17846"/>
    <cellStyle name="_P7 OET tables_R0 4" xfId="8518"/>
    <cellStyle name="_P7 OET tables_R0_1" xfId="8519"/>
    <cellStyle name="_P7 OET tables_R0_1 2" xfId="8520"/>
    <cellStyle name="_P7 OET tables_R0_1 2 2" xfId="17847"/>
    <cellStyle name="_P7 OET tables_R0_1 3" xfId="8521"/>
    <cellStyle name="_Project Details Report Aug v0.12" xfId="8522"/>
    <cellStyle name="_Project Details Report Aug v0.12 2" xfId="17848"/>
    <cellStyle name="_RB_Update_current" xfId="8523"/>
    <cellStyle name="_RB_Update_current (SCA draft)PH review" xfId="8524"/>
    <cellStyle name="_RB_Update_current (SCA draft)PH review 2" xfId="8525"/>
    <cellStyle name="_RB_Update_current (SCA draft)PH review_20110317 Guarantee Data sheet with CDS Expected Losses" xfId="8526"/>
    <cellStyle name="_RB_Update_current (SCA draft)PH review_20110317 Guarantee Data sheet with CDS Expected Losses 2" xfId="8527"/>
    <cellStyle name="_RB_Update_current (SCA draft)revised" xfId="8528"/>
    <cellStyle name="_RB_Update_current (SCA draft)revised 2" xfId="8529"/>
    <cellStyle name="_RB_Update_current (SCA draft)revised_20110317 Guarantee Data sheet with CDS Expected Losses" xfId="8530"/>
    <cellStyle name="_RB_Update_current (SCA draft)revised_20110317 Guarantee Data sheet with CDS Expected Losses 2" xfId="8531"/>
    <cellStyle name="_RB_Update_current 2" xfId="8532"/>
    <cellStyle name="_RB_Update_current 3" xfId="8533"/>
    <cellStyle name="_RB_Update_current 4" xfId="8534"/>
    <cellStyle name="_RB_Update_current 5" xfId="8535"/>
    <cellStyle name="_RB_Update_current 6" xfId="8536"/>
    <cellStyle name="_RB_Update_current 7" xfId="8537"/>
    <cellStyle name="_RB_Update_current_20110317 Guarantee Data sheet with CDS Expected Losses" xfId="8538"/>
    <cellStyle name="_RB_Update_current_20110317 Guarantee Data sheet with CDS Expected Losses 2" xfId="8539"/>
    <cellStyle name="_Risks and Opps for P3 telekit book" xfId="8540"/>
    <cellStyle name="_Risks and Opps for P3 telekit book 10" xfId="8541"/>
    <cellStyle name="_Risks and Opps for P3 telekit book 10 2" xfId="8542"/>
    <cellStyle name="_Risks and Opps for P3 telekit book 10 2 2" xfId="8543"/>
    <cellStyle name="_Risks and Opps for P3 telekit book 10 2 2 2" xfId="17849"/>
    <cellStyle name="_Risks and Opps for P3 telekit book 10 2 2 2 2" xfId="17850"/>
    <cellStyle name="_Risks and Opps for P3 telekit book 10 2 2 3" xfId="17851"/>
    <cellStyle name="_Risks and Opps for P3 telekit book 10 2 3" xfId="8544"/>
    <cellStyle name="_Risks and Opps for P3 telekit book 10 2 4" xfId="17852"/>
    <cellStyle name="_Risks and Opps for P3 telekit book 10 2 5" xfId="17853"/>
    <cellStyle name="_Risks and Opps for P3 telekit book 10 2_Gross" xfId="8545"/>
    <cellStyle name="_Risks and Opps for P3 telekit book 10 2_Gross 2" xfId="8546"/>
    <cellStyle name="_Risks and Opps for P3 telekit book 10 3" xfId="8547"/>
    <cellStyle name="_Risks and Opps for P3 telekit book 10 3 2" xfId="17854"/>
    <cellStyle name="_Risks and Opps for P3 telekit book 10 4" xfId="8548"/>
    <cellStyle name="_Risks and Opps for P3 telekit book 10 4 2" xfId="17855"/>
    <cellStyle name="_Risks and Opps for P3 telekit book 10 5" xfId="8549"/>
    <cellStyle name="_Risks and Opps for P3 telekit book 10 6" xfId="17856"/>
    <cellStyle name="_Risks and Opps for P3 telekit book 10 7" xfId="17857"/>
    <cellStyle name="_Risks and Opps for P3 telekit book 10_Gross" xfId="8550"/>
    <cellStyle name="_Risks and Opps for P3 telekit book 10_Gross 2" xfId="8551"/>
    <cellStyle name="_Risks and Opps for P3 telekit book 11" xfId="8552"/>
    <cellStyle name="_Risks and Opps for P3 telekit book 11 2" xfId="8553"/>
    <cellStyle name="_Risks and Opps for P3 telekit book 11 2 2" xfId="8554"/>
    <cellStyle name="_Risks and Opps for P3 telekit book 11 2 2 2" xfId="17858"/>
    <cellStyle name="_Risks and Opps for P3 telekit book 11 2 3" xfId="17859"/>
    <cellStyle name="_Risks and Opps for P3 telekit book 11 3" xfId="8555"/>
    <cellStyle name="_Risks and Opps for P3 telekit book 11 3 2" xfId="17860"/>
    <cellStyle name="_Risks and Opps for P3 telekit book 11 3 2 2" xfId="17861"/>
    <cellStyle name="_Risks and Opps for P3 telekit book 11 3 3" xfId="17862"/>
    <cellStyle name="_Risks and Opps for P3 telekit book 11 4" xfId="8556"/>
    <cellStyle name="_Risks and Opps for P3 telekit book 11 4 2" xfId="17863"/>
    <cellStyle name="_Risks and Opps for P3 telekit book 11 5" xfId="8557"/>
    <cellStyle name="_Risks and Opps for P3 telekit book 11 5 2" xfId="17864"/>
    <cellStyle name="_Risks and Opps for P3 telekit book 11 6" xfId="17865"/>
    <cellStyle name="_Risks and Opps for P3 telekit book 11_Gross" xfId="8558"/>
    <cellStyle name="_Risks and Opps for P3 telekit book 11_Gross 2" xfId="8559"/>
    <cellStyle name="_Risks and Opps for P3 telekit book 12" xfId="8560"/>
    <cellStyle name="_Risks and Opps for P3 telekit book 12 2" xfId="8561"/>
    <cellStyle name="_Risks and Opps for P3 telekit book 12 2 2" xfId="8562"/>
    <cellStyle name="_Risks and Opps for P3 telekit book 12 3" xfId="8563"/>
    <cellStyle name="_Risks and Opps for P3 telekit book 12 4" xfId="8564"/>
    <cellStyle name="_Risks and Opps for P3 telekit book 12_Gross" xfId="8565"/>
    <cellStyle name="_Risks and Opps for P3 telekit book 12_Gross 2" xfId="8566"/>
    <cellStyle name="_Risks and Opps for P3 telekit book 13" xfId="8567"/>
    <cellStyle name="_Risks and Opps for P3 telekit book 13 2" xfId="8568"/>
    <cellStyle name="_Risks and Opps for P3 telekit book 13 2 2" xfId="17866"/>
    <cellStyle name="_Risks and Opps for P3 telekit book 13 3" xfId="8569"/>
    <cellStyle name="_Risks and Opps for P3 telekit book 13 4" xfId="17867"/>
    <cellStyle name="_Risks and Opps for P3 telekit book 13 5" xfId="17868"/>
    <cellStyle name="_Risks and Opps for P3 telekit book 13_Gross" xfId="8570"/>
    <cellStyle name="_Risks and Opps for P3 telekit book 13_Gross 2" xfId="8571"/>
    <cellStyle name="_Risks and Opps for P3 telekit book 14" xfId="8572"/>
    <cellStyle name="_Risks and Opps for P3 telekit book 14 2" xfId="8573"/>
    <cellStyle name="_Risks and Opps for P3 telekit book 14 2 2" xfId="8574"/>
    <cellStyle name="_Risks and Opps for P3 telekit book 14 3" xfId="8575"/>
    <cellStyle name="_Risks and Opps for P3 telekit book 14_Gross" xfId="8576"/>
    <cellStyle name="_Risks and Opps for P3 telekit book 14_Gross 2" xfId="8577"/>
    <cellStyle name="_Risks and Opps for P3 telekit book 15" xfId="8578"/>
    <cellStyle name="_Risks and Opps for P3 telekit book 15 2" xfId="8579"/>
    <cellStyle name="_Risks and Opps for P3 telekit book 15 3" xfId="8580"/>
    <cellStyle name="_Risks and Opps for P3 telekit book 15_Gross" xfId="8581"/>
    <cellStyle name="_Risks and Opps for P3 telekit book 15_Gross 2" xfId="8582"/>
    <cellStyle name="_Risks and Opps for P3 telekit book 16" xfId="8583"/>
    <cellStyle name="_Risks and Opps for P3 telekit book 16 2" xfId="8584"/>
    <cellStyle name="_Risks and Opps for P3 telekit book 16_Gross" xfId="8585"/>
    <cellStyle name="_Risks and Opps for P3 telekit book 16_Gross 2" xfId="8586"/>
    <cellStyle name="_Risks and Opps for P3 telekit book 17" xfId="8587"/>
    <cellStyle name="_Risks and Opps for P3 telekit book 17 2" xfId="8588"/>
    <cellStyle name="_Risks and Opps for P3 telekit book 17_Gross" xfId="8589"/>
    <cellStyle name="_Risks and Opps for P3 telekit book 17_Gross 2" xfId="8590"/>
    <cellStyle name="_Risks and Opps for P3 telekit book 18" xfId="8591"/>
    <cellStyle name="_Risks and Opps for P3 telekit book 18 2" xfId="8592"/>
    <cellStyle name="_Risks and Opps for P3 telekit book 19" xfId="8593"/>
    <cellStyle name="_Risks and Opps for P3 telekit book 19 2" xfId="8594"/>
    <cellStyle name="_Risks and Opps for P3 telekit book 2" xfId="8595"/>
    <cellStyle name="_Risks and Opps for P3 telekit book 2 10" xfId="8596"/>
    <cellStyle name="_Risks and Opps for P3 telekit book 2 11" xfId="8597"/>
    <cellStyle name="_Risks and Opps for P3 telekit book 2 12" xfId="8598"/>
    <cellStyle name="_Risks and Opps for P3 telekit book 2 2" xfId="8599"/>
    <cellStyle name="_Risks and Opps for P3 telekit book 2 2 2" xfId="8600"/>
    <cellStyle name="_Risks and Opps for P3 telekit book 2 2 2 2" xfId="8601"/>
    <cellStyle name="_Risks and Opps for P3 telekit book 2 2 2 3" xfId="17869"/>
    <cellStyle name="_Risks and Opps for P3 telekit book 2 2 2 4" xfId="17870"/>
    <cellStyle name="_Risks and Opps for P3 telekit book 2 2 3" xfId="8602"/>
    <cellStyle name="_Risks and Opps for P3 telekit book 2 2 3 2" xfId="8603"/>
    <cellStyle name="_Risks and Opps for P3 telekit book 2 2 4" xfId="8604"/>
    <cellStyle name="_Risks and Opps for P3 telekit book 2 2 5" xfId="8605"/>
    <cellStyle name="_Risks and Opps for P3 telekit book 2 2_Gross" xfId="8606"/>
    <cellStyle name="_Risks and Opps for P3 telekit book 2 2_Gross 2" xfId="8607"/>
    <cellStyle name="_Risks and Opps for P3 telekit book 2 3" xfId="8608"/>
    <cellStyle name="_Risks and Opps for P3 telekit book 2 3 2" xfId="8609"/>
    <cellStyle name="_Risks and Opps for P3 telekit book 2 3 2 2" xfId="8610"/>
    <cellStyle name="_Risks and Opps for P3 telekit book 2 3 2 3" xfId="8611"/>
    <cellStyle name="_Risks and Opps for P3 telekit book 2 3 3" xfId="8612"/>
    <cellStyle name="_Risks and Opps for P3 telekit book 2 3 4" xfId="8613"/>
    <cellStyle name="_Risks and Opps for P3 telekit book 2 3_Gross" xfId="8614"/>
    <cellStyle name="_Risks and Opps for P3 telekit book 2 3_Gross 2" xfId="8615"/>
    <cellStyle name="_Risks and Opps for P3 telekit book 2 4" xfId="8616"/>
    <cellStyle name="_Risks and Opps for P3 telekit book 2 4 2" xfId="8617"/>
    <cellStyle name="_Risks and Opps for P3 telekit book 2 4 2 2" xfId="17871"/>
    <cellStyle name="_Risks and Opps for P3 telekit book 2 4 2 2 2" xfId="17872"/>
    <cellStyle name="_Risks and Opps for P3 telekit book 2 4 2 3" xfId="17873"/>
    <cellStyle name="_Risks and Opps for P3 telekit book 2 4 3" xfId="8618"/>
    <cellStyle name="_Risks and Opps for P3 telekit book 2 4 4" xfId="8619"/>
    <cellStyle name="_Risks and Opps for P3 telekit book 2 4 5" xfId="17874"/>
    <cellStyle name="_Risks and Opps for P3 telekit book 2 5" xfId="8620"/>
    <cellStyle name="_Risks and Opps for P3 telekit book 2 5 2" xfId="8621"/>
    <cellStyle name="_Risks and Opps for P3 telekit book 2 5 2 2" xfId="8622"/>
    <cellStyle name="_Risks and Opps for P3 telekit book 2 5 3" xfId="8623"/>
    <cellStyle name="_Risks and Opps for P3 telekit book 2 6" xfId="8624"/>
    <cellStyle name="_Risks and Opps for P3 telekit book 2 6 2" xfId="8625"/>
    <cellStyle name="_Risks and Opps for P3 telekit book 2 6 3" xfId="8626"/>
    <cellStyle name="_Risks and Opps for P3 telekit book 2 7" xfId="8627"/>
    <cellStyle name="_Risks and Opps for P3 telekit book 2 7 2" xfId="8628"/>
    <cellStyle name="_Risks and Opps for P3 telekit book 2 8" xfId="8629"/>
    <cellStyle name="_Risks and Opps for P3 telekit book 2 9" xfId="8630"/>
    <cellStyle name="_Risks and Opps for P3 telekit book 2_Gross" xfId="8631"/>
    <cellStyle name="_Risks and Opps for P3 telekit book 2_Gross 2" xfId="8632"/>
    <cellStyle name="_Risks and Opps for P3 telekit book 20" xfId="8633"/>
    <cellStyle name="_Risks and Opps for P3 telekit book 20 2" xfId="8634"/>
    <cellStyle name="_Risks and Opps for P3 telekit book 21" xfId="8635"/>
    <cellStyle name="_Risks and Opps for P3 telekit book 21 2" xfId="8636"/>
    <cellStyle name="_Risks and Opps for P3 telekit book 22" xfId="8637"/>
    <cellStyle name="_Risks and Opps for P3 telekit book 23" xfId="8638"/>
    <cellStyle name="_Risks and Opps for P3 telekit book 24" xfId="8639"/>
    <cellStyle name="_Risks and Opps for P3 telekit book 24 2" xfId="8640"/>
    <cellStyle name="_Risks and Opps for P3 telekit book 25" xfId="8641"/>
    <cellStyle name="_Risks and Opps for P3 telekit book 25 2" xfId="17875"/>
    <cellStyle name="_Risks and Opps for P3 telekit book 26" xfId="8642"/>
    <cellStyle name="_Risks and Opps for P3 telekit book 26 2" xfId="17876"/>
    <cellStyle name="_Risks and Opps for P3 telekit book 27" xfId="8643"/>
    <cellStyle name="_Risks and Opps for P3 telekit book 27 2" xfId="17877"/>
    <cellStyle name="_Risks and Opps for P3 telekit book 28" xfId="8644"/>
    <cellStyle name="_Risks and Opps for P3 telekit book 29" xfId="8645"/>
    <cellStyle name="_Risks and Opps for P3 telekit book 3" xfId="8646"/>
    <cellStyle name="_Risks and Opps for P3 telekit book 3 10" xfId="8647"/>
    <cellStyle name="_Risks and Opps for P3 telekit book 3 10 2" xfId="8648"/>
    <cellStyle name="_Risks and Opps for P3 telekit book 3 10 2 2" xfId="17878"/>
    <cellStyle name="_Risks and Opps for P3 telekit book 3 10 3" xfId="17879"/>
    <cellStyle name="_Risks and Opps for P3 telekit book 3 10 4" xfId="17880"/>
    <cellStyle name="_Risks and Opps for P3 telekit book 3 10 5" xfId="17881"/>
    <cellStyle name="_Risks and Opps for P3 telekit book 3 11" xfId="8649"/>
    <cellStyle name="_Risks and Opps for P3 telekit book 3 11 2" xfId="8650"/>
    <cellStyle name="_Risks and Opps for P3 telekit book 3 12" xfId="8651"/>
    <cellStyle name="_Risks and Opps for P3 telekit book 3 13" xfId="17882"/>
    <cellStyle name="_Risks and Opps for P3 telekit book 3 2" xfId="8652"/>
    <cellStyle name="_Risks and Opps for P3 telekit book 3 2 2" xfId="8653"/>
    <cellStyle name="_Risks and Opps for P3 telekit book 3 2 2 2" xfId="8654"/>
    <cellStyle name="_Risks and Opps for P3 telekit book 3 2 2 2 2" xfId="17883"/>
    <cellStyle name="_Risks and Opps for P3 telekit book 3 2 2 3" xfId="8655"/>
    <cellStyle name="_Risks and Opps for P3 telekit book 3 2 2_Gross" xfId="8656"/>
    <cellStyle name="_Risks and Opps for P3 telekit book 3 2 2_Gross 2" xfId="8657"/>
    <cellStyle name="_Risks and Opps for P3 telekit book 3 2 3" xfId="8658"/>
    <cellStyle name="_Risks and Opps for P3 telekit book 3 2 3 2" xfId="17884"/>
    <cellStyle name="_Risks and Opps for P3 telekit book 3 2 4" xfId="8659"/>
    <cellStyle name="_Risks and Opps for P3 telekit book 3 2_Gross" xfId="8660"/>
    <cellStyle name="_Risks and Opps for P3 telekit book 3 2_Gross 2" xfId="8661"/>
    <cellStyle name="_Risks and Opps for P3 telekit book 3 3" xfId="8662"/>
    <cellStyle name="_Risks and Opps for P3 telekit book 3 3 2" xfId="8663"/>
    <cellStyle name="_Risks and Opps for P3 telekit book 3 3 2 2" xfId="8664"/>
    <cellStyle name="_Risks and Opps for P3 telekit book 3 3 2 2 2" xfId="17885"/>
    <cellStyle name="_Risks and Opps for P3 telekit book 3 3 2 3" xfId="8665"/>
    <cellStyle name="_Risks and Opps for P3 telekit book 3 3 2_Gross" xfId="8666"/>
    <cellStyle name="_Risks and Opps for P3 telekit book 3 3 2_Gross 2" xfId="8667"/>
    <cellStyle name="_Risks and Opps for P3 telekit book 3 3 3" xfId="8668"/>
    <cellStyle name="_Risks and Opps for P3 telekit book 3 3 3 2" xfId="17886"/>
    <cellStyle name="_Risks and Opps for P3 telekit book 3 3 4" xfId="8669"/>
    <cellStyle name="_Risks and Opps for P3 telekit book 3 3_August 2014 IMBE" xfId="8670"/>
    <cellStyle name="_Risks and Opps for P3 telekit book 3 3_August 2014 IMBE 2" xfId="8671"/>
    <cellStyle name="_Risks and Opps for P3 telekit book 3 3_August 2014 IMBE 2 2" xfId="8672"/>
    <cellStyle name="_Risks and Opps for P3 telekit book 3 3_August 2014 IMBE 2 2 2" xfId="8673"/>
    <cellStyle name="_Risks and Opps for P3 telekit book 3 3_August 2014 IMBE 2 2_Gross" xfId="8674"/>
    <cellStyle name="_Risks and Opps for P3 telekit book 3 3_August 2014 IMBE 2 2_Gross 2" xfId="8675"/>
    <cellStyle name="_Risks and Opps for P3 telekit book 3 3_August 2014 IMBE 2 3" xfId="8676"/>
    <cellStyle name="_Risks and Opps for P3 telekit book 3 3_August 2014 IMBE 2 4" xfId="8677"/>
    <cellStyle name="_Risks and Opps for P3 telekit book 3 3_August 2014 IMBE 2_Gross" xfId="8678"/>
    <cellStyle name="_Risks and Opps for P3 telekit book 3 3_August 2014 IMBE 2_Gross 2" xfId="8679"/>
    <cellStyle name="_Risks and Opps for P3 telekit book 3 3_August 2014 IMBE 3" xfId="8680"/>
    <cellStyle name="_Risks and Opps for P3 telekit book 3 3_August 2014 IMBE 3 2" xfId="17887"/>
    <cellStyle name="_Risks and Opps for P3 telekit book 3 3_August 2014 IMBE 3 2 2" xfId="17888"/>
    <cellStyle name="_Risks and Opps for P3 telekit book 3 3_August 2014 IMBE 3 3" xfId="17889"/>
    <cellStyle name="_Risks and Opps for P3 telekit book 3 3_August 2014 IMBE 4" xfId="8681"/>
    <cellStyle name="_Risks and Opps for P3 telekit book 3 3_August 2014 IMBE 4 2" xfId="17890"/>
    <cellStyle name="_Risks and Opps for P3 telekit book 3 3_August 2014 IMBE 4 2 2" xfId="17891"/>
    <cellStyle name="_Risks and Opps for P3 telekit book 3 3_August 2014 IMBE 4 3" xfId="17892"/>
    <cellStyle name="_Risks and Opps for P3 telekit book 3 3_August 2014 IMBE 5" xfId="17893"/>
    <cellStyle name="_Risks and Opps for P3 telekit book 3 3_August 2014 IMBE 5 2" xfId="17894"/>
    <cellStyle name="_Risks and Opps for P3 telekit book 3 3_August 2014 IMBE 6" xfId="17895"/>
    <cellStyle name="_Risks and Opps for P3 telekit book 3 3_August 2014 IMBE_Gross" xfId="8682"/>
    <cellStyle name="_Risks and Opps for P3 telekit book 3 3_August 2014 IMBE_Gross 2" xfId="8683"/>
    <cellStyle name="_Risks and Opps for P3 telekit book 3 3_Gross" xfId="8684"/>
    <cellStyle name="_Risks and Opps for P3 telekit book 3 3_Gross 2" xfId="8685"/>
    <cellStyle name="_Risks and Opps for P3 telekit book 3 4" xfId="8686"/>
    <cellStyle name="_Risks and Opps for P3 telekit book 3 4 2" xfId="8687"/>
    <cellStyle name="_Risks and Opps for P3 telekit book 3 4 2 2" xfId="8688"/>
    <cellStyle name="_Risks and Opps for P3 telekit book 3 4 2 2 2" xfId="17896"/>
    <cellStyle name="_Risks and Opps for P3 telekit book 3 4 2 3" xfId="8689"/>
    <cellStyle name="_Risks and Opps for P3 telekit book 3 4 2_Gross" xfId="8690"/>
    <cellStyle name="_Risks and Opps for P3 telekit book 3 4 2_Gross 2" xfId="8691"/>
    <cellStyle name="_Risks and Opps for P3 telekit book 3 4 3" xfId="8692"/>
    <cellStyle name="_Risks and Opps for P3 telekit book 3 4 3 2" xfId="17897"/>
    <cellStyle name="_Risks and Opps for P3 telekit book 3 4 4" xfId="8693"/>
    <cellStyle name="_Risks and Opps for P3 telekit book 3 4_Gross" xfId="8694"/>
    <cellStyle name="_Risks and Opps for P3 telekit book 3 4_Gross 2" xfId="8695"/>
    <cellStyle name="_Risks and Opps for P3 telekit book 3 5" xfId="8696"/>
    <cellStyle name="_Risks and Opps for P3 telekit book 3 5 2" xfId="8697"/>
    <cellStyle name="_Risks and Opps for P3 telekit book 3 5 2 2" xfId="17898"/>
    <cellStyle name="_Risks and Opps for P3 telekit book 3 5 2 2 2" xfId="17899"/>
    <cellStyle name="_Risks and Opps for P3 telekit book 3 5 2 3" xfId="17900"/>
    <cellStyle name="_Risks and Opps for P3 telekit book 3 5 3" xfId="8698"/>
    <cellStyle name="_Risks and Opps for P3 telekit book 3 5 3 2" xfId="17901"/>
    <cellStyle name="_Risks and Opps for P3 telekit book 3 5 4" xfId="17902"/>
    <cellStyle name="_Risks and Opps for P3 telekit book 3 5 5" xfId="17903"/>
    <cellStyle name="_Risks and Opps for P3 telekit book 3 5 6" xfId="17904"/>
    <cellStyle name="_Risks and Opps for P3 telekit book 3 5_Gross" xfId="8699"/>
    <cellStyle name="_Risks and Opps for P3 telekit book 3 5_Gross 2" xfId="8700"/>
    <cellStyle name="_Risks and Opps for P3 telekit book 3 6" xfId="8701"/>
    <cellStyle name="_Risks and Opps for P3 telekit book 3 6 2" xfId="8702"/>
    <cellStyle name="_Risks and Opps for P3 telekit book 3 6 2 2" xfId="17905"/>
    <cellStyle name="_Risks and Opps for P3 telekit book 3 6 2 2 2" xfId="17906"/>
    <cellStyle name="_Risks and Opps for P3 telekit book 3 6 2 3" xfId="17907"/>
    <cellStyle name="_Risks and Opps for P3 telekit book 3 6 3" xfId="8703"/>
    <cellStyle name="_Risks and Opps for P3 telekit book 3 6 3 2" xfId="17908"/>
    <cellStyle name="_Risks and Opps for P3 telekit book 3 6 3 2 2" xfId="17909"/>
    <cellStyle name="_Risks and Opps for P3 telekit book 3 6 3 3" xfId="17910"/>
    <cellStyle name="_Risks and Opps for P3 telekit book 3 6 4" xfId="8704"/>
    <cellStyle name="_Risks and Opps for P3 telekit book 3 6 4 2" xfId="17911"/>
    <cellStyle name="_Risks and Opps for P3 telekit book 3 6 5" xfId="17912"/>
    <cellStyle name="_Risks and Opps for P3 telekit book 3 6 5 2" xfId="17913"/>
    <cellStyle name="_Risks and Opps for P3 telekit book 3 6 6" xfId="17914"/>
    <cellStyle name="_Risks and Opps for P3 telekit book 3 6 7" xfId="17915"/>
    <cellStyle name="_Risks and Opps for P3 telekit book 3 6 8" xfId="17916"/>
    <cellStyle name="_Risks and Opps for P3 telekit book 3 6_Gross" xfId="8705"/>
    <cellStyle name="_Risks and Opps for P3 telekit book 3 6_Gross 2" xfId="8706"/>
    <cellStyle name="_Risks and Opps for P3 telekit book 3 7" xfId="8707"/>
    <cellStyle name="_Risks and Opps for P3 telekit book 3 7 2" xfId="8708"/>
    <cellStyle name="_Risks and Opps for P3 telekit book 3 7 2 2" xfId="8709"/>
    <cellStyle name="_Risks and Opps for P3 telekit book 3 7 2 2 2" xfId="17917"/>
    <cellStyle name="_Risks and Opps for P3 telekit book 3 7 2 3" xfId="17918"/>
    <cellStyle name="_Risks and Opps for P3 telekit book 3 7 3" xfId="8710"/>
    <cellStyle name="_Risks and Opps for P3 telekit book 3 7 3 2" xfId="17919"/>
    <cellStyle name="_Risks and Opps for P3 telekit book 3 7 3 2 2" xfId="17920"/>
    <cellStyle name="_Risks and Opps for P3 telekit book 3 7 3 3" xfId="17921"/>
    <cellStyle name="_Risks and Opps for P3 telekit book 3 7 4" xfId="8711"/>
    <cellStyle name="_Risks and Opps for P3 telekit book 3 7 4 2" xfId="17922"/>
    <cellStyle name="_Risks and Opps for P3 telekit book 3 7 5" xfId="17923"/>
    <cellStyle name="_Risks and Opps for P3 telekit book 3 7 5 2" xfId="17924"/>
    <cellStyle name="_Risks and Opps for P3 telekit book 3 7 6" xfId="17925"/>
    <cellStyle name="_Risks and Opps for P3 telekit book 3 7_Gross" xfId="8712"/>
    <cellStyle name="_Risks and Opps for P3 telekit book 3 7_Gross 2" xfId="8713"/>
    <cellStyle name="_Risks and Opps for P3 telekit book 3 8" xfId="8714"/>
    <cellStyle name="_Risks and Opps for P3 telekit book 3 8 2" xfId="8715"/>
    <cellStyle name="_Risks and Opps for P3 telekit book 3 8 2 2" xfId="17926"/>
    <cellStyle name="_Risks and Opps for P3 telekit book 3 8 2 2 2" xfId="17927"/>
    <cellStyle name="_Risks and Opps for P3 telekit book 3 8 2 3" xfId="17928"/>
    <cellStyle name="_Risks and Opps for P3 telekit book 3 8 3" xfId="8716"/>
    <cellStyle name="_Risks and Opps for P3 telekit book 3 8 3 2" xfId="17929"/>
    <cellStyle name="_Risks and Opps for P3 telekit book 3 8 3 2 2" xfId="17930"/>
    <cellStyle name="_Risks and Opps for P3 telekit book 3 8 3 3" xfId="17931"/>
    <cellStyle name="_Risks and Opps for P3 telekit book 3 8 4" xfId="17932"/>
    <cellStyle name="_Risks and Opps for P3 telekit book 3 8 4 2" xfId="17933"/>
    <cellStyle name="_Risks and Opps for P3 telekit book 3 8 5" xfId="17934"/>
    <cellStyle name="_Risks and Opps for P3 telekit book 3 8 5 2" xfId="17935"/>
    <cellStyle name="_Risks and Opps for P3 telekit book 3 8 6" xfId="17936"/>
    <cellStyle name="_Risks and Opps for P3 telekit book 3 8 7" xfId="17937"/>
    <cellStyle name="_Risks and Opps for P3 telekit book 3 8 8" xfId="17938"/>
    <cellStyle name="_Risks and Opps for P3 telekit book 3 8_Gross" xfId="8717"/>
    <cellStyle name="_Risks and Opps for P3 telekit book 3 8_Gross 2" xfId="8718"/>
    <cellStyle name="_Risks and Opps for P3 telekit book 3 9" xfId="8719"/>
    <cellStyle name="_Risks and Opps for P3 telekit book 3 9 2" xfId="8720"/>
    <cellStyle name="_Risks and Opps for P3 telekit book 3 9 2 2" xfId="17939"/>
    <cellStyle name="_Risks and Opps for P3 telekit book 3 9 3" xfId="17940"/>
    <cellStyle name="_Risks and Opps for P3 telekit book 3 9 4" xfId="17941"/>
    <cellStyle name="_Risks and Opps for P3 telekit book 3 9 5" xfId="17942"/>
    <cellStyle name="_Risks and Opps for P3 telekit book 3_August 2014 IMBE" xfId="8721"/>
    <cellStyle name="_Risks and Opps for P3 telekit book 3_August 2014 IMBE 2" xfId="8722"/>
    <cellStyle name="_Risks and Opps for P3 telekit book 3_August 2014 IMBE 2 2" xfId="8723"/>
    <cellStyle name="_Risks and Opps for P3 telekit book 3_August 2014 IMBE 2 2 2" xfId="17943"/>
    <cellStyle name="_Risks and Opps for P3 telekit book 3_August 2014 IMBE 2 3" xfId="8724"/>
    <cellStyle name="_Risks and Opps for P3 telekit book 3_August 2014 IMBE 2_Gross" xfId="8725"/>
    <cellStyle name="_Risks and Opps for P3 telekit book 3_August 2014 IMBE 2_Gross 2" xfId="8726"/>
    <cellStyle name="_Risks and Opps for P3 telekit book 3_August 2014 IMBE 3" xfId="8727"/>
    <cellStyle name="_Risks and Opps for P3 telekit book 3_August 2014 IMBE 3 2" xfId="17944"/>
    <cellStyle name="_Risks and Opps for P3 telekit book 3_August 2014 IMBE 4" xfId="8728"/>
    <cellStyle name="_Risks and Opps for P3 telekit book 3_August 2014 IMBE_Gross" xfId="8729"/>
    <cellStyle name="_Risks and Opps for P3 telekit book 3_August 2014 IMBE_Gross 2" xfId="8730"/>
    <cellStyle name="_Risks and Opps for P3 telekit book 3_Gross" xfId="8731"/>
    <cellStyle name="_Risks and Opps for P3 telekit book 3_Gross 2" xfId="8732"/>
    <cellStyle name="_Risks and Opps for P3 telekit book 4" xfId="8733"/>
    <cellStyle name="_Risks and Opps for P3 telekit book 4 2" xfId="8734"/>
    <cellStyle name="_Risks and Opps for P3 telekit book 4 2 2" xfId="8735"/>
    <cellStyle name="_Risks and Opps for P3 telekit book 4 2 2 2" xfId="8736"/>
    <cellStyle name="_Risks and Opps for P3 telekit book 4 2 3" xfId="8737"/>
    <cellStyle name="_Risks and Opps for P3 telekit book 4 2_Gross" xfId="8738"/>
    <cellStyle name="_Risks and Opps for P3 telekit book 4 2_Gross 2" xfId="8739"/>
    <cellStyle name="_Risks and Opps for P3 telekit book 4 3" xfId="8740"/>
    <cellStyle name="_Risks and Opps for P3 telekit book 4 3 2" xfId="8741"/>
    <cellStyle name="_Risks and Opps for P3 telekit book 4 4" xfId="8742"/>
    <cellStyle name="_Risks and Opps for P3 telekit book 4 5" xfId="8743"/>
    <cellStyle name="_Risks and Opps for P3 telekit book 4 6" xfId="8744"/>
    <cellStyle name="_Risks and Opps for P3 telekit book 4_August 2014 IMBE" xfId="8745"/>
    <cellStyle name="_Risks and Opps for P3 telekit book 4_August 2014 IMBE 2" xfId="8746"/>
    <cellStyle name="_Risks and Opps for P3 telekit book 4_August 2014 IMBE 2 2" xfId="8747"/>
    <cellStyle name="_Risks and Opps for P3 telekit book 4_August 2014 IMBE 2 2 2" xfId="8748"/>
    <cellStyle name="_Risks and Opps for P3 telekit book 4_August 2014 IMBE 2 2_Gross" xfId="8749"/>
    <cellStyle name="_Risks and Opps for P3 telekit book 4_August 2014 IMBE 2 2_Gross 2" xfId="8750"/>
    <cellStyle name="_Risks and Opps for P3 telekit book 4_August 2014 IMBE 2 3" xfId="8751"/>
    <cellStyle name="_Risks and Opps for P3 telekit book 4_August 2014 IMBE 2 4" xfId="8752"/>
    <cellStyle name="_Risks and Opps for P3 telekit book 4_August 2014 IMBE 2_Gross" xfId="8753"/>
    <cellStyle name="_Risks and Opps for P3 telekit book 4_August 2014 IMBE 2_Gross 2" xfId="8754"/>
    <cellStyle name="_Risks and Opps for P3 telekit book 4_August 2014 IMBE 3" xfId="8755"/>
    <cellStyle name="_Risks and Opps for P3 telekit book 4_August 2014 IMBE 3 2" xfId="17945"/>
    <cellStyle name="_Risks and Opps for P3 telekit book 4_August 2014 IMBE 3 2 2" xfId="17946"/>
    <cellStyle name="_Risks and Opps for P3 telekit book 4_August 2014 IMBE 3 3" xfId="17947"/>
    <cellStyle name="_Risks and Opps for P3 telekit book 4_August 2014 IMBE 4" xfId="8756"/>
    <cellStyle name="_Risks and Opps for P3 telekit book 4_August 2014 IMBE 4 2" xfId="17948"/>
    <cellStyle name="_Risks and Opps for P3 telekit book 4_August 2014 IMBE 4 2 2" xfId="17949"/>
    <cellStyle name="_Risks and Opps for P3 telekit book 4_August 2014 IMBE 4 3" xfId="17950"/>
    <cellStyle name="_Risks and Opps for P3 telekit book 4_August 2014 IMBE 5" xfId="17951"/>
    <cellStyle name="_Risks and Opps for P3 telekit book 4_August 2014 IMBE 5 2" xfId="17952"/>
    <cellStyle name="_Risks and Opps for P3 telekit book 4_August 2014 IMBE 6" xfId="17953"/>
    <cellStyle name="_Risks and Opps for P3 telekit book 4_August 2014 IMBE_Gross" xfId="8757"/>
    <cellStyle name="_Risks and Opps for P3 telekit book 4_August 2014 IMBE_Gross 2" xfId="8758"/>
    <cellStyle name="_Risks and Opps for P3 telekit book 4_Gross" xfId="8759"/>
    <cellStyle name="_Risks and Opps for P3 telekit book 4_Gross 2" xfId="8760"/>
    <cellStyle name="_Risks and Opps for P3 telekit book 5" xfId="8761"/>
    <cellStyle name="_Risks and Opps for P3 telekit book 5 2" xfId="8762"/>
    <cellStyle name="_Risks and Opps for P3 telekit book 5 2 2" xfId="8763"/>
    <cellStyle name="_Risks and Opps for P3 telekit book 5 2 2 2" xfId="17954"/>
    <cellStyle name="_Risks and Opps for P3 telekit book 5 2 2 2 2" xfId="17955"/>
    <cellStyle name="_Risks and Opps for P3 telekit book 5 2 2 2 2 2" xfId="17956"/>
    <cellStyle name="_Risks and Opps for P3 telekit book 5 2 2 2 3" xfId="17957"/>
    <cellStyle name="_Risks and Opps for P3 telekit book 5 2 2 3" xfId="17958"/>
    <cellStyle name="_Risks and Opps for P3 telekit book 5 2 3" xfId="8764"/>
    <cellStyle name="_Risks and Opps for P3 telekit book 5 2 3 2" xfId="17959"/>
    <cellStyle name="_Risks and Opps for P3 telekit book 5 2 4" xfId="8765"/>
    <cellStyle name="_Risks and Opps for P3 telekit book 5 2 4 2" xfId="17960"/>
    <cellStyle name="_Risks and Opps for P3 telekit book 5 2 5" xfId="17961"/>
    <cellStyle name="_Risks and Opps for P3 telekit book 5 2 6" xfId="17962"/>
    <cellStyle name="_Risks and Opps for P3 telekit book 5 2 7" xfId="17963"/>
    <cellStyle name="_Risks and Opps for P3 telekit book 5 2_Gross" xfId="8766"/>
    <cellStyle name="_Risks and Opps for P3 telekit book 5 2_Gross 2" xfId="8767"/>
    <cellStyle name="_Risks and Opps for P3 telekit book 5 3" xfId="8768"/>
    <cellStyle name="_Risks and Opps for P3 telekit book 5 3 2" xfId="8769"/>
    <cellStyle name="_Risks and Opps for P3 telekit book 5 3 2 2" xfId="17964"/>
    <cellStyle name="_Risks and Opps for P3 telekit book 5 3 3" xfId="8770"/>
    <cellStyle name="_Risks and Opps for P3 telekit book 5 4" xfId="8771"/>
    <cellStyle name="_Risks and Opps for P3 telekit book 5 4 2" xfId="17965"/>
    <cellStyle name="_Risks and Opps for P3 telekit book 5 5" xfId="8772"/>
    <cellStyle name="_Risks and Opps for P3 telekit book 5 5 2" xfId="17966"/>
    <cellStyle name="_Risks and Opps for P3 telekit book 5 6" xfId="17967"/>
    <cellStyle name="_Risks and Opps for P3 telekit book 5_Gross" xfId="8773"/>
    <cellStyle name="_Risks and Opps for P3 telekit book 5_Gross 2" xfId="8774"/>
    <cellStyle name="_Risks and Opps for P3 telekit book 6" xfId="8775"/>
    <cellStyle name="_Risks and Opps for P3 telekit book 6 2" xfId="8776"/>
    <cellStyle name="_Risks and Opps for P3 telekit book 6 2 2" xfId="8777"/>
    <cellStyle name="_Risks and Opps for P3 telekit book 6 2 2 2" xfId="17968"/>
    <cellStyle name="_Risks and Opps for P3 telekit book 6 2 3" xfId="8778"/>
    <cellStyle name="_Risks and Opps for P3 telekit book 6 2 4" xfId="17969"/>
    <cellStyle name="_Risks and Opps for P3 telekit book 6 2 5" xfId="17970"/>
    <cellStyle name="_Risks and Opps for P3 telekit book 6 2_Gross" xfId="8779"/>
    <cellStyle name="_Risks and Opps for P3 telekit book 6 2_Gross 2" xfId="8780"/>
    <cellStyle name="_Risks and Opps for P3 telekit book 6 3" xfId="8781"/>
    <cellStyle name="_Risks and Opps for P3 telekit book 6 3 2" xfId="8782"/>
    <cellStyle name="_Risks and Opps for P3 telekit book 6 3 2 2" xfId="17971"/>
    <cellStyle name="_Risks and Opps for P3 telekit book 6 3 3" xfId="8783"/>
    <cellStyle name="_Risks and Opps for P3 telekit book 6 4" xfId="8784"/>
    <cellStyle name="_Risks and Opps for P3 telekit book 6 5" xfId="8785"/>
    <cellStyle name="_Risks and Opps for P3 telekit book 6_Gross" xfId="8786"/>
    <cellStyle name="_Risks and Opps for P3 telekit book 6_Gross 2" xfId="8787"/>
    <cellStyle name="_Risks and Opps for P3 telekit book 7" xfId="8788"/>
    <cellStyle name="_Risks and Opps for P3 telekit book 7 2" xfId="8789"/>
    <cellStyle name="_Risks and Opps for P3 telekit book 7 2 2" xfId="8790"/>
    <cellStyle name="_Risks and Opps for P3 telekit book 7 2 2 2" xfId="17972"/>
    <cellStyle name="_Risks and Opps for P3 telekit book 7 2 3" xfId="8791"/>
    <cellStyle name="_Risks and Opps for P3 telekit book 7 2_Gross" xfId="8792"/>
    <cellStyle name="_Risks and Opps for P3 telekit book 7 2_Gross 2" xfId="8793"/>
    <cellStyle name="_Risks and Opps for P3 telekit book 7 3" xfId="8794"/>
    <cellStyle name="_Risks and Opps for P3 telekit book 7 3 2" xfId="17973"/>
    <cellStyle name="_Risks and Opps for P3 telekit book 7 4" xfId="8795"/>
    <cellStyle name="_Risks and Opps for P3 telekit book 7_Gross" xfId="8796"/>
    <cellStyle name="_Risks and Opps for P3 telekit book 7_Gross 2" xfId="8797"/>
    <cellStyle name="_Risks and Opps for P3 telekit book 8" xfId="8798"/>
    <cellStyle name="_Risks and Opps for P3 telekit book 8 2" xfId="8799"/>
    <cellStyle name="_Risks and Opps for P3 telekit book 8 2 2" xfId="8800"/>
    <cellStyle name="_Risks and Opps for P3 telekit book 8 2 3" xfId="8801"/>
    <cellStyle name="_Risks and Opps for P3 telekit book 8 2_Gross" xfId="8802"/>
    <cellStyle name="_Risks and Opps for P3 telekit book 8 2_Gross 2" xfId="8803"/>
    <cellStyle name="_Risks and Opps for P3 telekit book 8 3" xfId="8804"/>
    <cellStyle name="_Risks and Opps for P3 telekit book 8 4" xfId="8805"/>
    <cellStyle name="_Risks and Opps for P3 telekit book 8_Gross" xfId="8806"/>
    <cellStyle name="_Risks and Opps for P3 telekit book 8_Gross 2" xfId="8807"/>
    <cellStyle name="_Risks and Opps for P3 telekit book 9" xfId="8808"/>
    <cellStyle name="_Risks and Opps for P3 telekit book 9 2" xfId="8809"/>
    <cellStyle name="_Risks and Opps for P3 telekit book 9 2 2" xfId="8810"/>
    <cellStyle name="_Risks and Opps for P3 telekit book 9 2 2 2" xfId="17974"/>
    <cellStyle name="_Risks and Opps for P3 telekit book 9 2 2 2 2" xfId="17975"/>
    <cellStyle name="_Risks and Opps for P3 telekit book 9 2 2 3" xfId="17976"/>
    <cellStyle name="_Risks and Opps for P3 telekit book 9 2 3" xfId="8811"/>
    <cellStyle name="_Risks and Opps for P3 telekit book 9 2 4" xfId="17977"/>
    <cellStyle name="_Risks and Opps for P3 telekit book 9 2 5" xfId="17978"/>
    <cellStyle name="_Risks and Opps for P3 telekit book 9 2_Gross" xfId="8812"/>
    <cellStyle name="_Risks and Opps for P3 telekit book 9 2_Gross 2" xfId="8813"/>
    <cellStyle name="_Risks and Opps for P3 telekit book 9 3" xfId="8814"/>
    <cellStyle name="_Risks and Opps for P3 telekit book 9 3 2" xfId="17979"/>
    <cellStyle name="_Risks and Opps for P3 telekit book 9 4" xfId="8815"/>
    <cellStyle name="_Risks and Opps for P3 telekit book 9 4 2" xfId="17980"/>
    <cellStyle name="_Risks and Opps for P3 telekit book 9 5" xfId="8816"/>
    <cellStyle name="_Risks and Opps for P3 telekit book 9 6" xfId="17981"/>
    <cellStyle name="_Risks and Opps for P3 telekit book 9 7" xfId="17982"/>
    <cellStyle name="_Risks and Opps for P3 telekit book 9_Gross" xfId="8817"/>
    <cellStyle name="_Risks and Opps for P3 telekit book 9_Gross 2" xfId="8818"/>
    <cellStyle name="_Risks and Opps for P3 telekit book_001. Test" xfId="8819"/>
    <cellStyle name="_Risks and Opps for P3 telekit book_001. Test 2" xfId="8820"/>
    <cellStyle name="_Risks and Opps for P3 telekit book_001. Test 2 2" xfId="17983"/>
    <cellStyle name="_Risks and Opps for P3 telekit book_001. Test 3" xfId="17984"/>
    <cellStyle name="_Risks and Opps for P3 telekit book_001. Test_Gross" xfId="8821"/>
    <cellStyle name="_Risks and Opps for P3 telekit book_001. Test_Gross 2" xfId="8822"/>
    <cellStyle name="_Risks and Opps for P3 telekit book_Gross" xfId="8823"/>
    <cellStyle name="_Risks and Opps for P3 telekit book_Gross 2" xfId="8824"/>
    <cellStyle name="_Risks and Opps for P3 telekit book_Gross 2 2" xfId="8825"/>
    <cellStyle name="_Risks and Opps for P3 telekit book_Gross 2 2 2" xfId="17985"/>
    <cellStyle name="_Risks and Opps for P3 telekit book_Gross 2 3" xfId="8826"/>
    <cellStyle name="_Risks and Opps for P3 telekit book_Gross 2_Gross" xfId="8827"/>
    <cellStyle name="_Risks and Opps for P3 telekit book_Gross 2_Gross 2" xfId="8828"/>
    <cellStyle name="_Risks and Opps for P3 telekit book_Gross 3" xfId="8829"/>
    <cellStyle name="_Risks and Opps for P3 telekit book_Gross 3 2" xfId="17986"/>
    <cellStyle name="_Risks and Opps for P3 telekit book_Gross 4" xfId="8830"/>
    <cellStyle name="_Risks and Opps for P3 telekit book_Gross_1" xfId="8831"/>
    <cellStyle name="_Risks and Opps for P3 telekit book_Gross_1 2" xfId="8832"/>
    <cellStyle name="_Risks and Opps for P3 telekit book_Gross_Gross" xfId="8833"/>
    <cellStyle name="_Risks and Opps for P3 telekit book_Gross_Gross 2" xfId="8834"/>
    <cellStyle name="_Risks and Opps for P3 telekit book_R0" xfId="8835"/>
    <cellStyle name="_Risks and Opps for P3 telekit book_R0 2" xfId="8836"/>
    <cellStyle name="_Risks and Opps for P3 telekit book_R0 2 2" xfId="8837"/>
    <cellStyle name="_Risks and Opps for P3 telekit book_R0 2 2 2" xfId="17987"/>
    <cellStyle name="_Risks and Opps for P3 telekit book_R0 2 3" xfId="8838"/>
    <cellStyle name="_Risks and Opps for P3 telekit book_R0 3" xfId="8839"/>
    <cellStyle name="_Risks and Opps for P3 telekit book_R0 3 2" xfId="17988"/>
    <cellStyle name="_Risks and Opps for P3 telekit book_R0 4" xfId="8840"/>
    <cellStyle name="_Risks and Opps for P3 telekit book_R0_1" xfId="8841"/>
    <cellStyle name="_Risks and Opps for P3 telekit book_R0_1 2" xfId="8842"/>
    <cellStyle name="_Risks and Opps for P3 telekit book_R0_1 2 2" xfId="17989"/>
    <cellStyle name="_Risks and Opps for P3 telekit book_R0_1 3" xfId="8843"/>
    <cellStyle name="_Risks and Opps for telekit book" xfId="8844"/>
    <cellStyle name="_Risks and Opps for telekit book 10" xfId="8845"/>
    <cellStyle name="_Risks and Opps for telekit book 10 2" xfId="8846"/>
    <cellStyle name="_Risks and Opps for telekit book 10 2 2" xfId="8847"/>
    <cellStyle name="_Risks and Opps for telekit book 10 2 2 2" xfId="17990"/>
    <cellStyle name="_Risks and Opps for telekit book 10 2 2 2 2" xfId="17991"/>
    <cellStyle name="_Risks and Opps for telekit book 10 2 2 3" xfId="17992"/>
    <cellStyle name="_Risks and Opps for telekit book 10 2 3" xfId="8848"/>
    <cellStyle name="_Risks and Opps for telekit book 10 2 4" xfId="17993"/>
    <cellStyle name="_Risks and Opps for telekit book 10 2 5" xfId="17994"/>
    <cellStyle name="_Risks and Opps for telekit book 10 2_Gross" xfId="8849"/>
    <cellStyle name="_Risks and Opps for telekit book 10 2_Gross 2" xfId="8850"/>
    <cellStyle name="_Risks and Opps for telekit book 10 3" xfId="8851"/>
    <cellStyle name="_Risks and Opps for telekit book 10 3 2" xfId="17995"/>
    <cellStyle name="_Risks and Opps for telekit book 10 4" xfId="8852"/>
    <cellStyle name="_Risks and Opps for telekit book 10 4 2" xfId="17996"/>
    <cellStyle name="_Risks and Opps for telekit book 10 5" xfId="8853"/>
    <cellStyle name="_Risks and Opps for telekit book 10 6" xfId="17997"/>
    <cellStyle name="_Risks and Opps for telekit book 10 7" xfId="17998"/>
    <cellStyle name="_Risks and Opps for telekit book 10_Gross" xfId="8854"/>
    <cellStyle name="_Risks and Opps for telekit book 10_Gross 2" xfId="8855"/>
    <cellStyle name="_Risks and Opps for telekit book 11" xfId="8856"/>
    <cellStyle name="_Risks and Opps for telekit book 11 2" xfId="8857"/>
    <cellStyle name="_Risks and Opps for telekit book 11 2 2" xfId="8858"/>
    <cellStyle name="_Risks and Opps for telekit book 11 2 2 2" xfId="17999"/>
    <cellStyle name="_Risks and Opps for telekit book 11 2 3" xfId="18000"/>
    <cellStyle name="_Risks and Opps for telekit book 11 3" xfId="8859"/>
    <cellStyle name="_Risks and Opps for telekit book 11 3 2" xfId="18001"/>
    <cellStyle name="_Risks and Opps for telekit book 11 3 2 2" xfId="18002"/>
    <cellStyle name="_Risks and Opps for telekit book 11 3 3" xfId="18003"/>
    <cellStyle name="_Risks and Opps for telekit book 11 4" xfId="8860"/>
    <cellStyle name="_Risks and Opps for telekit book 11 4 2" xfId="18004"/>
    <cellStyle name="_Risks and Opps for telekit book 11 5" xfId="8861"/>
    <cellStyle name="_Risks and Opps for telekit book 11 5 2" xfId="18005"/>
    <cellStyle name="_Risks and Opps for telekit book 11 6" xfId="18006"/>
    <cellStyle name="_Risks and Opps for telekit book 11_Gross" xfId="8862"/>
    <cellStyle name="_Risks and Opps for telekit book 11_Gross 2" xfId="8863"/>
    <cellStyle name="_Risks and Opps for telekit book 12" xfId="8864"/>
    <cellStyle name="_Risks and Opps for telekit book 12 2" xfId="8865"/>
    <cellStyle name="_Risks and Opps for telekit book 12 2 2" xfId="8866"/>
    <cellStyle name="_Risks and Opps for telekit book 12 3" xfId="8867"/>
    <cellStyle name="_Risks and Opps for telekit book 12 4" xfId="8868"/>
    <cellStyle name="_Risks and Opps for telekit book 12_Gross" xfId="8869"/>
    <cellStyle name="_Risks and Opps for telekit book 12_Gross 2" xfId="8870"/>
    <cellStyle name="_Risks and Opps for telekit book 13" xfId="8871"/>
    <cellStyle name="_Risks and Opps for telekit book 13 2" xfId="8872"/>
    <cellStyle name="_Risks and Opps for telekit book 13 2 2" xfId="18007"/>
    <cellStyle name="_Risks and Opps for telekit book 13 3" xfId="8873"/>
    <cellStyle name="_Risks and Opps for telekit book 13 4" xfId="18008"/>
    <cellStyle name="_Risks and Opps for telekit book 13 5" xfId="18009"/>
    <cellStyle name="_Risks and Opps for telekit book 13_Gross" xfId="8874"/>
    <cellStyle name="_Risks and Opps for telekit book 13_Gross 2" xfId="8875"/>
    <cellStyle name="_Risks and Opps for telekit book 14" xfId="8876"/>
    <cellStyle name="_Risks and Opps for telekit book 14 2" xfId="8877"/>
    <cellStyle name="_Risks and Opps for telekit book 14 2 2" xfId="8878"/>
    <cellStyle name="_Risks and Opps for telekit book 14 3" xfId="8879"/>
    <cellStyle name="_Risks and Opps for telekit book 14_Gross" xfId="8880"/>
    <cellStyle name="_Risks and Opps for telekit book 14_Gross 2" xfId="8881"/>
    <cellStyle name="_Risks and Opps for telekit book 15" xfId="8882"/>
    <cellStyle name="_Risks and Opps for telekit book 15 2" xfId="8883"/>
    <cellStyle name="_Risks and Opps for telekit book 15 3" xfId="8884"/>
    <cellStyle name="_Risks and Opps for telekit book 15_Gross" xfId="8885"/>
    <cellStyle name="_Risks and Opps for telekit book 15_Gross 2" xfId="8886"/>
    <cellStyle name="_Risks and Opps for telekit book 16" xfId="8887"/>
    <cellStyle name="_Risks and Opps for telekit book 16 2" xfId="8888"/>
    <cellStyle name="_Risks and Opps for telekit book 16_Gross" xfId="8889"/>
    <cellStyle name="_Risks and Opps for telekit book 16_Gross 2" xfId="8890"/>
    <cellStyle name="_Risks and Opps for telekit book 17" xfId="8891"/>
    <cellStyle name="_Risks and Opps for telekit book 17 2" xfId="8892"/>
    <cellStyle name="_Risks and Opps for telekit book 17_Gross" xfId="8893"/>
    <cellStyle name="_Risks and Opps for telekit book 17_Gross 2" xfId="8894"/>
    <cellStyle name="_Risks and Opps for telekit book 18" xfId="8895"/>
    <cellStyle name="_Risks and Opps for telekit book 18 2" xfId="8896"/>
    <cellStyle name="_Risks and Opps for telekit book 19" xfId="8897"/>
    <cellStyle name="_Risks and Opps for telekit book 19 2" xfId="8898"/>
    <cellStyle name="_Risks and Opps for telekit book 2" xfId="8899"/>
    <cellStyle name="_Risks and Opps for telekit book 2 10" xfId="8900"/>
    <cellStyle name="_Risks and Opps for telekit book 2 11" xfId="8901"/>
    <cellStyle name="_Risks and Opps for telekit book 2 12" xfId="8902"/>
    <cellStyle name="_Risks and Opps for telekit book 2 2" xfId="8903"/>
    <cellStyle name="_Risks and Opps for telekit book 2 2 2" xfId="8904"/>
    <cellStyle name="_Risks and Opps for telekit book 2 2 2 2" xfId="8905"/>
    <cellStyle name="_Risks and Opps for telekit book 2 2 2 3" xfId="18010"/>
    <cellStyle name="_Risks and Opps for telekit book 2 2 2 4" xfId="18011"/>
    <cellStyle name="_Risks and Opps for telekit book 2 2 3" xfId="8906"/>
    <cellStyle name="_Risks and Opps for telekit book 2 2 3 2" xfId="8907"/>
    <cellStyle name="_Risks and Opps for telekit book 2 2 4" xfId="8908"/>
    <cellStyle name="_Risks and Opps for telekit book 2 2 5" xfId="8909"/>
    <cellStyle name="_Risks and Opps for telekit book 2 2_Gross" xfId="8910"/>
    <cellStyle name="_Risks and Opps for telekit book 2 2_Gross 2" xfId="8911"/>
    <cellStyle name="_Risks and Opps for telekit book 2 3" xfId="8912"/>
    <cellStyle name="_Risks and Opps for telekit book 2 3 2" xfId="8913"/>
    <cellStyle name="_Risks and Opps for telekit book 2 3 2 2" xfId="8914"/>
    <cellStyle name="_Risks and Opps for telekit book 2 3 2 3" xfId="8915"/>
    <cellStyle name="_Risks and Opps for telekit book 2 3 3" xfId="8916"/>
    <cellStyle name="_Risks and Opps for telekit book 2 3 4" xfId="8917"/>
    <cellStyle name="_Risks and Opps for telekit book 2 3_Gross" xfId="8918"/>
    <cellStyle name="_Risks and Opps for telekit book 2 3_Gross 2" xfId="8919"/>
    <cellStyle name="_Risks and Opps for telekit book 2 4" xfId="8920"/>
    <cellStyle name="_Risks and Opps for telekit book 2 4 2" xfId="8921"/>
    <cellStyle name="_Risks and Opps for telekit book 2 4 2 2" xfId="18012"/>
    <cellStyle name="_Risks and Opps for telekit book 2 4 2 2 2" xfId="18013"/>
    <cellStyle name="_Risks and Opps for telekit book 2 4 2 3" xfId="18014"/>
    <cellStyle name="_Risks and Opps for telekit book 2 4 3" xfId="8922"/>
    <cellStyle name="_Risks and Opps for telekit book 2 4 4" xfId="8923"/>
    <cellStyle name="_Risks and Opps for telekit book 2 4 5" xfId="18015"/>
    <cellStyle name="_Risks and Opps for telekit book 2 5" xfId="8924"/>
    <cellStyle name="_Risks and Opps for telekit book 2 5 2" xfId="8925"/>
    <cellStyle name="_Risks and Opps for telekit book 2 5 2 2" xfId="8926"/>
    <cellStyle name="_Risks and Opps for telekit book 2 5 3" xfId="8927"/>
    <cellStyle name="_Risks and Opps for telekit book 2 6" xfId="8928"/>
    <cellStyle name="_Risks and Opps for telekit book 2 6 2" xfId="8929"/>
    <cellStyle name="_Risks and Opps for telekit book 2 6 3" xfId="8930"/>
    <cellStyle name="_Risks and Opps for telekit book 2 7" xfId="8931"/>
    <cellStyle name="_Risks and Opps for telekit book 2 7 2" xfId="8932"/>
    <cellStyle name="_Risks and Opps for telekit book 2 8" xfId="8933"/>
    <cellStyle name="_Risks and Opps for telekit book 2 9" xfId="8934"/>
    <cellStyle name="_Risks and Opps for telekit book 2_Gross" xfId="8935"/>
    <cellStyle name="_Risks and Opps for telekit book 2_Gross 2" xfId="8936"/>
    <cellStyle name="_Risks and Opps for telekit book 20" xfId="8937"/>
    <cellStyle name="_Risks and Opps for telekit book 20 2" xfId="8938"/>
    <cellStyle name="_Risks and Opps for telekit book 21" xfId="8939"/>
    <cellStyle name="_Risks and Opps for telekit book 21 2" xfId="8940"/>
    <cellStyle name="_Risks and Opps for telekit book 22" xfId="8941"/>
    <cellStyle name="_Risks and Opps for telekit book 23" xfId="8942"/>
    <cellStyle name="_Risks and Opps for telekit book 24" xfId="8943"/>
    <cellStyle name="_Risks and Opps for telekit book 24 2" xfId="8944"/>
    <cellStyle name="_Risks and Opps for telekit book 25" xfId="8945"/>
    <cellStyle name="_Risks and Opps for telekit book 25 2" xfId="18016"/>
    <cellStyle name="_Risks and Opps for telekit book 26" xfId="8946"/>
    <cellStyle name="_Risks and Opps for telekit book 26 2" xfId="18017"/>
    <cellStyle name="_Risks and Opps for telekit book 27" xfId="8947"/>
    <cellStyle name="_Risks and Opps for telekit book 27 2" xfId="18018"/>
    <cellStyle name="_Risks and Opps for telekit book 28" xfId="8948"/>
    <cellStyle name="_Risks and Opps for telekit book 29" xfId="8949"/>
    <cellStyle name="_Risks and Opps for telekit book 3" xfId="8950"/>
    <cellStyle name="_Risks and Opps for telekit book 3 10" xfId="8951"/>
    <cellStyle name="_Risks and Opps for telekit book 3 10 2" xfId="8952"/>
    <cellStyle name="_Risks and Opps for telekit book 3 10 2 2" xfId="18019"/>
    <cellStyle name="_Risks and Opps for telekit book 3 10 3" xfId="18020"/>
    <cellStyle name="_Risks and Opps for telekit book 3 10 4" xfId="18021"/>
    <cellStyle name="_Risks and Opps for telekit book 3 10 5" xfId="18022"/>
    <cellStyle name="_Risks and Opps for telekit book 3 11" xfId="8953"/>
    <cellStyle name="_Risks and Opps for telekit book 3 11 2" xfId="8954"/>
    <cellStyle name="_Risks and Opps for telekit book 3 12" xfId="8955"/>
    <cellStyle name="_Risks and Opps for telekit book 3 13" xfId="18023"/>
    <cellStyle name="_Risks and Opps for telekit book 3 2" xfId="8956"/>
    <cellStyle name="_Risks and Opps for telekit book 3 2 2" xfId="8957"/>
    <cellStyle name="_Risks and Opps for telekit book 3 2 2 2" xfId="8958"/>
    <cellStyle name="_Risks and Opps for telekit book 3 2 2 2 2" xfId="18024"/>
    <cellStyle name="_Risks and Opps for telekit book 3 2 2 3" xfId="8959"/>
    <cellStyle name="_Risks and Opps for telekit book 3 2 2_Gross" xfId="8960"/>
    <cellStyle name="_Risks and Opps for telekit book 3 2 2_Gross 2" xfId="8961"/>
    <cellStyle name="_Risks and Opps for telekit book 3 2 3" xfId="8962"/>
    <cellStyle name="_Risks and Opps for telekit book 3 2 3 2" xfId="18025"/>
    <cellStyle name="_Risks and Opps for telekit book 3 2 4" xfId="8963"/>
    <cellStyle name="_Risks and Opps for telekit book 3 2_Gross" xfId="8964"/>
    <cellStyle name="_Risks and Opps for telekit book 3 2_Gross 2" xfId="8965"/>
    <cellStyle name="_Risks and Opps for telekit book 3 3" xfId="8966"/>
    <cellStyle name="_Risks and Opps for telekit book 3 3 2" xfId="8967"/>
    <cellStyle name="_Risks and Opps for telekit book 3 3 2 2" xfId="8968"/>
    <cellStyle name="_Risks and Opps for telekit book 3 3 2 2 2" xfId="18026"/>
    <cellStyle name="_Risks and Opps for telekit book 3 3 2 3" xfId="8969"/>
    <cellStyle name="_Risks and Opps for telekit book 3 3 2_Gross" xfId="8970"/>
    <cellStyle name="_Risks and Opps for telekit book 3 3 2_Gross 2" xfId="8971"/>
    <cellStyle name="_Risks and Opps for telekit book 3 3 3" xfId="8972"/>
    <cellStyle name="_Risks and Opps for telekit book 3 3 3 2" xfId="18027"/>
    <cellStyle name="_Risks and Opps for telekit book 3 3 4" xfId="8973"/>
    <cellStyle name="_Risks and Opps for telekit book 3 3_August 2014 IMBE" xfId="8974"/>
    <cellStyle name="_Risks and Opps for telekit book 3 3_August 2014 IMBE 2" xfId="8975"/>
    <cellStyle name="_Risks and Opps for telekit book 3 3_August 2014 IMBE 2 2" xfId="8976"/>
    <cellStyle name="_Risks and Opps for telekit book 3 3_August 2014 IMBE 2 2 2" xfId="8977"/>
    <cellStyle name="_Risks and Opps for telekit book 3 3_August 2014 IMBE 2 2_Gross" xfId="8978"/>
    <cellStyle name="_Risks and Opps for telekit book 3 3_August 2014 IMBE 2 2_Gross 2" xfId="8979"/>
    <cellStyle name="_Risks and Opps for telekit book 3 3_August 2014 IMBE 2 3" xfId="8980"/>
    <cellStyle name="_Risks and Opps for telekit book 3 3_August 2014 IMBE 2 4" xfId="8981"/>
    <cellStyle name="_Risks and Opps for telekit book 3 3_August 2014 IMBE 2_Gross" xfId="8982"/>
    <cellStyle name="_Risks and Opps for telekit book 3 3_August 2014 IMBE 2_Gross 2" xfId="8983"/>
    <cellStyle name="_Risks and Opps for telekit book 3 3_August 2014 IMBE 3" xfId="8984"/>
    <cellStyle name="_Risks and Opps for telekit book 3 3_August 2014 IMBE 3 2" xfId="18028"/>
    <cellStyle name="_Risks and Opps for telekit book 3 3_August 2014 IMBE 3 2 2" xfId="18029"/>
    <cellStyle name="_Risks and Opps for telekit book 3 3_August 2014 IMBE 3 3" xfId="18030"/>
    <cellStyle name="_Risks and Opps for telekit book 3 3_August 2014 IMBE 4" xfId="8985"/>
    <cellStyle name="_Risks and Opps for telekit book 3 3_August 2014 IMBE 4 2" xfId="18031"/>
    <cellStyle name="_Risks and Opps for telekit book 3 3_August 2014 IMBE 4 2 2" xfId="18032"/>
    <cellStyle name="_Risks and Opps for telekit book 3 3_August 2014 IMBE 4 3" xfId="18033"/>
    <cellStyle name="_Risks and Opps for telekit book 3 3_August 2014 IMBE 5" xfId="18034"/>
    <cellStyle name="_Risks and Opps for telekit book 3 3_August 2014 IMBE 5 2" xfId="18035"/>
    <cellStyle name="_Risks and Opps for telekit book 3 3_August 2014 IMBE 6" xfId="18036"/>
    <cellStyle name="_Risks and Opps for telekit book 3 3_August 2014 IMBE_Gross" xfId="8986"/>
    <cellStyle name="_Risks and Opps for telekit book 3 3_August 2014 IMBE_Gross 2" xfId="8987"/>
    <cellStyle name="_Risks and Opps for telekit book 3 3_Gross" xfId="8988"/>
    <cellStyle name="_Risks and Opps for telekit book 3 3_Gross 2" xfId="8989"/>
    <cellStyle name="_Risks and Opps for telekit book 3 4" xfId="8990"/>
    <cellStyle name="_Risks and Opps for telekit book 3 4 2" xfId="8991"/>
    <cellStyle name="_Risks and Opps for telekit book 3 4 2 2" xfId="8992"/>
    <cellStyle name="_Risks and Opps for telekit book 3 4 2 2 2" xfId="18037"/>
    <cellStyle name="_Risks and Opps for telekit book 3 4 2 3" xfId="8993"/>
    <cellStyle name="_Risks and Opps for telekit book 3 4 2_Gross" xfId="8994"/>
    <cellStyle name="_Risks and Opps for telekit book 3 4 2_Gross 2" xfId="8995"/>
    <cellStyle name="_Risks and Opps for telekit book 3 4 3" xfId="8996"/>
    <cellStyle name="_Risks and Opps for telekit book 3 4 3 2" xfId="18038"/>
    <cellStyle name="_Risks and Opps for telekit book 3 4 4" xfId="8997"/>
    <cellStyle name="_Risks and Opps for telekit book 3 4_Gross" xfId="8998"/>
    <cellStyle name="_Risks and Opps for telekit book 3 4_Gross 2" xfId="8999"/>
    <cellStyle name="_Risks and Opps for telekit book 3 5" xfId="9000"/>
    <cellStyle name="_Risks and Opps for telekit book 3 5 2" xfId="9001"/>
    <cellStyle name="_Risks and Opps for telekit book 3 5 2 2" xfId="18039"/>
    <cellStyle name="_Risks and Opps for telekit book 3 5 2 2 2" xfId="18040"/>
    <cellStyle name="_Risks and Opps for telekit book 3 5 2 3" xfId="18041"/>
    <cellStyle name="_Risks and Opps for telekit book 3 5 3" xfId="9002"/>
    <cellStyle name="_Risks and Opps for telekit book 3 5 3 2" xfId="18042"/>
    <cellStyle name="_Risks and Opps for telekit book 3 5 4" xfId="18043"/>
    <cellStyle name="_Risks and Opps for telekit book 3 5 5" xfId="18044"/>
    <cellStyle name="_Risks and Opps for telekit book 3 5 6" xfId="18045"/>
    <cellStyle name="_Risks and Opps for telekit book 3 5_Gross" xfId="9003"/>
    <cellStyle name="_Risks and Opps for telekit book 3 5_Gross 2" xfId="9004"/>
    <cellStyle name="_Risks and Opps for telekit book 3 6" xfId="9005"/>
    <cellStyle name="_Risks and Opps for telekit book 3 6 2" xfId="9006"/>
    <cellStyle name="_Risks and Opps for telekit book 3 6 2 2" xfId="18046"/>
    <cellStyle name="_Risks and Opps for telekit book 3 6 2 2 2" xfId="18047"/>
    <cellStyle name="_Risks and Opps for telekit book 3 6 2 3" xfId="18048"/>
    <cellStyle name="_Risks and Opps for telekit book 3 6 3" xfId="9007"/>
    <cellStyle name="_Risks and Opps for telekit book 3 6 3 2" xfId="18049"/>
    <cellStyle name="_Risks and Opps for telekit book 3 6 3 2 2" xfId="18050"/>
    <cellStyle name="_Risks and Opps for telekit book 3 6 3 3" xfId="18051"/>
    <cellStyle name="_Risks and Opps for telekit book 3 6 4" xfId="9008"/>
    <cellStyle name="_Risks and Opps for telekit book 3 6 4 2" xfId="18052"/>
    <cellStyle name="_Risks and Opps for telekit book 3 6 5" xfId="18053"/>
    <cellStyle name="_Risks and Opps for telekit book 3 6 5 2" xfId="18054"/>
    <cellStyle name="_Risks and Opps for telekit book 3 6 6" xfId="18055"/>
    <cellStyle name="_Risks and Opps for telekit book 3 6 7" xfId="18056"/>
    <cellStyle name="_Risks and Opps for telekit book 3 6 8" xfId="18057"/>
    <cellStyle name="_Risks and Opps for telekit book 3 6_Gross" xfId="9009"/>
    <cellStyle name="_Risks and Opps for telekit book 3 6_Gross 2" xfId="9010"/>
    <cellStyle name="_Risks and Opps for telekit book 3 7" xfId="9011"/>
    <cellStyle name="_Risks and Opps for telekit book 3 7 2" xfId="9012"/>
    <cellStyle name="_Risks and Opps for telekit book 3 7 2 2" xfId="9013"/>
    <cellStyle name="_Risks and Opps for telekit book 3 7 2 2 2" xfId="18058"/>
    <cellStyle name="_Risks and Opps for telekit book 3 7 2 3" xfId="18059"/>
    <cellStyle name="_Risks and Opps for telekit book 3 7 3" xfId="9014"/>
    <cellStyle name="_Risks and Opps for telekit book 3 7 3 2" xfId="18060"/>
    <cellStyle name="_Risks and Opps for telekit book 3 7 3 2 2" xfId="18061"/>
    <cellStyle name="_Risks and Opps for telekit book 3 7 3 3" xfId="18062"/>
    <cellStyle name="_Risks and Opps for telekit book 3 7 4" xfId="9015"/>
    <cellStyle name="_Risks and Opps for telekit book 3 7 4 2" xfId="18063"/>
    <cellStyle name="_Risks and Opps for telekit book 3 7 5" xfId="18064"/>
    <cellStyle name="_Risks and Opps for telekit book 3 7 5 2" xfId="18065"/>
    <cellStyle name="_Risks and Opps for telekit book 3 7 6" xfId="18066"/>
    <cellStyle name="_Risks and Opps for telekit book 3 7_Gross" xfId="9016"/>
    <cellStyle name="_Risks and Opps for telekit book 3 7_Gross 2" xfId="9017"/>
    <cellStyle name="_Risks and Opps for telekit book 3 8" xfId="9018"/>
    <cellStyle name="_Risks and Opps for telekit book 3 8 2" xfId="9019"/>
    <cellStyle name="_Risks and Opps for telekit book 3 8 2 2" xfId="18067"/>
    <cellStyle name="_Risks and Opps for telekit book 3 8 2 2 2" xfId="18068"/>
    <cellStyle name="_Risks and Opps for telekit book 3 8 2 3" xfId="18069"/>
    <cellStyle name="_Risks and Opps for telekit book 3 8 3" xfId="9020"/>
    <cellStyle name="_Risks and Opps for telekit book 3 8 3 2" xfId="18070"/>
    <cellStyle name="_Risks and Opps for telekit book 3 8 3 2 2" xfId="18071"/>
    <cellStyle name="_Risks and Opps for telekit book 3 8 3 3" xfId="18072"/>
    <cellStyle name="_Risks and Opps for telekit book 3 8 4" xfId="18073"/>
    <cellStyle name="_Risks and Opps for telekit book 3 8 4 2" xfId="18074"/>
    <cellStyle name="_Risks and Opps for telekit book 3 8 5" xfId="18075"/>
    <cellStyle name="_Risks and Opps for telekit book 3 8 5 2" xfId="18076"/>
    <cellStyle name="_Risks and Opps for telekit book 3 8 6" xfId="18077"/>
    <cellStyle name="_Risks and Opps for telekit book 3 8 7" xfId="18078"/>
    <cellStyle name="_Risks and Opps for telekit book 3 8 8" xfId="18079"/>
    <cellStyle name="_Risks and Opps for telekit book 3 8_Gross" xfId="9021"/>
    <cellStyle name="_Risks and Opps for telekit book 3 8_Gross 2" xfId="9022"/>
    <cellStyle name="_Risks and Opps for telekit book 3 9" xfId="9023"/>
    <cellStyle name="_Risks and Opps for telekit book 3 9 2" xfId="9024"/>
    <cellStyle name="_Risks and Opps for telekit book 3 9 2 2" xfId="18080"/>
    <cellStyle name="_Risks and Opps for telekit book 3 9 3" xfId="18081"/>
    <cellStyle name="_Risks and Opps for telekit book 3 9 4" xfId="18082"/>
    <cellStyle name="_Risks and Opps for telekit book 3 9 5" xfId="18083"/>
    <cellStyle name="_Risks and Opps for telekit book 3_August 2014 IMBE" xfId="9025"/>
    <cellStyle name="_Risks and Opps for telekit book 3_August 2014 IMBE 2" xfId="9026"/>
    <cellStyle name="_Risks and Opps for telekit book 3_August 2014 IMBE 2 2" xfId="9027"/>
    <cellStyle name="_Risks and Opps for telekit book 3_August 2014 IMBE 2 2 2" xfId="18084"/>
    <cellStyle name="_Risks and Opps for telekit book 3_August 2014 IMBE 2 3" xfId="9028"/>
    <cellStyle name="_Risks and Opps for telekit book 3_August 2014 IMBE 2_Gross" xfId="9029"/>
    <cellStyle name="_Risks and Opps for telekit book 3_August 2014 IMBE 2_Gross 2" xfId="9030"/>
    <cellStyle name="_Risks and Opps for telekit book 3_August 2014 IMBE 3" xfId="9031"/>
    <cellStyle name="_Risks and Opps for telekit book 3_August 2014 IMBE 3 2" xfId="18085"/>
    <cellStyle name="_Risks and Opps for telekit book 3_August 2014 IMBE 4" xfId="9032"/>
    <cellStyle name="_Risks and Opps for telekit book 3_August 2014 IMBE_Gross" xfId="9033"/>
    <cellStyle name="_Risks and Opps for telekit book 3_August 2014 IMBE_Gross 2" xfId="9034"/>
    <cellStyle name="_Risks and Opps for telekit book 3_Gross" xfId="9035"/>
    <cellStyle name="_Risks and Opps for telekit book 3_Gross 2" xfId="9036"/>
    <cellStyle name="_Risks and Opps for telekit book 4" xfId="9037"/>
    <cellStyle name="_Risks and Opps for telekit book 4 2" xfId="9038"/>
    <cellStyle name="_Risks and Opps for telekit book 4 2 2" xfId="9039"/>
    <cellStyle name="_Risks and Opps for telekit book 4 2 2 2" xfId="9040"/>
    <cellStyle name="_Risks and Opps for telekit book 4 2 3" xfId="9041"/>
    <cellStyle name="_Risks and Opps for telekit book 4 2_Gross" xfId="9042"/>
    <cellStyle name="_Risks and Opps for telekit book 4 2_Gross 2" xfId="9043"/>
    <cellStyle name="_Risks and Opps for telekit book 4 3" xfId="9044"/>
    <cellStyle name="_Risks and Opps for telekit book 4 3 2" xfId="9045"/>
    <cellStyle name="_Risks and Opps for telekit book 4 4" xfId="9046"/>
    <cellStyle name="_Risks and Opps for telekit book 4 5" xfId="9047"/>
    <cellStyle name="_Risks and Opps for telekit book 4 6" xfId="9048"/>
    <cellStyle name="_Risks and Opps for telekit book 4_August 2014 IMBE" xfId="9049"/>
    <cellStyle name="_Risks and Opps for telekit book 4_August 2014 IMBE 2" xfId="9050"/>
    <cellStyle name="_Risks and Opps for telekit book 4_August 2014 IMBE 2 2" xfId="9051"/>
    <cellStyle name="_Risks and Opps for telekit book 4_August 2014 IMBE 2 2 2" xfId="9052"/>
    <cellStyle name="_Risks and Opps for telekit book 4_August 2014 IMBE 2 2_Gross" xfId="9053"/>
    <cellStyle name="_Risks and Opps for telekit book 4_August 2014 IMBE 2 2_Gross 2" xfId="9054"/>
    <cellStyle name="_Risks and Opps for telekit book 4_August 2014 IMBE 2 3" xfId="9055"/>
    <cellStyle name="_Risks and Opps for telekit book 4_August 2014 IMBE 2 4" xfId="9056"/>
    <cellStyle name="_Risks and Opps for telekit book 4_August 2014 IMBE 2_Gross" xfId="9057"/>
    <cellStyle name="_Risks and Opps for telekit book 4_August 2014 IMBE 2_Gross 2" xfId="9058"/>
    <cellStyle name="_Risks and Opps for telekit book 4_August 2014 IMBE 3" xfId="9059"/>
    <cellStyle name="_Risks and Opps for telekit book 4_August 2014 IMBE 3 2" xfId="18086"/>
    <cellStyle name="_Risks and Opps for telekit book 4_August 2014 IMBE 3 2 2" xfId="18087"/>
    <cellStyle name="_Risks and Opps for telekit book 4_August 2014 IMBE 3 3" xfId="18088"/>
    <cellStyle name="_Risks and Opps for telekit book 4_August 2014 IMBE 4" xfId="9060"/>
    <cellStyle name="_Risks and Opps for telekit book 4_August 2014 IMBE 4 2" xfId="18089"/>
    <cellStyle name="_Risks and Opps for telekit book 4_August 2014 IMBE 4 2 2" xfId="18090"/>
    <cellStyle name="_Risks and Opps for telekit book 4_August 2014 IMBE 4 3" xfId="18091"/>
    <cellStyle name="_Risks and Opps for telekit book 4_August 2014 IMBE 5" xfId="18092"/>
    <cellStyle name="_Risks and Opps for telekit book 4_August 2014 IMBE 5 2" xfId="18093"/>
    <cellStyle name="_Risks and Opps for telekit book 4_August 2014 IMBE 6" xfId="18094"/>
    <cellStyle name="_Risks and Opps for telekit book 4_August 2014 IMBE_Gross" xfId="9061"/>
    <cellStyle name="_Risks and Opps for telekit book 4_August 2014 IMBE_Gross 2" xfId="9062"/>
    <cellStyle name="_Risks and Opps for telekit book 4_Gross" xfId="9063"/>
    <cellStyle name="_Risks and Opps for telekit book 4_Gross 2" xfId="9064"/>
    <cellStyle name="_Risks and Opps for telekit book 5" xfId="9065"/>
    <cellStyle name="_Risks and Opps for telekit book 5 2" xfId="9066"/>
    <cellStyle name="_Risks and Opps for telekit book 5 2 2" xfId="9067"/>
    <cellStyle name="_Risks and Opps for telekit book 5 2 2 2" xfId="18095"/>
    <cellStyle name="_Risks and Opps for telekit book 5 2 2 2 2" xfId="18096"/>
    <cellStyle name="_Risks and Opps for telekit book 5 2 2 2 2 2" xfId="18097"/>
    <cellStyle name="_Risks and Opps for telekit book 5 2 2 2 3" xfId="18098"/>
    <cellStyle name="_Risks and Opps for telekit book 5 2 2 3" xfId="18099"/>
    <cellStyle name="_Risks and Opps for telekit book 5 2 3" xfId="9068"/>
    <cellStyle name="_Risks and Opps for telekit book 5 2 3 2" xfId="18100"/>
    <cellStyle name="_Risks and Opps for telekit book 5 2 4" xfId="9069"/>
    <cellStyle name="_Risks and Opps for telekit book 5 2 4 2" xfId="18101"/>
    <cellStyle name="_Risks and Opps for telekit book 5 2 5" xfId="18102"/>
    <cellStyle name="_Risks and Opps for telekit book 5 2 6" xfId="18103"/>
    <cellStyle name="_Risks and Opps for telekit book 5 2 7" xfId="18104"/>
    <cellStyle name="_Risks and Opps for telekit book 5 2_Gross" xfId="9070"/>
    <cellStyle name="_Risks and Opps for telekit book 5 2_Gross 2" xfId="9071"/>
    <cellStyle name="_Risks and Opps for telekit book 5 3" xfId="9072"/>
    <cellStyle name="_Risks and Opps for telekit book 5 3 2" xfId="9073"/>
    <cellStyle name="_Risks and Opps for telekit book 5 3 2 2" xfId="18105"/>
    <cellStyle name="_Risks and Opps for telekit book 5 3 3" xfId="9074"/>
    <cellStyle name="_Risks and Opps for telekit book 5 4" xfId="9075"/>
    <cellStyle name="_Risks and Opps for telekit book 5 4 2" xfId="18106"/>
    <cellStyle name="_Risks and Opps for telekit book 5 5" xfId="9076"/>
    <cellStyle name="_Risks and Opps for telekit book 5 5 2" xfId="18107"/>
    <cellStyle name="_Risks and Opps for telekit book 5 6" xfId="18108"/>
    <cellStyle name="_Risks and Opps for telekit book 5_Gross" xfId="9077"/>
    <cellStyle name="_Risks and Opps for telekit book 5_Gross 2" xfId="9078"/>
    <cellStyle name="_Risks and Opps for telekit book 6" xfId="9079"/>
    <cellStyle name="_Risks and Opps for telekit book 6 2" xfId="9080"/>
    <cellStyle name="_Risks and Opps for telekit book 6 2 2" xfId="9081"/>
    <cellStyle name="_Risks and Opps for telekit book 6 2 2 2" xfId="18109"/>
    <cellStyle name="_Risks and Opps for telekit book 6 2 3" xfId="9082"/>
    <cellStyle name="_Risks and Opps for telekit book 6 2 4" xfId="18110"/>
    <cellStyle name="_Risks and Opps for telekit book 6 2 5" xfId="18111"/>
    <cellStyle name="_Risks and Opps for telekit book 6 2_Gross" xfId="9083"/>
    <cellStyle name="_Risks and Opps for telekit book 6 2_Gross 2" xfId="9084"/>
    <cellStyle name="_Risks and Opps for telekit book 6 3" xfId="9085"/>
    <cellStyle name="_Risks and Opps for telekit book 6 3 2" xfId="9086"/>
    <cellStyle name="_Risks and Opps for telekit book 6 3 2 2" xfId="18112"/>
    <cellStyle name="_Risks and Opps for telekit book 6 3 3" xfId="9087"/>
    <cellStyle name="_Risks and Opps for telekit book 6 4" xfId="9088"/>
    <cellStyle name="_Risks and Opps for telekit book 6 5" xfId="9089"/>
    <cellStyle name="_Risks and Opps for telekit book 6_Gross" xfId="9090"/>
    <cellStyle name="_Risks and Opps for telekit book 6_Gross 2" xfId="9091"/>
    <cellStyle name="_Risks and Opps for telekit book 7" xfId="9092"/>
    <cellStyle name="_Risks and Opps for telekit book 7 2" xfId="9093"/>
    <cellStyle name="_Risks and Opps for telekit book 7 2 2" xfId="9094"/>
    <cellStyle name="_Risks and Opps for telekit book 7 2 2 2" xfId="18113"/>
    <cellStyle name="_Risks and Opps for telekit book 7 2 3" xfId="9095"/>
    <cellStyle name="_Risks and Opps for telekit book 7 2_Gross" xfId="9096"/>
    <cellStyle name="_Risks and Opps for telekit book 7 2_Gross 2" xfId="9097"/>
    <cellStyle name="_Risks and Opps for telekit book 7 3" xfId="9098"/>
    <cellStyle name="_Risks and Opps for telekit book 7 3 2" xfId="18114"/>
    <cellStyle name="_Risks and Opps for telekit book 7 4" xfId="9099"/>
    <cellStyle name="_Risks and Opps for telekit book 7_Gross" xfId="9100"/>
    <cellStyle name="_Risks and Opps for telekit book 7_Gross 2" xfId="9101"/>
    <cellStyle name="_Risks and Opps for telekit book 8" xfId="9102"/>
    <cellStyle name="_Risks and Opps for telekit book 8 2" xfId="9103"/>
    <cellStyle name="_Risks and Opps for telekit book 8 2 2" xfId="9104"/>
    <cellStyle name="_Risks and Opps for telekit book 8 2 3" xfId="9105"/>
    <cellStyle name="_Risks and Opps for telekit book 8 2_Gross" xfId="9106"/>
    <cellStyle name="_Risks and Opps for telekit book 8 2_Gross 2" xfId="9107"/>
    <cellStyle name="_Risks and Opps for telekit book 8 3" xfId="9108"/>
    <cellStyle name="_Risks and Opps for telekit book 8 4" xfId="9109"/>
    <cellStyle name="_Risks and Opps for telekit book 8_Gross" xfId="9110"/>
    <cellStyle name="_Risks and Opps for telekit book 8_Gross 2" xfId="9111"/>
    <cellStyle name="_Risks and Opps for telekit book 9" xfId="9112"/>
    <cellStyle name="_Risks and Opps for telekit book 9 2" xfId="9113"/>
    <cellStyle name="_Risks and Opps for telekit book 9 2 2" xfId="9114"/>
    <cellStyle name="_Risks and Opps for telekit book 9 2 2 2" xfId="18115"/>
    <cellStyle name="_Risks and Opps for telekit book 9 2 2 2 2" xfId="18116"/>
    <cellStyle name="_Risks and Opps for telekit book 9 2 2 3" xfId="18117"/>
    <cellStyle name="_Risks and Opps for telekit book 9 2 3" xfId="9115"/>
    <cellStyle name="_Risks and Opps for telekit book 9 2 4" xfId="18118"/>
    <cellStyle name="_Risks and Opps for telekit book 9 2 5" xfId="18119"/>
    <cellStyle name="_Risks and Opps for telekit book 9 2_Gross" xfId="9116"/>
    <cellStyle name="_Risks and Opps for telekit book 9 2_Gross 2" xfId="9117"/>
    <cellStyle name="_Risks and Opps for telekit book 9 3" xfId="9118"/>
    <cellStyle name="_Risks and Opps for telekit book 9 3 2" xfId="18120"/>
    <cellStyle name="_Risks and Opps for telekit book 9 4" xfId="9119"/>
    <cellStyle name="_Risks and Opps for telekit book 9 4 2" xfId="18121"/>
    <cellStyle name="_Risks and Opps for telekit book 9 5" xfId="9120"/>
    <cellStyle name="_Risks and Opps for telekit book 9 6" xfId="18122"/>
    <cellStyle name="_Risks and Opps for telekit book 9 7" xfId="18123"/>
    <cellStyle name="_Risks and Opps for telekit book 9_Gross" xfId="9121"/>
    <cellStyle name="_Risks and Opps for telekit book 9_Gross 2" xfId="9122"/>
    <cellStyle name="_Risks and Opps for telekit book_001. Test" xfId="9123"/>
    <cellStyle name="_Risks and Opps for telekit book_001. Test 2" xfId="9124"/>
    <cellStyle name="_Risks and Opps for telekit book_001. Test 2 2" xfId="18124"/>
    <cellStyle name="_Risks and Opps for telekit book_001. Test 3" xfId="18125"/>
    <cellStyle name="_Risks and Opps for telekit book_001. Test_Gross" xfId="9125"/>
    <cellStyle name="_Risks and Opps for telekit book_001. Test_Gross 2" xfId="9126"/>
    <cellStyle name="_Risks and Opps for telekit book_Gross" xfId="9127"/>
    <cellStyle name="_Risks and Opps for telekit book_Gross 2" xfId="9128"/>
    <cellStyle name="_Risks and Opps for telekit book_Gross 2 2" xfId="9129"/>
    <cellStyle name="_Risks and Opps for telekit book_Gross 2 2 2" xfId="18126"/>
    <cellStyle name="_Risks and Opps for telekit book_Gross 2 3" xfId="9130"/>
    <cellStyle name="_Risks and Opps for telekit book_Gross 2_Gross" xfId="9131"/>
    <cellStyle name="_Risks and Opps for telekit book_Gross 2_Gross 2" xfId="9132"/>
    <cellStyle name="_Risks and Opps for telekit book_Gross 3" xfId="9133"/>
    <cellStyle name="_Risks and Opps for telekit book_Gross 3 2" xfId="18127"/>
    <cellStyle name="_Risks and Opps for telekit book_Gross 4" xfId="9134"/>
    <cellStyle name="_Risks and Opps for telekit book_Gross_1" xfId="9135"/>
    <cellStyle name="_Risks and Opps for telekit book_Gross_1 2" xfId="9136"/>
    <cellStyle name="_Risks and Opps for telekit book_Gross_Gross" xfId="9137"/>
    <cellStyle name="_Risks and Opps for telekit book_Gross_Gross 2" xfId="9138"/>
    <cellStyle name="_Risks and Opps for telekit book_R0" xfId="9139"/>
    <cellStyle name="_Risks and Opps for telekit book_R0 2" xfId="9140"/>
    <cellStyle name="_Risks and Opps for telekit book_R0 2 2" xfId="9141"/>
    <cellStyle name="_Risks and Opps for telekit book_R0 2 2 2" xfId="18128"/>
    <cellStyle name="_Risks and Opps for telekit book_R0 2 3" xfId="9142"/>
    <cellStyle name="_Risks and Opps for telekit book_R0 3" xfId="9143"/>
    <cellStyle name="_Risks and Opps for telekit book_R0 3 2" xfId="18129"/>
    <cellStyle name="_Risks and Opps for telekit book_R0 4" xfId="9144"/>
    <cellStyle name="_Risks and Opps for telekit book_R0_1" xfId="9145"/>
    <cellStyle name="_Risks and Opps for telekit book_R0_1 2" xfId="9146"/>
    <cellStyle name="_Risks and Opps for telekit book_R0_1 2 2" xfId="18130"/>
    <cellStyle name="_Risks and Opps for telekit book_R0_1 3" xfId="9147"/>
    <cellStyle name="_ROP Summary" xfId="9148"/>
    <cellStyle name="_ROP Summary 10" xfId="9149"/>
    <cellStyle name="_ROP Summary 10 2" xfId="9150"/>
    <cellStyle name="_ROP Summary 10 2 2" xfId="9151"/>
    <cellStyle name="_ROP Summary 10 2 2 2" xfId="18131"/>
    <cellStyle name="_ROP Summary 10 2 2 2 2" xfId="18132"/>
    <cellStyle name="_ROP Summary 10 2 2 3" xfId="18133"/>
    <cellStyle name="_ROP Summary 10 2 3" xfId="9152"/>
    <cellStyle name="_ROP Summary 10 2 4" xfId="18134"/>
    <cellStyle name="_ROP Summary 10 2 5" xfId="18135"/>
    <cellStyle name="_ROP Summary 10 2_Gross" xfId="9153"/>
    <cellStyle name="_ROP Summary 10 2_Gross 2" xfId="9154"/>
    <cellStyle name="_ROP Summary 10 3" xfId="9155"/>
    <cellStyle name="_ROP Summary 10 3 2" xfId="18136"/>
    <cellStyle name="_ROP Summary 10 4" xfId="9156"/>
    <cellStyle name="_ROP Summary 10 4 2" xfId="18137"/>
    <cellStyle name="_ROP Summary 10 5" xfId="9157"/>
    <cellStyle name="_ROP Summary 10 6" xfId="18138"/>
    <cellStyle name="_ROP Summary 10 7" xfId="18139"/>
    <cellStyle name="_ROP Summary 10_Gross" xfId="9158"/>
    <cellStyle name="_ROP Summary 10_Gross 2" xfId="9159"/>
    <cellStyle name="_ROP Summary 11" xfId="9160"/>
    <cellStyle name="_ROP Summary 11 2" xfId="9161"/>
    <cellStyle name="_ROP Summary 11 2 2" xfId="9162"/>
    <cellStyle name="_ROP Summary 11 2 2 2" xfId="18140"/>
    <cellStyle name="_ROP Summary 11 2 3" xfId="18141"/>
    <cellStyle name="_ROP Summary 11 3" xfId="9163"/>
    <cellStyle name="_ROP Summary 11 3 2" xfId="18142"/>
    <cellStyle name="_ROP Summary 11 3 2 2" xfId="18143"/>
    <cellStyle name="_ROP Summary 11 3 3" xfId="18144"/>
    <cellStyle name="_ROP Summary 11 4" xfId="9164"/>
    <cellStyle name="_ROP Summary 11 4 2" xfId="18145"/>
    <cellStyle name="_ROP Summary 11 5" xfId="9165"/>
    <cellStyle name="_ROP Summary 11 5 2" xfId="18146"/>
    <cellStyle name="_ROP Summary 11 6" xfId="18147"/>
    <cellStyle name="_ROP Summary 11_Gross" xfId="9166"/>
    <cellStyle name="_ROP Summary 11_Gross 2" xfId="9167"/>
    <cellStyle name="_ROP Summary 12" xfId="9168"/>
    <cellStyle name="_ROP Summary 12 2" xfId="9169"/>
    <cellStyle name="_ROP Summary 12 2 2" xfId="9170"/>
    <cellStyle name="_ROP Summary 12 3" xfId="9171"/>
    <cellStyle name="_ROP Summary 12 4" xfId="9172"/>
    <cellStyle name="_ROP Summary 12_Gross" xfId="9173"/>
    <cellStyle name="_ROP Summary 12_Gross 2" xfId="9174"/>
    <cellStyle name="_ROP Summary 13" xfId="9175"/>
    <cellStyle name="_ROP Summary 13 2" xfId="9176"/>
    <cellStyle name="_ROP Summary 13 2 2" xfId="18148"/>
    <cellStyle name="_ROP Summary 13 3" xfId="9177"/>
    <cellStyle name="_ROP Summary 13 4" xfId="18149"/>
    <cellStyle name="_ROP Summary 13 5" xfId="18150"/>
    <cellStyle name="_ROP Summary 13_Gross" xfId="9178"/>
    <cellStyle name="_ROP Summary 13_Gross 2" xfId="9179"/>
    <cellStyle name="_ROP Summary 14" xfId="9180"/>
    <cellStyle name="_ROP Summary 14 2" xfId="9181"/>
    <cellStyle name="_ROP Summary 14 2 2" xfId="9182"/>
    <cellStyle name="_ROP Summary 14 3" xfId="9183"/>
    <cellStyle name="_ROP Summary 14_Gross" xfId="9184"/>
    <cellStyle name="_ROP Summary 14_Gross 2" xfId="9185"/>
    <cellStyle name="_ROP Summary 15" xfId="9186"/>
    <cellStyle name="_ROP Summary 15 2" xfId="9187"/>
    <cellStyle name="_ROP Summary 15 3" xfId="9188"/>
    <cellStyle name="_ROP Summary 15_Gross" xfId="9189"/>
    <cellStyle name="_ROP Summary 15_Gross 2" xfId="9190"/>
    <cellStyle name="_ROP Summary 16" xfId="9191"/>
    <cellStyle name="_ROP Summary 16 2" xfId="9192"/>
    <cellStyle name="_ROP Summary 16_Gross" xfId="9193"/>
    <cellStyle name="_ROP Summary 16_Gross 2" xfId="9194"/>
    <cellStyle name="_ROP Summary 17" xfId="9195"/>
    <cellStyle name="_ROP Summary 17 2" xfId="9196"/>
    <cellStyle name="_ROP Summary 17_Gross" xfId="9197"/>
    <cellStyle name="_ROP Summary 17_Gross 2" xfId="9198"/>
    <cellStyle name="_ROP Summary 18" xfId="9199"/>
    <cellStyle name="_ROP Summary 18 2" xfId="9200"/>
    <cellStyle name="_ROP Summary 19" xfId="9201"/>
    <cellStyle name="_ROP Summary 19 2" xfId="9202"/>
    <cellStyle name="_ROP Summary 2" xfId="9203"/>
    <cellStyle name="_ROP Summary 2 10" xfId="9204"/>
    <cellStyle name="_ROP Summary 2 11" xfId="9205"/>
    <cellStyle name="_ROP Summary 2 12" xfId="9206"/>
    <cellStyle name="_ROP Summary 2 2" xfId="9207"/>
    <cellStyle name="_ROP Summary 2 2 2" xfId="9208"/>
    <cellStyle name="_ROP Summary 2 2 2 2" xfId="9209"/>
    <cellStyle name="_ROP Summary 2 2 2 3" xfId="18151"/>
    <cellStyle name="_ROP Summary 2 2 2 4" xfId="18152"/>
    <cellStyle name="_ROP Summary 2 2 3" xfId="9210"/>
    <cellStyle name="_ROP Summary 2 2 3 2" xfId="9211"/>
    <cellStyle name="_ROP Summary 2 2 4" xfId="9212"/>
    <cellStyle name="_ROP Summary 2 2 5" xfId="9213"/>
    <cellStyle name="_ROP Summary 2 2_Gross" xfId="9214"/>
    <cellStyle name="_ROP Summary 2 2_Gross 2" xfId="9215"/>
    <cellStyle name="_ROP Summary 2 3" xfId="9216"/>
    <cellStyle name="_ROP Summary 2 3 2" xfId="9217"/>
    <cellStyle name="_ROP Summary 2 3 2 2" xfId="9218"/>
    <cellStyle name="_ROP Summary 2 3 2 3" xfId="9219"/>
    <cellStyle name="_ROP Summary 2 3 3" xfId="9220"/>
    <cellStyle name="_ROP Summary 2 3 4" xfId="9221"/>
    <cellStyle name="_ROP Summary 2 3_Gross" xfId="9222"/>
    <cellStyle name="_ROP Summary 2 3_Gross 2" xfId="9223"/>
    <cellStyle name="_ROP Summary 2 4" xfId="9224"/>
    <cellStyle name="_ROP Summary 2 4 2" xfId="9225"/>
    <cellStyle name="_ROP Summary 2 4 2 2" xfId="18153"/>
    <cellStyle name="_ROP Summary 2 4 2 2 2" xfId="18154"/>
    <cellStyle name="_ROP Summary 2 4 2 3" xfId="18155"/>
    <cellStyle name="_ROP Summary 2 4 3" xfId="9226"/>
    <cellStyle name="_ROP Summary 2 4 4" xfId="9227"/>
    <cellStyle name="_ROP Summary 2 4 5" xfId="18156"/>
    <cellStyle name="_ROP Summary 2 5" xfId="9228"/>
    <cellStyle name="_ROP Summary 2 5 2" xfId="9229"/>
    <cellStyle name="_ROP Summary 2 5 2 2" xfId="9230"/>
    <cellStyle name="_ROP Summary 2 5 3" xfId="9231"/>
    <cellStyle name="_ROP Summary 2 6" xfId="9232"/>
    <cellStyle name="_ROP Summary 2 6 2" xfId="9233"/>
    <cellStyle name="_ROP Summary 2 6 3" xfId="9234"/>
    <cellStyle name="_ROP Summary 2 7" xfId="9235"/>
    <cellStyle name="_ROP Summary 2 7 2" xfId="9236"/>
    <cellStyle name="_ROP Summary 2 8" xfId="9237"/>
    <cellStyle name="_ROP Summary 2 9" xfId="9238"/>
    <cellStyle name="_ROP Summary 2_Gross" xfId="9239"/>
    <cellStyle name="_ROP Summary 2_Gross 2" xfId="9240"/>
    <cellStyle name="_ROP Summary 20" xfId="9241"/>
    <cellStyle name="_ROP Summary 20 2" xfId="9242"/>
    <cellStyle name="_ROP Summary 21" xfId="9243"/>
    <cellStyle name="_ROP Summary 21 2" xfId="9244"/>
    <cellStyle name="_ROP Summary 22" xfId="9245"/>
    <cellStyle name="_ROP Summary 23" xfId="9246"/>
    <cellStyle name="_ROP Summary 24" xfId="9247"/>
    <cellStyle name="_ROP Summary 24 2" xfId="9248"/>
    <cellStyle name="_ROP Summary 25" xfId="9249"/>
    <cellStyle name="_ROP Summary 25 2" xfId="18157"/>
    <cellStyle name="_ROP Summary 26" xfId="9250"/>
    <cellStyle name="_ROP Summary 26 2" xfId="18158"/>
    <cellStyle name="_ROP Summary 27" xfId="9251"/>
    <cellStyle name="_ROP Summary 27 2" xfId="18159"/>
    <cellStyle name="_ROP Summary 28" xfId="9252"/>
    <cellStyle name="_ROP Summary 29" xfId="9253"/>
    <cellStyle name="_ROP Summary 3" xfId="9254"/>
    <cellStyle name="_ROP Summary 3 10" xfId="9255"/>
    <cellStyle name="_ROP Summary 3 10 2" xfId="9256"/>
    <cellStyle name="_ROP Summary 3 10 2 2" xfId="18160"/>
    <cellStyle name="_ROP Summary 3 10 3" xfId="18161"/>
    <cellStyle name="_ROP Summary 3 10 4" xfId="18162"/>
    <cellStyle name="_ROP Summary 3 10 5" xfId="18163"/>
    <cellStyle name="_ROP Summary 3 11" xfId="9257"/>
    <cellStyle name="_ROP Summary 3 11 2" xfId="9258"/>
    <cellStyle name="_ROP Summary 3 12" xfId="9259"/>
    <cellStyle name="_ROP Summary 3 13" xfId="18164"/>
    <cellStyle name="_ROP Summary 3 2" xfId="9260"/>
    <cellStyle name="_ROP Summary 3 2 2" xfId="9261"/>
    <cellStyle name="_ROP Summary 3 2 2 2" xfId="9262"/>
    <cellStyle name="_ROP Summary 3 2 2 2 2" xfId="18165"/>
    <cellStyle name="_ROP Summary 3 2 2 3" xfId="9263"/>
    <cellStyle name="_ROP Summary 3 2 2_Gross" xfId="9264"/>
    <cellStyle name="_ROP Summary 3 2 2_Gross 2" xfId="9265"/>
    <cellStyle name="_ROP Summary 3 2 3" xfId="9266"/>
    <cellStyle name="_ROP Summary 3 2 3 2" xfId="18166"/>
    <cellStyle name="_ROP Summary 3 2 4" xfId="9267"/>
    <cellStyle name="_ROP Summary 3 2_Gross" xfId="9268"/>
    <cellStyle name="_ROP Summary 3 2_Gross 2" xfId="9269"/>
    <cellStyle name="_ROP Summary 3 3" xfId="9270"/>
    <cellStyle name="_ROP Summary 3 3 2" xfId="9271"/>
    <cellStyle name="_ROP Summary 3 3 2 2" xfId="9272"/>
    <cellStyle name="_ROP Summary 3 3 2 2 2" xfId="18167"/>
    <cellStyle name="_ROP Summary 3 3 2 3" xfId="9273"/>
    <cellStyle name="_ROP Summary 3 3 2_Gross" xfId="9274"/>
    <cellStyle name="_ROP Summary 3 3 2_Gross 2" xfId="9275"/>
    <cellStyle name="_ROP Summary 3 3 3" xfId="9276"/>
    <cellStyle name="_ROP Summary 3 3 3 2" xfId="18168"/>
    <cellStyle name="_ROP Summary 3 3 4" xfId="9277"/>
    <cellStyle name="_ROP Summary 3 3_August 2014 IMBE" xfId="9278"/>
    <cellStyle name="_ROP Summary 3 3_August 2014 IMBE 2" xfId="9279"/>
    <cellStyle name="_ROP Summary 3 3_August 2014 IMBE 2 2" xfId="9280"/>
    <cellStyle name="_ROP Summary 3 3_August 2014 IMBE 2 2 2" xfId="9281"/>
    <cellStyle name="_ROP Summary 3 3_August 2014 IMBE 2 2_Gross" xfId="9282"/>
    <cellStyle name="_ROP Summary 3 3_August 2014 IMBE 2 2_Gross 2" xfId="9283"/>
    <cellStyle name="_ROP Summary 3 3_August 2014 IMBE 2 3" xfId="9284"/>
    <cellStyle name="_ROP Summary 3 3_August 2014 IMBE 2 4" xfId="9285"/>
    <cellStyle name="_ROP Summary 3 3_August 2014 IMBE 2_Gross" xfId="9286"/>
    <cellStyle name="_ROP Summary 3 3_August 2014 IMBE 2_Gross 2" xfId="9287"/>
    <cellStyle name="_ROP Summary 3 3_August 2014 IMBE 3" xfId="9288"/>
    <cellStyle name="_ROP Summary 3 3_August 2014 IMBE 3 2" xfId="18169"/>
    <cellStyle name="_ROP Summary 3 3_August 2014 IMBE 3 2 2" xfId="18170"/>
    <cellStyle name="_ROP Summary 3 3_August 2014 IMBE 3 3" xfId="18171"/>
    <cellStyle name="_ROP Summary 3 3_August 2014 IMBE 4" xfId="9289"/>
    <cellStyle name="_ROP Summary 3 3_August 2014 IMBE 4 2" xfId="18172"/>
    <cellStyle name="_ROP Summary 3 3_August 2014 IMBE 4 2 2" xfId="18173"/>
    <cellStyle name="_ROP Summary 3 3_August 2014 IMBE 4 3" xfId="18174"/>
    <cellStyle name="_ROP Summary 3 3_August 2014 IMBE 5" xfId="18175"/>
    <cellStyle name="_ROP Summary 3 3_August 2014 IMBE 5 2" xfId="18176"/>
    <cellStyle name="_ROP Summary 3 3_August 2014 IMBE 6" xfId="18177"/>
    <cellStyle name="_ROP Summary 3 3_August 2014 IMBE_Gross" xfId="9290"/>
    <cellStyle name="_ROP Summary 3 3_August 2014 IMBE_Gross 2" xfId="9291"/>
    <cellStyle name="_ROP Summary 3 3_Gross" xfId="9292"/>
    <cellStyle name="_ROP Summary 3 3_Gross 2" xfId="9293"/>
    <cellStyle name="_ROP Summary 3 4" xfId="9294"/>
    <cellStyle name="_ROP Summary 3 4 2" xfId="9295"/>
    <cellStyle name="_ROP Summary 3 4 2 2" xfId="9296"/>
    <cellStyle name="_ROP Summary 3 4 2 2 2" xfId="18178"/>
    <cellStyle name="_ROP Summary 3 4 2 3" xfId="9297"/>
    <cellStyle name="_ROP Summary 3 4 2_Gross" xfId="9298"/>
    <cellStyle name="_ROP Summary 3 4 2_Gross 2" xfId="9299"/>
    <cellStyle name="_ROP Summary 3 4 3" xfId="9300"/>
    <cellStyle name="_ROP Summary 3 4 3 2" xfId="18179"/>
    <cellStyle name="_ROP Summary 3 4 4" xfId="9301"/>
    <cellStyle name="_ROP Summary 3 4_Gross" xfId="9302"/>
    <cellStyle name="_ROP Summary 3 4_Gross 2" xfId="9303"/>
    <cellStyle name="_ROP Summary 3 5" xfId="9304"/>
    <cellStyle name="_ROP Summary 3 5 2" xfId="9305"/>
    <cellStyle name="_ROP Summary 3 5 2 2" xfId="18180"/>
    <cellStyle name="_ROP Summary 3 5 2 2 2" xfId="18181"/>
    <cellStyle name="_ROP Summary 3 5 2 3" xfId="18182"/>
    <cellStyle name="_ROP Summary 3 5 3" xfId="9306"/>
    <cellStyle name="_ROP Summary 3 5 3 2" xfId="18183"/>
    <cellStyle name="_ROP Summary 3 5 4" xfId="18184"/>
    <cellStyle name="_ROP Summary 3 5 5" xfId="18185"/>
    <cellStyle name="_ROP Summary 3 5 6" xfId="18186"/>
    <cellStyle name="_ROP Summary 3 5_Gross" xfId="9307"/>
    <cellStyle name="_ROP Summary 3 5_Gross 2" xfId="9308"/>
    <cellStyle name="_ROP Summary 3 6" xfId="9309"/>
    <cellStyle name="_ROP Summary 3 6 2" xfId="9310"/>
    <cellStyle name="_ROP Summary 3 6 2 2" xfId="18187"/>
    <cellStyle name="_ROP Summary 3 6 2 2 2" xfId="18188"/>
    <cellStyle name="_ROP Summary 3 6 2 3" xfId="18189"/>
    <cellStyle name="_ROP Summary 3 6 3" xfId="9311"/>
    <cellStyle name="_ROP Summary 3 6 3 2" xfId="18190"/>
    <cellStyle name="_ROP Summary 3 6 3 2 2" xfId="18191"/>
    <cellStyle name="_ROP Summary 3 6 3 3" xfId="18192"/>
    <cellStyle name="_ROP Summary 3 6 4" xfId="9312"/>
    <cellStyle name="_ROP Summary 3 6 4 2" xfId="18193"/>
    <cellStyle name="_ROP Summary 3 6 5" xfId="18194"/>
    <cellStyle name="_ROP Summary 3 6 5 2" xfId="18195"/>
    <cellStyle name="_ROP Summary 3 6 6" xfId="18196"/>
    <cellStyle name="_ROP Summary 3 6 7" xfId="18197"/>
    <cellStyle name="_ROP Summary 3 6 8" xfId="18198"/>
    <cellStyle name="_ROP Summary 3 6_Gross" xfId="9313"/>
    <cellStyle name="_ROP Summary 3 6_Gross 2" xfId="9314"/>
    <cellStyle name="_ROP Summary 3 7" xfId="9315"/>
    <cellStyle name="_ROP Summary 3 7 2" xfId="9316"/>
    <cellStyle name="_ROP Summary 3 7 2 2" xfId="9317"/>
    <cellStyle name="_ROP Summary 3 7 2 2 2" xfId="18199"/>
    <cellStyle name="_ROP Summary 3 7 2 3" xfId="18200"/>
    <cellStyle name="_ROP Summary 3 7 3" xfId="9318"/>
    <cellStyle name="_ROP Summary 3 7 3 2" xfId="18201"/>
    <cellStyle name="_ROP Summary 3 7 3 2 2" xfId="18202"/>
    <cellStyle name="_ROP Summary 3 7 3 3" xfId="18203"/>
    <cellStyle name="_ROP Summary 3 7 4" xfId="9319"/>
    <cellStyle name="_ROP Summary 3 7 4 2" xfId="18204"/>
    <cellStyle name="_ROP Summary 3 7 5" xfId="18205"/>
    <cellStyle name="_ROP Summary 3 7 5 2" xfId="18206"/>
    <cellStyle name="_ROP Summary 3 7 6" xfId="18207"/>
    <cellStyle name="_ROP Summary 3 7_Gross" xfId="9320"/>
    <cellStyle name="_ROP Summary 3 7_Gross 2" xfId="9321"/>
    <cellStyle name="_ROP Summary 3 8" xfId="9322"/>
    <cellStyle name="_ROP Summary 3 8 2" xfId="9323"/>
    <cellStyle name="_ROP Summary 3 8 2 2" xfId="18208"/>
    <cellStyle name="_ROP Summary 3 8 2 2 2" xfId="18209"/>
    <cellStyle name="_ROP Summary 3 8 2 3" xfId="18210"/>
    <cellStyle name="_ROP Summary 3 8 3" xfId="9324"/>
    <cellStyle name="_ROP Summary 3 8 3 2" xfId="18211"/>
    <cellStyle name="_ROP Summary 3 8 3 2 2" xfId="18212"/>
    <cellStyle name="_ROP Summary 3 8 3 3" xfId="18213"/>
    <cellStyle name="_ROP Summary 3 8 4" xfId="18214"/>
    <cellStyle name="_ROP Summary 3 8 4 2" xfId="18215"/>
    <cellStyle name="_ROP Summary 3 8 5" xfId="18216"/>
    <cellStyle name="_ROP Summary 3 8 5 2" xfId="18217"/>
    <cellStyle name="_ROP Summary 3 8 6" xfId="18218"/>
    <cellStyle name="_ROP Summary 3 8 7" xfId="18219"/>
    <cellStyle name="_ROP Summary 3 8 8" xfId="18220"/>
    <cellStyle name="_ROP Summary 3 8_Gross" xfId="9325"/>
    <cellStyle name="_ROP Summary 3 8_Gross 2" xfId="9326"/>
    <cellStyle name="_ROP Summary 3 9" xfId="9327"/>
    <cellStyle name="_ROP Summary 3 9 2" xfId="9328"/>
    <cellStyle name="_ROP Summary 3 9 2 2" xfId="18221"/>
    <cellStyle name="_ROP Summary 3 9 3" xfId="18222"/>
    <cellStyle name="_ROP Summary 3 9 4" xfId="18223"/>
    <cellStyle name="_ROP Summary 3 9 5" xfId="18224"/>
    <cellStyle name="_ROP Summary 3_August 2014 IMBE" xfId="9329"/>
    <cellStyle name="_ROP Summary 3_August 2014 IMBE 2" xfId="9330"/>
    <cellStyle name="_ROP Summary 3_August 2014 IMBE 2 2" xfId="9331"/>
    <cellStyle name="_ROP Summary 3_August 2014 IMBE 2 2 2" xfId="18225"/>
    <cellStyle name="_ROP Summary 3_August 2014 IMBE 2 3" xfId="9332"/>
    <cellStyle name="_ROP Summary 3_August 2014 IMBE 2_Gross" xfId="9333"/>
    <cellStyle name="_ROP Summary 3_August 2014 IMBE 2_Gross 2" xfId="9334"/>
    <cellStyle name="_ROP Summary 3_August 2014 IMBE 3" xfId="9335"/>
    <cellStyle name="_ROP Summary 3_August 2014 IMBE 3 2" xfId="18226"/>
    <cellStyle name="_ROP Summary 3_August 2014 IMBE 4" xfId="9336"/>
    <cellStyle name="_ROP Summary 3_August 2014 IMBE_Gross" xfId="9337"/>
    <cellStyle name="_ROP Summary 3_August 2014 IMBE_Gross 2" xfId="9338"/>
    <cellStyle name="_ROP Summary 3_Gross" xfId="9339"/>
    <cellStyle name="_ROP Summary 3_Gross 2" xfId="9340"/>
    <cellStyle name="_ROP Summary 4" xfId="9341"/>
    <cellStyle name="_ROP Summary 4 2" xfId="9342"/>
    <cellStyle name="_ROP Summary 4 2 2" xfId="9343"/>
    <cellStyle name="_ROP Summary 4 2 2 2" xfId="9344"/>
    <cellStyle name="_ROP Summary 4 2 3" xfId="9345"/>
    <cellStyle name="_ROP Summary 4 2_Gross" xfId="9346"/>
    <cellStyle name="_ROP Summary 4 2_Gross 2" xfId="9347"/>
    <cellStyle name="_ROP Summary 4 3" xfId="9348"/>
    <cellStyle name="_ROP Summary 4 3 2" xfId="9349"/>
    <cellStyle name="_ROP Summary 4 4" xfId="9350"/>
    <cellStyle name="_ROP Summary 4 5" xfId="9351"/>
    <cellStyle name="_ROP Summary 4 6" xfId="9352"/>
    <cellStyle name="_ROP Summary 4_August 2014 IMBE" xfId="9353"/>
    <cellStyle name="_ROP Summary 4_August 2014 IMBE 2" xfId="9354"/>
    <cellStyle name="_ROP Summary 4_August 2014 IMBE 2 2" xfId="9355"/>
    <cellStyle name="_ROP Summary 4_August 2014 IMBE 2 2 2" xfId="9356"/>
    <cellStyle name="_ROP Summary 4_August 2014 IMBE 2 2_Gross" xfId="9357"/>
    <cellStyle name="_ROP Summary 4_August 2014 IMBE 2 2_Gross 2" xfId="9358"/>
    <cellStyle name="_ROP Summary 4_August 2014 IMBE 2 3" xfId="9359"/>
    <cellStyle name="_ROP Summary 4_August 2014 IMBE 2 4" xfId="9360"/>
    <cellStyle name="_ROP Summary 4_August 2014 IMBE 2_Gross" xfId="9361"/>
    <cellStyle name="_ROP Summary 4_August 2014 IMBE 2_Gross 2" xfId="9362"/>
    <cellStyle name="_ROP Summary 4_August 2014 IMBE 3" xfId="9363"/>
    <cellStyle name="_ROP Summary 4_August 2014 IMBE 3 2" xfId="18227"/>
    <cellStyle name="_ROP Summary 4_August 2014 IMBE 3 2 2" xfId="18228"/>
    <cellStyle name="_ROP Summary 4_August 2014 IMBE 3 3" xfId="18229"/>
    <cellStyle name="_ROP Summary 4_August 2014 IMBE 4" xfId="9364"/>
    <cellStyle name="_ROP Summary 4_August 2014 IMBE 4 2" xfId="18230"/>
    <cellStyle name="_ROP Summary 4_August 2014 IMBE 4 2 2" xfId="18231"/>
    <cellStyle name="_ROP Summary 4_August 2014 IMBE 4 3" xfId="18232"/>
    <cellStyle name="_ROP Summary 4_August 2014 IMBE 5" xfId="18233"/>
    <cellStyle name="_ROP Summary 4_August 2014 IMBE 5 2" xfId="18234"/>
    <cellStyle name="_ROP Summary 4_August 2014 IMBE 6" xfId="18235"/>
    <cellStyle name="_ROP Summary 4_August 2014 IMBE_Gross" xfId="9365"/>
    <cellStyle name="_ROP Summary 4_August 2014 IMBE_Gross 2" xfId="9366"/>
    <cellStyle name="_ROP Summary 4_Gross" xfId="9367"/>
    <cellStyle name="_ROP Summary 4_Gross 2" xfId="9368"/>
    <cellStyle name="_ROP Summary 5" xfId="9369"/>
    <cellStyle name="_ROP Summary 5 2" xfId="9370"/>
    <cellStyle name="_ROP Summary 5 2 2" xfId="9371"/>
    <cellStyle name="_ROP Summary 5 2 2 2" xfId="18236"/>
    <cellStyle name="_ROP Summary 5 2 2 2 2" xfId="18237"/>
    <cellStyle name="_ROP Summary 5 2 2 2 2 2" xfId="18238"/>
    <cellStyle name="_ROP Summary 5 2 2 2 3" xfId="18239"/>
    <cellStyle name="_ROP Summary 5 2 2 3" xfId="18240"/>
    <cellStyle name="_ROP Summary 5 2 3" xfId="9372"/>
    <cellStyle name="_ROP Summary 5 2 3 2" xfId="18241"/>
    <cellStyle name="_ROP Summary 5 2 4" xfId="9373"/>
    <cellStyle name="_ROP Summary 5 2 4 2" xfId="18242"/>
    <cellStyle name="_ROP Summary 5 2 5" xfId="18243"/>
    <cellStyle name="_ROP Summary 5 2 6" xfId="18244"/>
    <cellStyle name="_ROP Summary 5 2 7" xfId="18245"/>
    <cellStyle name="_ROP Summary 5 2_Gross" xfId="9374"/>
    <cellStyle name="_ROP Summary 5 2_Gross 2" xfId="9375"/>
    <cellStyle name="_ROP Summary 5 3" xfId="9376"/>
    <cellStyle name="_ROP Summary 5 3 2" xfId="9377"/>
    <cellStyle name="_ROP Summary 5 3 2 2" xfId="18246"/>
    <cellStyle name="_ROP Summary 5 3 3" xfId="9378"/>
    <cellStyle name="_ROP Summary 5 4" xfId="9379"/>
    <cellStyle name="_ROP Summary 5 4 2" xfId="18247"/>
    <cellStyle name="_ROP Summary 5 5" xfId="9380"/>
    <cellStyle name="_ROP Summary 5 5 2" xfId="18248"/>
    <cellStyle name="_ROP Summary 5 6" xfId="18249"/>
    <cellStyle name="_ROP Summary 5_Gross" xfId="9381"/>
    <cellStyle name="_ROP Summary 5_Gross 2" xfId="9382"/>
    <cellStyle name="_ROP Summary 6" xfId="9383"/>
    <cellStyle name="_ROP Summary 6 2" xfId="9384"/>
    <cellStyle name="_ROP Summary 6 2 2" xfId="9385"/>
    <cellStyle name="_ROP Summary 6 2 2 2" xfId="18250"/>
    <cellStyle name="_ROP Summary 6 2 3" xfId="9386"/>
    <cellStyle name="_ROP Summary 6 2 4" xfId="18251"/>
    <cellStyle name="_ROP Summary 6 2 5" xfId="18252"/>
    <cellStyle name="_ROP Summary 6 2_Gross" xfId="9387"/>
    <cellStyle name="_ROP Summary 6 2_Gross 2" xfId="9388"/>
    <cellStyle name="_ROP Summary 6 3" xfId="9389"/>
    <cellStyle name="_ROP Summary 6 3 2" xfId="9390"/>
    <cellStyle name="_ROP Summary 6 3 2 2" xfId="18253"/>
    <cellStyle name="_ROP Summary 6 3 3" xfId="9391"/>
    <cellStyle name="_ROP Summary 6 4" xfId="9392"/>
    <cellStyle name="_ROP Summary 6 5" xfId="9393"/>
    <cellStyle name="_ROP Summary 6_Gross" xfId="9394"/>
    <cellStyle name="_ROP Summary 6_Gross 2" xfId="9395"/>
    <cellStyle name="_ROP Summary 7" xfId="9396"/>
    <cellStyle name="_ROP Summary 7 2" xfId="9397"/>
    <cellStyle name="_ROP Summary 7 2 2" xfId="9398"/>
    <cellStyle name="_ROP Summary 7 2 2 2" xfId="18254"/>
    <cellStyle name="_ROP Summary 7 2 3" xfId="9399"/>
    <cellStyle name="_ROP Summary 7 2_Gross" xfId="9400"/>
    <cellStyle name="_ROP Summary 7 2_Gross 2" xfId="9401"/>
    <cellStyle name="_ROP Summary 7 3" xfId="9402"/>
    <cellStyle name="_ROP Summary 7 3 2" xfId="18255"/>
    <cellStyle name="_ROP Summary 7 4" xfId="9403"/>
    <cellStyle name="_ROP Summary 7_Gross" xfId="9404"/>
    <cellStyle name="_ROP Summary 7_Gross 2" xfId="9405"/>
    <cellStyle name="_ROP Summary 8" xfId="9406"/>
    <cellStyle name="_ROP Summary 8 2" xfId="9407"/>
    <cellStyle name="_ROP Summary 8 2 2" xfId="9408"/>
    <cellStyle name="_ROP Summary 8 2 3" xfId="9409"/>
    <cellStyle name="_ROP Summary 8 2_Gross" xfId="9410"/>
    <cellStyle name="_ROP Summary 8 2_Gross 2" xfId="9411"/>
    <cellStyle name="_ROP Summary 8 3" xfId="9412"/>
    <cellStyle name="_ROP Summary 8 4" xfId="9413"/>
    <cellStyle name="_ROP Summary 8_Gross" xfId="9414"/>
    <cellStyle name="_ROP Summary 8_Gross 2" xfId="9415"/>
    <cellStyle name="_ROP Summary 9" xfId="9416"/>
    <cellStyle name="_ROP Summary 9 2" xfId="9417"/>
    <cellStyle name="_ROP Summary 9 2 2" xfId="9418"/>
    <cellStyle name="_ROP Summary 9 2 2 2" xfId="18256"/>
    <cellStyle name="_ROP Summary 9 2 2 2 2" xfId="18257"/>
    <cellStyle name="_ROP Summary 9 2 2 3" xfId="18258"/>
    <cellStyle name="_ROP Summary 9 2 3" xfId="9419"/>
    <cellStyle name="_ROP Summary 9 2 4" xfId="18259"/>
    <cellStyle name="_ROP Summary 9 2 5" xfId="18260"/>
    <cellStyle name="_ROP Summary 9 2_Gross" xfId="9420"/>
    <cellStyle name="_ROP Summary 9 2_Gross 2" xfId="9421"/>
    <cellStyle name="_ROP Summary 9 3" xfId="9422"/>
    <cellStyle name="_ROP Summary 9 3 2" xfId="18261"/>
    <cellStyle name="_ROP Summary 9 4" xfId="9423"/>
    <cellStyle name="_ROP Summary 9 4 2" xfId="18262"/>
    <cellStyle name="_ROP Summary 9 5" xfId="9424"/>
    <cellStyle name="_ROP Summary 9 6" xfId="18263"/>
    <cellStyle name="_ROP Summary 9 7" xfId="18264"/>
    <cellStyle name="_ROP Summary 9_Gross" xfId="9425"/>
    <cellStyle name="_ROP Summary 9_Gross 2" xfId="9426"/>
    <cellStyle name="_ROP Summary_001. Test" xfId="9427"/>
    <cellStyle name="_ROP Summary_001. Test 2" xfId="9428"/>
    <cellStyle name="_ROP Summary_001. Test 2 2" xfId="18265"/>
    <cellStyle name="_ROP Summary_001. Test 3" xfId="18266"/>
    <cellStyle name="_ROP Summary_001. Test_Gross" xfId="9429"/>
    <cellStyle name="_ROP Summary_001. Test_Gross 2" xfId="9430"/>
    <cellStyle name="_ROP Summary_Gross" xfId="9431"/>
    <cellStyle name="_ROP Summary_Gross 2" xfId="9432"/>
    <cellStyle name="_ROP Summary_Gross 2 2" xfId="9433"/>
    <cellStyle name="_ROP Summary_Gross 2 2 2" xfId="18267"/>
    <cellStyle name="_ROP Summary_Gross 2 3" xfId="9434"/>
    <cellStyle name="_ROP Summary_Gross 2_Gross" xfId="9435"/>
    <cellStyle name="_ROP Summary_Gross 2_Gross 2" xfId="9436"/>
    <cellStyle name="_ROP Summary_Gross 3" xfId="9437"/>
    <cellStyle name="_ROP Summary_Gross 3 2" xfId="18268"/>
    <cellStyle name="_ROP Summary_Gross 4" xfId="9438"/>
    <cellStyle name="_ROP Summary_Gross_1" xfId="9439"/>
    <cellStyle name="_ROP Summary_Gross_1 2" xfId="9440"/>
    <cellStyle name="_ROP Summary_Gross_Gross" xfId="9441"/>
    <cellStyle name="_ROP Summary_Gross_Gross 2" xfId="9442"/>
    <cellStyle name="_ROP Summary_R0" xfId="9443"/>
    <cellStyle name="_ROP Summary_R0 2" xfId="9444"/>
    <cellStyle name="_ROP Summary_R0 2 2" xfId="9445"/>
    <cellStyle name="_ROP Summary_R0 2 2 2" xfId="18269"/>
    <cellStyle name="_ROP Summary_R0 2 3" xfId="9446"/>
    <cellStyle name="_ROP Summary_R0 3" xfId="9447"/>
    <cellStyle name="_ROP Summary_R0 3 2" xfId="18270"/>
    <cellStyle name="_ROP Summary_R0 4" xfId="9448"/>
    <cellStyle name="_ROP Summary_R0_1" xfId="9449"/>
    <cellStyle name="_ROP Summary_R0_1 2" xfId="9450"/>
    <cellStyle name="_ROP Summary_R0_1 2 2" xfId="18271"/>
    <cellStyle name="_ROP Summary_R0_1 3" xfId="9451"/>
    <cellStyle name="_Sample change log v0 2" xfId="9452"/>
    <cellStyle name="_Sample change log v0 2 2" xfId="9453"/>
    <cellStyle name="_Sample change log v0 2_20110317 Guarantee Data sheet with CDS Expected Losses" xfId="9454"/>
    <cellStyle name="_Sample change log v0 2_20110317 Guarantee Data sheet with CDS Expected Losses 2" xfId="9455"/>
    <cellStyle name="_STAFF" xfId="9456"/>
    <cellStyle name="_STAFF 10" xfId="9457"/>
    <cellStyle name="_STAFF 10 2" xfId="9458"/>
    <cellStyle name="_STAFF 10 2 2" xfId="18272"/>
    <cellStyle name="_STAFF 10 2 3" xfId="18273"/>
    <cellStyle name="_STAFF 10 2 4" xfId="18274"/>
    <cellStyle name="_STAFF 10 3" xfId="9459"/>
    <cellStyle name="_STAFF 10 3 2" xfId="18275"/>
    <cellStyle name="_STAFF 10 3 2 2" xfId="18276"/>
    <cellStyle name="_STAFF 10 3 2 3" xfId="18277"/>
    <cellStyle name="_STAFF 10 3 3" xfId="18278"/>
    <cellStyle name="_STAFF 10 3 4" xfId="18279"/>
    <cellStyle name="_STAFF 10 4" xfId="18280"/>
    <cellStyle name="_STAFF 10 5" xfId="18281"/>
    <cellStyle name="_STAFF 10 6" xfId="18282"/>
    <cellStyle name="_STAFF 10_Gross" xfId="9460"/>
    <cellStyle name="_STAFF 11" xfId="9461"/>
    <cellStyle name="_STAFF 11 2" xfId="9462"/>
    <cellStyle name="_STAFF 11 2 2" xfId="18283"/>
    <cellStyle name="_STAFF 11 2 3" xfId="18284"/>
    <cellStyle name="_STAFF 11 3" xfId="18285"/>
    <cellStyle name="_STAFF 11 4" xfId="18286"/>
    <cellStyle name="_STAFF 11_Gross" xfId="9463"/>
    <cellStyle name="_STAFF 12" xfId="9464"/>
    <cellStyle name="_STAFF 12 2" xfId="9465"/>
    <cellStyle name="_STAFF 12 2 2" xfId="18287"/>
    <cellStyle name="_STAFF 12 2 3" xfId="18288"/>
    <cellStyle name="_STAFF 12 3" xfId="18289"/>
    <cellStyle name="_STAFF 12 4" xfId="18290"/>
    <cellStyle name="_STAFF 12_Gross" xfId="9466"/>
    <cellStyle name="_STAFF 13" xfId="9467"/>
    <cellStyle name="_STAFF 13 2" xfId="9468"/>
    <cellStyle name="_STAFF 13 3" xfId="18291"/>
    <cellStyle name="_STAFF 13 4" xfId="18292"/>
    <cellStyle name="_STAFF 13_Gross" xfId="9469"/>
    <cellStyle name="_STAFF 14" xfId="9470"/>
    <cellStyle name="_STAFF 14 2" xfId="9471"/>
    <cellStyle name="_STAFF 14 3" xfId="18293"/>
    <cellStyle name="_STAFF 14 4" xfId="18294"/>
    <cellStyle name="_STAFF 14_Gross" xfId="9472"/>
    <cellStyle name="_STAFF 15" xfId="9473"/>
    <cellStyle name="_STAFF 15 2" xfId="9474"/>
    <cellStyle name="_STAFF 15 3" xfId="18295"/>
    <cellStyle name="_STAFF 15 4" xfId="18296"/>
    <cellStyle name="_STAFF 15_Gross" xfId="9475"/>
    <cellStyle name="_STAFF 16" xfId="9476"/>
    <cellStyle name="_STAFF 16 2" xfId="9477"/>
    <cellStyle name="_STAFF 16_Gross" xfId="9478"/>
    <cellStyle name="_STAFF 17" xfId="9479"/>
    <cellStyle name="_STAFF 17 2" xfId="9480"/>
    <cellStyle name="_STAFF 18" xfId="9481"/>
    <cellStyle name="_STAFF 18 2" xfId="9482"/>
    <cellStyle name="_STAFF 19" xfId="9483"/>
    <cellStyle name="_STAFF 19 2" xfId="9484"/>
    <cellStyle name="_STAFF 2" xfId="9485"/>
    <cellStyle name="_STAFF 2 10" xfId="18297"/>
    <cellStyle name="_STAFF 2 11" xfId="18298"/>
    <cellStyle name="_STAFF 2 2" xfId="9486"/>
    <cellStyle name="_STAFF 2 2 2" xfId="9487"/>
    <cellStyle name="_STAFF 2 2 3" xfId="18299"/>
    <cellStyle name="_STAFF 2 2 4" xfId="18300"/>
    <cellStyle name="_STAFF 2 2 5" xfId="18301"/>
    <cellStyle name="_STAFF 2 2 6" xfId="18302"/>
    <cellStyle name="_STAFF 2 3" xfId="9488"/>
    <cellStyle name="_STAFF 2 3 2" xfId="9489"/>
    <cellStyle name="_STAFF 2 3 2 2" xfId="18303"/>
    <cellStyle name="_STAFF 2 3 2 3" xfId="18304"/>
    <cellStyle name="_STAFF 2 3 2 4" xfId="18305"/>
    <cellStyle name="_STAFF 2 3 3" xfId="9490"/>
    <cellStyle name="_STAFF 2 3 4" xfId="18306"/>
    <cellStyle name="_STAFF 2 3 5" xfId="18307"/>
    <cellStyle name="_STAFF 2 3 6" xfId="18308"/>
    <cellStyle name="_STAFF 2 3 7" xfId="18309"/>
    <cellStyle name="_STAFF 2 3_Gross" xfId="9491"/>
    <cellStyle name="_STAFF 2 4" xfId="9492"/>
    <cellStyle name="_STAFF 2 4 2" xfId="9493"/>
    <cellStyle name="_STAFF 2 4 2 2" xfId="18310"/>
    <cellStyle name="_STAFF 2 4 2 3" xfId="18311"/>
    <cellStyle name="_STAFF 2 4 2 4" xfId="18312"/>
    <cellStyle name="_STAFF 2 4 3" xfId="9494"/>
    <cellStyle name="_STAFF 2 4 4" xfId="18313"/>
    <cellStyle name="_STAFF 2 4 5" xfId="18314"/>
    <cellStyle name="_STAFF 2 4 6" xfId="18315"/>
    <cellStyle name="_STAFF 2 4 7" xfId="18316"/>
    <cellStyle name="_STAFF 2 4_Gross" xfId="9495"/>
    <cellStyle name="_STAFF 2 5" xfId="9496"/>
    <cellStyle name="_STAFF 2 5 2" xfId="9497"/>
    <cellStyle name="_STAFF 2 5 2 2" xfId="18317"/>
    <cellStyle name="_STAFF 2 5 2 2 2" xfId="18318"/>
    <cellStyle name="_STAFF 2 5 2 3" xfId="18319"/>
    <cellStyle name="_STAFF 2 5 2 4" xfId="18320"/>
    <cellStyle name="_STAFF 2 5 2 5" xfId="18321"/>
    <cellStyle name="_STAFF 2 5 3" xfId="9498"/>
    <cellStyle name="_STAFF 2 5 3 2" xfId="18322"/>
    <cellStyle name="_STAFF 2 5 3 2 2" xfId="18323"/>
    <cellStyle name="_STAFF 2 5 3 2 3" xfId="18324"/>
    <cellStyle name="_STAFF 2 5 3 3" xfId="18325"/>
    <cellStyle name="_STAFF 2 5 3 4" xfId="18326"/>
    <cellStyle name="_STAFF 2 5 4" xfId="9499"/>
    <cellStyle name="_STAFF 2 5 4 2" xfId="18327"/>
    <cellStyle name="_STAFF 2 5 5" xfId="18328"/>
    <cellStyle name="_STAFF 2 5 6" xfId="18329"/>
    <cellStyle name="_STAFF 2 5 7" xfId="18330"/>
    <cellStyle name="_STAFF 2 5 8" xfId="18331"/>
    <cellStyle name="_STAFF 2 5 9" xfId="18332"/>
    <cellStyle name="_STAFF 2 5_Gross" xfId="9500"/>
    <cellStyle name="_STAFF 2 6" xfId="9501"/>
    <cellStyle name="_STAFF 2 6 2" xfId="18333"/>
    <cellStyle name="_STAFF 2 6 2 2" xfId="18334"/>
    <cellStyle name="_STAFF 2 6 2 3" xfId="18335"/>
    <cellStyle name="_STAFF 2 6 2 4" xfId="18336"/>
    <cellStyle name="_STAFF 2 6 3" xfId="18337"/>
    <cellStyle name="_STAFF 2 6 3 2" xfId="18338"/>
    <cellStyle name="_STAFF 2 6 4" xfId="18339"/>
    <cellStyle name="_STAFF 2 6 5" xfId="18340"/>
    <cellStyle name="_STAFF 2 6 6" xfId="18341"/>
    <cellStyle name="_STAFF 2 7" xfId="9502"/>
    <cellStyle name="_STAFF 2 7 2" xfId="18342"/>
    <cellStyle name="_STAFF 2 7 3" xfId="18343"/>
    <cellStyle name="_STAFF 2 7 4" xfId="18344"/>
    <cellStyle name="_STAFF 2 8" xfId="9503"/>
    <cellStyle name="_STAFF 2 8 2" xfId="18345"/>
    <cellStyle name="_STAFF 2 8 3" xfId="18346"/>
    <cellStyle name="_STAFF 2 8 4" xfId="18347"/>
    <cellStyle name="_STAFF 2 9" xfId="9504"/>
    <cellStyle name="_STAFF 2_August 2014 IMBE" xfId="9505"/>
    <cellStyle name="_STAFF 2_August 2014 IMBE 2" xfId="9506"/>
    <cellStyle name="_STAFF 2_August 2014 IMBE 3" xfId="18348"/>
    <cellStyle name="_STAFF 2_August 2014 IMBE 4" xfId="18349"/>
    <cellStyle name="_STAFF 2_August 2014 IMBE 5" xfId="18350"/>
    <cellStyle name="_STAFF 2_August 2014 IMBE 6" xfId="18351"/>
    <cellStyle name="_STAFF 2_Gross" xfId="9507"/>
    <cellStyle name="_STAFF 20" xfId="9508"/>
    <cellStyle name="_STAFF 20 2" xfId="9509"/>
    <cellStyle name="_STAFF 21" xfId="9510"/>
    <cellStyle name="_STAFF 21 2" xfId="18352"/>
    <cellStyle name="_STAFF 22" xfId="9511"/>
    <cellStyle name="_STAFF 23" xfId="9512"/>
    <cellStyle name="_STAFF 3" xfId="9513"/>
    <cellStyle name="_STAFF 3 2" xfId="9514"/>
    <cellStyle name="_STAFF 3 3" xfId="18353"/>
    <cellStyle name="_STAFF 3 4" xfId="18354"/>
    <cellStyle name="_STAFF 3 5" xfId="18355"/>
    <cellStyle name="_STAFF 3 6" xfId="18356"/>
    <cellStyle name="_STAFF 4" xfId="9515"/>
    <cellStyle name="_STAFF 4 2" xfId="9516"/>
    <cellStyle name="_STAFF 4 2 2" xfId="18357"/>
    <cellStyle name="_STAFF 4 2 3" xfId="18358"/>
    <cellStyle name="_STAFF 4 2 4" xfId="18359"/>
    <cellStyle name="_STAFF 4 3" xfId="9517"/>
    <cellStyle name="_STAFF 4 4" xfId="18360"/>
    <cellStyle name="_STAFF 4 5" xfId="18361"/>
    <cellStyle name="_STAFF 4 6" xfId="18362"/>
    <cellStyle name="_STAFF 4 7" xfId="18363"/>
    <cellStyle name="_STAFF 4_Gross" xfId="9518"/>
    <cellStyle name="_STAFF 5" xfId="9519"/>
    <cellStyle name="_STAFF 5 2" xfId="9520"/>
    <cellStyle name="_STAFF 5 2 2" xfId="18364"/>
    <cellStyle name="_STAFF 5 2 3" xfId="18365"/>
    <cellStyle name="_STAFF 5 2 4" xfId="18366"/>
    <cellStyle name="_STAFF 5 3" xfId="9521"/>
    <cellStyle name="_STAFF 5 4" xfId="18367"/>
    <cellStyle name="_STAFF 5 5" xfId="18368"/>
    <cellStyle name="_STAFF 5 6" xfId="18369"/>
    <cellStyle name="_STAFF 5 7" xfId="18370"/>
    <cellStyle name="_STAFF 5_Gross" xfId="9522"/>
    <cellStyle name="_STAFF 6" xfId="9523"/>
    <cellStyle name="_STAFF 6 2" xfId="9524"/>
    <cellStyle name="_STAFF 6 2 2" xfId="18371"/>
    <cellStyle name="_STAFF 6 3" xfId="9525"/>
    <cellStyle name="_STAFF 6 3 2" xfId="18372"/>
    <cellStyle name="_STAFF 6 3 2 2" xfId="18373"/>
    <cellStyle name="_STAFF 6 3 3" xfId="18374"/>
    <cellStyle name="_STAFF 6 4" xfId="18375"/>
    <cellStyle name="_STAFF 6 5" xfId="18376"/>
    <cellStyle name="_STAFF 6 6" xfId="18377"/>
    <cellStyle name="_STAFF 6 7" xfId="18378"/>
    <cellStyle name="_STAFF 6 8" xfId="18379"/>
    <cellStyle name="_STAFF 7" xfId="9526"/>
    <cellStyle name="_STAFF 7 2" xfId="9527"/>
    <cellStyle name="_STAFF 7 2 2" xfId="18380"/>
    <cellStyle name="_STAFF 7 2 3" xfId="18381"/>
    <cellStyle name="_STAFF 7 3" xfId="9528"/>
    <cellStyle name="_STAFF 7 4" xfId="9529"/>
    <cellStyle name="_STAFF 7 5" xfId="18382"/>
    <cellStyle name="_STAFF 7 6" xfId="18383"/>
    <cellStyle name="_STAFF 7_Gross" xfId="9530"/>
    <cellStyle name="_STAFF 8" xfId="9531"/>
    <cellStyle name="_STAFF 8 2" xfId="9532"/>
    <cellStyle name="_STAFF 8 2 2" xfId="18384"/>
    <cellStyle name="_STAFF 8 2 3" xfId="18385"/>
    <cellStyle name="_STAFF 8 3" xfId="18386"/>
    <cellStyle name="_STAFF 8 4" xfId="18387"/>
    <cellStyle name="_STAFF 8_Gross" xfId="9533"/>
    <cellStyle name="_STAFF 9" xfId="9534"/>
    <cellStyle name="_STAFF 9 2" xfId="9535"/>
    <cellStyle name="_STAFF 9 2 2" xfId="18388"/>
    <cellStyle name="_STAFF 9 2 3" xfId="18389"/>
    <cellStyle name="_STAFF 9 3" xfId="18390"/>
    <cellStyle name="_STAFF 9 4" xfId="18391"/>
    <cellStyle name="_STAFF 9_Gross" xfId="9536"/>
    <cellStyle name="_STAFF_July 2014 IMBE" xfId="9537"/>
    <cellStyle name="_STAFF_July 2014 IMBE 2" xfId="9538"/>
    <cellStyle name="_STAFF_July 2014 IMBE 2 2" xfId="18392"/>
    <cellStyle name="_STAFF_July 2014 IMBE 2 3" xfId="18393"/>
    <cellStyle name="_STAFF_July 2014 IMBE 2 4" xfId="18394"/>
    <cellStyle name="_STAFF_July 2014 IMBE 3" xfId="9539"/>
    <cellStyle name="_STAFF_July 2014 IMBE 4" xfId="18395"/>
    <cellStyle name="_STAFF_July 2014 IMBE 5" xfId="18396"/>
    <cellStyle name="_STAFF_July 2014 IMBE 6" xfId="18397"/>
    <cellStyle name="_STAFF_July 2014 IMBE 7" xfId="18398"/>
    <cellStyle name="_STAFF_R0 Caseloads" xfId="9540"/>
    <cellStyle name="_STAFF_R0 Caseloads 2" xfId="18399"/>
    <cellStyle name="_STAFF_R0 Caseloads 3" xfId="18400"/>
    <cellStyle name="_STAFF_R0 Caseloads 4" xfId="18401"/>
    <cellStyle name="_STAFF_WCMG updates 1415p3" xfId="9541"/>
    <cellStyle name="_STAFF_WCMG updates 1415p3 2" xfId="9542"/>
    <cellStyle name="_STAFF_WCMG updates 1415p3 3" xfId="18402"/>
    <cellStyle name="_STAFF_WCMG updates 1415p3 4" xfId="18403"/>
    <cellStyle name="_STAFF_WCMG updates 1415p3 5" xfId="18404"/>
    <cellStyle name="_STAFF_WCMG updates 1415p3 6" xfId="18405"/>
    <cellStyle name="_Sub debt extension discount table 31 1 11 v2" xfId="9543"/>
    <cellStyle name="_Sub debt extension discount table 31 1 11 v2 2" xfId="9544"/>
    <cellStyle name="_Sub debt extension discount table 31 1 11 v2 2 2" xfId="18406"/>
    <cellStyle name="_Sub debt extension discount table 31 1 11 v2 3" xfId="18407"/>
    <cellStyle name="_sub debt int" xfId="9545"/>
    <cellStyle name="_sub debt int 2" xfId="9546"/>
    <cellStyle name="_sub debt int_20110317 Guarantee Data sheet with CDS Expected Losses" xfId="9547"/>
    <cellStyle name="_sub debt int_20110317 Guarantee Data sheet with CDS Expected Losses 2" xfId="9548"/>
    <cellStyle name="_Summer 2011 long-term working age" xfId="9549"/>
    <cellStyle name="_Summer 2011 long-term working age 2" xfId="18408"/>
    <cellStyle name="_TableHead" xfId="9550"/>
    <cellStyle name="_TableHead 2" xfId="9551"/>
    <cellStyle name="_Tailor Analysis 1.11 (1 Dec take up rates)" xfId="9552"/>
    <cellStyle name="_Tailor Analysis 1.11 (1 Dec take up rates) 2" xfId="9553"/>
    <cellStyle name="_Telekit book P2 WD6 Ruth Owen draft" xfId="9554"/>
    <cellStyle name="_Telekit book P2 WD6 Ruth Owen draft 10" xfId="9555"/>
    <cellStyle name="_Telekit book P2 WD6 Ruth Owen draft 10 2" xfId="9556"/>
    <cellStyle name="_Telekit book P2 WD6 Ruth Owen draft 10 2 2" xfId="18409"/>
    <cellStyle name="_Telekit book P2 WD6 Ruth Owen draft 10 2 3" xfId="18410"/>
    <cellStyle name="_Telekit book P2 WD6 Ruth Owen draft 10 2 4" xfId="18411"/>
    <cellStyle name="_Telekit book P2 WD6 Ruth Owen draft 10 3" xfId="9557"/>
    <cellStyle name="_Telekit book P2 WD6 Ruth Owen draft 10 3 2" xfId="18412"/>
    <cellStyle name="_Telekit book P2 WD6 Ruth Owen draft 10 3 2 2" xfId="18413"/>
    <cellStyle name="_Telekit book P2 WD6 Ruth Owen draft 10 3 2 3" xfId="18414"/>
    <cellStyle name="_Telekit book P2 WD6 Ruth Owen draft 10 3 3" xfId="18415"/>
    <cellStyle name="_Telekit book P2 WD6 Ruth Owen draft 10 3 4" xfId="18416"/>
    <cellStyle name="_Telekit book P2 WD6 Ruth Owen draft 10 4" xfId="18417"/>
    <cellStyle name="_Telekit book P2 WD6 Ruth Owen draft 10 5" xfId="18418"/>
    <cellStyle name="_Telekit book P2 WD6 Ruth Owen draft 10 6" xfId="18419"/>
    <cellStyle name="_Telekit book P2 WD6 Ruth Owen draft 10_Gross" xfId="9558"/>
    <cellStyle name="_Telekit book P2 WD6 Ruth Owen draft 11" xfId="9559"/>
    <cellStyle name="_Telekit book P2 WD6 Ruth Owen draft 11 2" xfId="9560"/>
    <cellStyle name="_Telekit book P2 WD6 Ruth Owen draft 11 2 2" xfId="18420"/>
    <cellStyle name="_Telekit book P2 WD6 Ruth Owen draft 11 2 3" xfId="18421"/>
    <cellStyle name="_Telekit book P2 WD6 Ruth Owen draft 11 3" xfId="18422"/>
    <cellStyle name="_Telekit book P2 WD6 Ruth Owen draft 11 4" xfId="18423"/>
    <cellStyle name="_Telekit book P2 WD6 Ruth Owen draft 11_Gross" xfId="9561"/>
    <cellStyle name="_Telekit book P2 WD6 Ruth Owen draft 12" xfId="9562"/>
    <cellStyle name="_Telekit book P2 WD6 Ruth Owen draft 12 2" xfId="9563"/>
    <cellStyle name="_Telekit book P2 WD6 Ruth Owen draft 12 2 2" xfId="18424"/>
    <cellStyle name="_Telekit book P2 WD6 Ruth Owen draft 12 2 3" xfId="18425"/>
    <cellStyle name="_Telekit book P2 WD6 Ruth Owen draft 12 3" xfId="18426"/>
    <cellStyle name="_Telekit book P2 WD6 Ruth Owen draft 12 4" xfId="18427"/>
    <cellStyle name="_Telekit book P2 WD6 Ruth Owen draft 12_Gross" xfId="9564"/>
    <cellStyle name="_Telekit book P2 WD6 Ruth Owen draft 13" xfId="9565"/>
    <cellStyle name="_Telekit book P2 WD6 Ruth Owen draft 13 2" xfId="9566"/>
    <cellStyle name="_Telekit book P2 WD6 Ruth Owen draft 13 3" xfId="18428"/>
    <cellStyle name="_Telekit book P2 WD6 Ruth Owen draft 13 4" xfId="18429"/>
    <cellStyle name="_Telekit book P2 WD6 Ruth Owen draft 13_Gross" xfId="9567"/>
    <cellStyle name="_Telekit book P2 WD6 Ruth Owen draft 14" xfId="9568"/>
    <cellStyle name="_Telekit book P2 WD6 Ruth Owen draft 14 2" xfId="9569"/>
    <cellStyle name="_Telekit book P2 WD6 Ruth Owen draft 14 3" xfId="18430"/>
    <cellStyle name="_Telekit book P2 WD6 Ruth Owen draft 14 4" xfId="18431"/>
    <cellStyle name="_Telekit book P2 WD6 Ruth Owen draft 14_Gross" xfId="9570"/>
    <cellStyle name="_Telekit book P2 WD6 Ruth Owen draft 15" xfId="9571"/>
    <cellStyle name="_Telekit book P2 WD6 Ruth Owen draft 15 2" xfId="9572"/>
    <cellStyle name="_Telekit book P2 WD6 Ruth Owen draft 15 3" xfId="18432"/>
    <cellStyle name="_Telekit book P2 WD6 Ruth Owen draft 15 4" xfId="18433"/>
    <cellStyle name="_Telekit book P2 WD6 Ruth Owen draft 15_Gross" xfId="9573"/>
    <cellStyle name="_Telekit book P2 WD6 Ruth Owen draft 16" xfId="9574"/>
    <cellStyle name="_Telekit book P2 WD6 Ruth Owen draft 16 2" xfId="9575"/>
    <cellStyle name="_Telekit book P2 WD6 Ruth Owen draft 16_Gross" xfId="9576"/>
    <cellStyle name="_Telekit book P2 WD6 Ruth Owen draft 17" xfId="9577"/>
    <cellStyle name="_Telekit book P2 WD6 Ruth Owen draft 17 2" xfId="9578"/>
    <cellStyle name="_Telekit book P2 WD6 Ruth Owen draft 18" xfId="9579"/>
    <cellStyle name="_Telekit book P2 WD6 Ruth Owen draft 18 2" xfId="9580"/>
    <cellStyle name="_Telekit book P2 WD6 Ruth Owen draft 19" xfId="9581"/>
    <cellStyle name="_Telekit book P2 WD6 Ruth Owen draft 19 2" xfId="9582"/>
    <cellStyle name="_Telekit book P2 WD6 Ruth Owen draft 2" xfId="9583"/>
    <cellStyle name="_Telekit book P2 WD6 Ruth Owen draft 2 10" xfId="18434"/>
    <cellStyle name="_Telekit book P2 WD6 Ruth Owen draft 2 11" xfId="18435"/>
    <cellStyle name="_Telekit book P2 WD6 Ruth Owen draft 2 2" xfId="9584"/>
    <cellStyle name="_Telekit book P2 WD6 Ruth Owen draft 2 2 2" xfId="9585"/>
    <cellStyle name="_Telekit book P2 WD6 Ruth Owen draft 2 2 3" xfId="18436"/>
    <cellStyle name="_Telekit book P2 WD6 Ruth Owen draft 2 2 4" xfId="18437"/>
    <cellStyle name="_Telekit book P2 WD6 Ruth Owen draft 2 2 5" xfId="18438"/>
    <cellStyle name="_Telekit book P2 WD6 Ruth Owen draft 2 2 6" xfId="18439"/>
    <cellStyle name="_Telekit book P2 WD6 Ruth Owen draft 2 3" xfId="9586"/>
    <cellStyle name="_Telekit book P2 WD6 Ruth Owen draft 2 3 2" xfId="9587"/>
    <cellStyle name="_Telekit book P2 WD6 Ruth Owen draft 2 3 2 2" xfId="18440"/>
    <cellStyle name="_Telekit book P2 WD6 Ruth Owen draft 2 3 2 3" xfId="18441"/>
    <cellStyle name="_Telekit book P2 WD6 Ruth Owen draft 2 3 2 4" xfId="18442"/>
    <cellStyle name="_Telekit book P2 WD6 Ruth Owen draft 2 3 3" xfId="9588"/>
    <cellStyle name="_Telekit book P2 WD6 Ruth Owen draft 2 3 4" xfId="18443"/>
    <cellStyle name="_Telekit book P2 WD6 Ruth Owen draft 2 3 5" xfId="18444"/>
    <cellStyle name="_Telekit book P2 WD6 Ruth Owen draft 2 3 6" xfId="18445"/>
    <cellStyle name="_Telekit book P2 WD6 Ruth Owen draft 2 3 7" xfId="18446"/>
    <cellStyle name="_Telekit book P2 WD6 Ruth Owen draft 2 3_Gross" xfId="9589"/>
    <cellStyle name="_Telekit book P2 WD6 Ruth Owen draft 2 4" xfId="9590"/>
    <cellStyle name="_Telekit book P2 WD6 Ruth Owen draft 2 4 2" xfId="9591"/>
    <cellStyle name="_Telekit book P2 WD6 Ruth Owen draft 2 4 2 2" xfId="18447"/>
    <cellStyle name="_Telekit book P2 WD6 Ruth Owen draft 2 4 2 3" xfId="18448"/>
    <cellStyle name="_Telekit book P2 WD6 Ruth Owen draft 2 4 2 4" xfId="18449"/>
    <cellStyle name="_Telekit book P2 WD6 Ruth Owen draft 2 4 3" xfId="9592"/>
    <cellStyle name="_Telekit book P2 WD6 Ruth Owen draft 2 4 4" xfId="18450"/>
    <cellStyle name="_Telekit book P2 WD6 Ruth Owen draft 2 4 5" xfId="18451"/>
    <cellStyle name="_Telekit book P2 WD6 Ruth Owen draft 2 4 6" xfId="18452"/>
    <cellStyle name="_Telekit book P2 WD6 Ruth Owen draft 2 4 7" xfId="18453"/>
    <cellStyle name="_Telekit book P2 WD6 Ruth Owen draft 2 4_Gross" xfId="9593"/>
    <cellStyle name="_Telekit book P2 WD6 Ruth Owen draft 2 5" xfId="9594"/>
    <cellStyle name="_Telekit book P2 WD6 Ruth Owen draft 2 5 2" xfId="9595"/>
    <cellStyle name="_Telekit book P2 WD6 Ruth Owen draft 2 5 2 2" xfId="18454"/>
    <cellStyle name="_Telekit book P2 WD6 Ruth Owen draft 2 5 2 2 2" xfId="18455"/>
    <cellStyle name="_Telekit book P2 WD6 Ruth Owen draft 2 5 2 3" xfId="18456"/>
    <cellStyle name="_Telekit book P2 WD6 Ruth Owen draft 2 5 2 4" xfId="18457"/>
    <cellStyle name="_Telekit book P2 WD6 Ruth Owen draft 2 5 2 5" xfId="18458"/>
    <cellStyle name="_Telekit book P2 WD6 Ruth Owen draft 2 5 3" xfId="9596"/>
    <cellStyle name="_Telekit book P2 WD6 Ruth Owen draft 2 5 3 2" xfId="18459"/>
    <cellStyle name="_Telekit book P2 WD6 Ruth Owen draft 2 5 3 2 2" xfId="18460"/>
    <cellStyle name="_Telekit book P2 WD6 Ruth Owen draft 2 5 3 2 3" xfId="18461"/>
    <cellStyle name="_Telekit book P2 WD6 Ruth Owen draft 2 5 3 3" xfId="18462"/>
    <cellStyle name="_Telekit book P2 WD6 Ruth Owen draft 2 5 3 4" xfId="18463"/>
    <cellStyle name="_Telekit book P2 WD6 Ruth Owen draft 2 5 4" xfId="9597"/>
    <cellStyle name="_Telekit book P2 WD6 Ruth Owen draft 2 5 4 2" xfId="18464"/>
    <cellStyle name="_Telekit book P2 WD6 Ruth Owen draft 2 5 5" xfId="18465"/>
    <cellStyle name="_Telekit book P2 WD6 Ruth Owen draft 2 5 6" xfId="18466"/>
    <cellStyle name="_Telekit book P2 WD6 Ruth Owen draft 2 5 7" xfId="18467"/>
    <cellStyle name="_Telekit book P2 WD6 Ruth Owen draft 2 5 8" xfId="18468"/>
    <cellStyle name="_Telekit book P2 WD6 Ruth Owen draft 2 5 9" xfId="18469"/>
    <cellStyle name="_Telekit book P2 WD6 Ruth Owen draft 2 5_Gross" xfId="9598"/>
    <cellStyle name="_Telekit book P2 WD6 Ruth Owen draft 2 6" xfId="9599"/>
    <cellStyle name="_Telekit book P2 WD6 Ruth Owen draft 2 6 2" xfId="18470"/>
    <cellStyle name="_Telekit book P2 WD6 Ruth Owen draft 2 6 2 2" xfId="18471"/>
    <cellStyle name="_Telekit book P2 WD6 Ruth Owen draft 2 6 2 3" xfId="18472"/>
    <cellStyle name="_Telekit book P2 WD6 Ruth Owen draft 2 6 2 4" xfId="18473"/>
    <cellStyle name="_Telekit book P2 WD6 Ruth Owen draft 2 6 3" xfId="18474"/>
    <cellStyle name="_Telekit book P2 WD6 Ruth Owen draft 2 6 3 2" xfId="18475"/>
    <cellStyle name="_Telekit book P2 WD6 Ruth Owen draft 2 6 4" xfId="18476"/>
    <cellStyle name="_Telekit book P2 WD6 Ruth Owen draft 2 6 5" xfId="18477"/>
    <cellStyle name="_Telekit book P2 WD6 Ruth Owen draft 2 6 6" xfId="18478"/>
    <cellStyle name="_Telekit book P2 WD6 Ruth Owen draft 2 7" xfId="9600"/>
    <cellStyle name="_Telekit book P2 WD6 Ruth Owen draft 2 7 2" xfId="18479"/>
    <cellStyle name="_Telekit book P2 WD6 Ruth Owen draft 2 7 3" xfId="18480"/>
    <cellStyle name="_Telekit book P2 WD6 Ruth Owen draft 2 7 4" xfId="18481"/>
    <cellStyle name="_Telekit book P2 WD6 Ruth Owen draft 2 8" xfId="9601"/>
    <cellStyle name="_Telekit book P2 WD6 Ruth Owen draft 2 8 2" xfId="18482"/>
    <cellStyle name="_Telekit book P2 WD6 Ruth Owen draft 2 8 3" xfId="18483"/>
    <cellStyle name="_Telekit book P2 WD6 Ruth Owen draft 2 8 4" xfId="18484"/>
    <cellStyle name="_Telekit book P2 WD6 Ruth Owen draft 2 9" xfId="9602"/>
    <cellStyle name="_Telekit book P2 WD6 Ruth Owen draft 2_August 2014 IMBE" xfId="9603"/>
    <cellStyle name="_Telekit book P2 WD6 Ruth Owen draft 2_August 2014 IMBE 2" xfId="9604"/>
    <cellStyle name="_Telekit book P2 WD6 Ruth Owen draft 2_August 2014 IMBE 3" xfId="18485"/>
    <cellStyle name="_Telekit book P2 WD6 Ruth Owen draft 2_August 2014 IMBE 4" xfId="18486"/>
    <cellStyle name="_Telekit book P2 WD6 Ruth Owen draft 2_August 2014 IMBE 5" xfId="18487"/>
    <cellStyle name="_Telekit book P2 WD6 Ruth Owen draft 2_August 2014 IMBE 6" xfId="18488"/>
    <cellStyle name="_Telekit book P2 WD6 Ruth Owen draft 2_Gross" xfId="9605"/>
    <cellStyle name="_Telekit book P2 WD6 Ruth Owen draft 20" xfId="9606"/>
    <cellStyle name="_Telekit book P2 WD6 Ruth Owen draft 20 2" xfId="9607"/>
    <cellStyle name="_Telekit book P2 WD6 Ruth Owen draft 21" xfId="9608"/>
    <cellStyle name="_Telekit book P2 WD6 Ruth Owen draft 21 2" xfId="18489"/>
    <cellStyle name="_Telekit book P2 WD6 Ruth Owen draft 22" xfId="9609"/>
    <cellStyle name="_Telekit book P2 WD6 Ruth Owen draft 23" xfId="9610"/>
    <cellStyle name="_Telekit book P2 WD6 Ruth Owen draft 3" xfId="9611"/>
    <cellStyle name="_Telekit book P2 WD6 Ruth Owen draft 3 2" xfId="9612"/>
    <cellStyle name="_Telekit book P2 WD6 Ruth Owen draft 3 3" xfId="18490"/>
    <cellStyle name="_Telekit book P2 WD6 Ruth Owen draft 3 4" xfId="18491"/>
    <cellStyle name="_Telekit book P2 WD6 Ruth Owen draft 3 5" xfId="18492"/>
    <cellStyle name="_Telekit book P2 WD6 Ruth Owen draft 3 6" xfId="18493"/>
    <cellStyle name="_Telekit book P2 WD6 Ruth Owen draft 4" xfId="9613"/>
    <cellStyle name="_Telekit book P2 WD6 Ruth Owen draft 4 2" xfId="9614"/>
    <cellStyle name="_Telekit book P2 WD6 Ruth Owen draft 4 2 2" xfId="18494"/>
    <cellStyle name="_Telekit book P2 WD6 Ruth Owen draft 4 2 3" xfId="18495"/>
    <cellStyle name="_Telekit book P2 WD6 Ruth Owen draft 4 2 4" xfId="18496"/>
    <cellStyle name="_Telekit book P2 WD6 Ruth Owen draft 4 3" xfId="9615"/>
    <cellStyle name="_Telekit book P2 WD6 Ruth Owen draft 4 4" xfId="18497"/>
    <cellStyle name="_Telekit book P2 WD6 Ruth Owen draft 4 5" xfId="18498"/>
    <cellStyle name="_Telekit book P2 WD6 Ruth Owen draft 4 6" xfId="18499"/>
    <cellStyle name="_Telekit book P2 WD6 Ruth Owen draft 4 7" xfId="18500"/>
    <cellStyle name="_Telekit book P2 WD6 Ruth Owen draft 4_Gross" xfId="9616"/>
    <cellStyle name="_Telekit book P2 WD6 Ruth Owen draft 5" xfId="9617"/>
    <cellStyle name="_Telekit book P2 WD6 Ruth Owen draft 5 2" xfId="9618"/>
    <cellStyle name="_Telekit book P2 WD6 Ruth Owen draft 5 2 2" xfId="18501"/>
    <cellStyle name="_Telekit book P2 WD6 Ruth Owen draft 5 2 3" xfId="18502"/>
    <cellStyle name="_Telekit book P2 WD6 Ruth Owen draft 5 2 4" xfId="18503"/>
    <cellStyle name="_Telekit book P2 WD6 Ruth Owen draft 5 3" xfId="9619"/>
    <cellStyle name="_Telekit book P2 WD6 Ruth Owen draft 5 4" xfId="18504"/>
    <cellStyle name="_Telekit book P2 WD6 Ruth Owen draft 5 5" xfId="18505"/>
    <cellStyle name="_Telekit book P2 WD6 Ruth Owen draft 5 6" xfId="18506"/>
    <cellStyle name="_Telekit book P2 WD6 Ruth Owen draft 5 7" xfId="18507"/>
    <cellStyle name="_Telekit book P2 WD6 Ruth Owen draft 5_Gross" xfId="9620"/>
    <cellStyle name="_Telekit book P2 WD6 Ruth Owen draft 6" xfId="9621"/>
    <cellStyle name="_Telekit book P2 WD6 Ruth Owen draft 6 2" xfId="9622"/>
    <cellStyle name="_Telekit book P2 WD6 Ruth Owen draft 6 2 2" xfId="18508"/>
    <cellStyle name="_Telekit book P2 WD6 Ruth Owen draft 6 3" xfId="9623"/>
    <cellStyle name="_Telekit book P2 WD6 Ruth Owen draft 6 3 2" xfId="18509"/>
    <cellStyle name="_Telekit book P2 WD6 Ruth Owen draft 6 3 2 2" xfId="18510"/>
    <cellStyle name="_Telekit book P2 WD6 Ruth Owen draft 6 3 3" xfId="18511"/>
    <cellStyle name="_Telekit book P2 WD6 Ruth Owen draft 6 4" xfId="18512"/>
    <cellStyle name="_Telekit book P2 WD6 Ruth Owen draft 6 5" xfId="18513"/>
    <cellStyle name="_Telekit book P2 WD6 Ruth Owen draft 6 6" xfId="18514"/>
    <cellStyle name="_Telekit book P2 WD6 Ruth Owen draft 6 7" xfId="18515"/>
    <cellStyle name="_Telekit book P2 WD6 Ruth Owen draft 6 8" xfId="18516"/>
    <cellStyle name="_Telekit book P2 WD6 Ruth Owen draft 7" xfId="9624"/>
    <cellStyle name="_Telekit book P2 WD6 Ruth Owen draft 7 2" xfId="9625"/>
    <cellStyle name="_Telekit book P2 WD6 Ruth Owen draft 7 2 2" xfId="18517"/>
    <cellStyle name="_Telekit book P2 WD6 Ruth Owen draft 7 2 3" xfId="18518"/>
    <cellStyle name="_Telekit book P2 WD6 Ruth Owen draft 7 3" xfId="9626"/>
    <cellStyle name="_Telekit book P2 WD6 Ruth Owen draft 7 4" xfId="9627"/>
    <cellStyle name="_Telekit book P2 WD6 Ruth Owen draft 7 5" xfId="18519"/>
    <cellStyle name="_Telekit book P2 WD6 Ruth Owen draft 7 6" xfId="18520"/>
    <cellStyle name="_Telekit book P2 WD6 Ruth Owen draft 7_Gross" xfId="9628"/>
    <cellStyle name="_Telekit book P2 WD6 Ruth Owen draft 8" xfId="9629"/>
    <cellStyle name="_Telekit book P2 WD6 Ruth Owen draft 8 2" xfId="9630"/>
    <cellStyle name="_Telekit book P2 WD6 Ruth Owen draft 8 2 2" xfId="18521"/>
    <cellStyle name="_Telekit book P2 WD6 Ruth Owen draft 8 2 3" xfId="18522"/>
    <cellStyle name="_Telekit book P2 WD6 Ruth Owen draft 8 3" xfId="18523"/>
    <cellStyle name="_Telekit book P2 WD6 Ruth Owen draft 8 4" xfId="18524"/>
    <cellStyle name="_Telekit book P2 WD6 Ruth Owen draft 8_Gross" xfId="9631"/>
    <cellStyle name="_Telekit book P2 WD6 Ruth Owen draft 9" xfId="9632"/>
    <cellStyle name="_Telekit book P2 WD6 Ruth Owen draft 9 2" xfId="9633"/>
    <cellStyle name="_Telekit book P2 WD6 Ruth Owen draft 9 2 2" xfId="18525"/>
    <cellStyle name="_Telekit book P2 WD6 Ruth Owen draft 9 2 3" xfId="18526"/>
    <cellStyle name="_Telekit book P2 WD6 Ruth Owen draft 9 3" xfId="18527"/>
    <cellStyle name="_Telekit book P2 WD6 Ruth Owen draft 9 4" xfId="18528"/>
    <cellStyle name="_Telekit book P2 WD6 Ruth Owen draft 9_Gross" xfId="9634"/>
    <cellStyle name="_Telekit book P2 WD6 Ruth Owen draft_July 2014 IMBE" xfId="9635"/>
    <cellStyle name="_Telekit book P2 WD6 Ruth Owen draft_July 2014 IMBE 2" xfId="9636"/>
    <cellStyle name="_Telekit book P2 WD6 Ruth Owen draft_July 2014 IMBE 2 2" xfId="18529"/>
    <cellStyle name="_Telekit book P2 WD6 Ruth Owen draft_July 2014 IMBE 2 3" xfId="18530"/>
    <cellStyle name="_Telekit book P2 WD6 Ruth Owen draft_July 2014 IMBE 2 4" xfId="18531"/>
    <cellStyle name="_Telekit book P2 WD6 Ruth Owen draft_July 2014 IMBE 3" xfId="9637"/>
    <cellStyle name="_Telekit book P2 WD6 Ruth Owen draft_July 2014 IMBE 4" xfId="18532"/>
    <cellStyle name="_Telekit book P2 WD6 Ruth Owen draft_July 2014 IMBE 5" xfId="18533"/>
    <cellStyle name="_Telekit book P2 WD6 Ruth Owen draft_July 2014 IMBE 6" xfId="18534"/>
    <cellStyle name="_Telekit book P2 WD6 Ruth Owen draft_July 2014 IMBE 7" xfId="18535"/>
    <cellStyle name="_Telekit book P2 WD6 Ruth Owen draft_R0 Caseloads" xfId="9638"/>
    <cellStyle name="_Telekit book P2 WD6 Ruth Owen draft_R0 Caseloads 2" xfId="18536"/>
    <cellStyle name="_Telekit book P2 WD6 Ruth Owen draft_R0 Caseloads 3" xfId="18537"/>
    <cellStyle name="_Telekit book P2 WD6 Ruth Owen draft_R0 Caseloads 4" xfId="18538"/>
    <cellStyle name="_Telekit book P2 WD6 Ruth Owen draft_WCMG updates 1415p3" xfId="9639"/>
    <cellStyle name="_Telekit book P2 WD6 Ruth Owen draft_WCMG updates 1415p3 2" xfId="9640"/>
    <cellStyle name="_Telekit book P2 WD6 Ruth Owen draft_WCMG updates 1415p3 3" xfId="18539"/>
    <cellStyle name="_Telekit book P2 WD6 Ruth Owen draft_WCMG updates 1415p3 4" xfId="18540"/>
    <cellStyle name="_Telekit book P2 WD6 Ruth Owen draft_WCMG updates 1415p3 5" xfId="18541"/>
    <cellStyle name="_Telekit book P2 WD6 Ruth Owen draft_WCMG updates 1415p3 6" xfId="18542"/>
    <cellStyle name="_WD6 OPPC Narrative" xfId="9641"/>
    <cellStyle name="_WD6 OPPC Narrative 10" xfId="9642"/>
    <cellStyle name="_WD6 OPPC Narrative 10 2" xfId="9643"/>
    <cellStyle name="_WD6 OPPC Narrative 10 2 2" xfId="9644"/>
    <cellStyle name="_WD6 OPPC Narrative 10 2 2 2" xfId="18543"/>
    <cellStyle name="_WD6 OPPC Narrative 10 2 2 2 2" xfId="18544"/>
    <cellStyle name="_WD6 OPPC Narrative 10 2 2 3" xfId="18545"/>
    <cellStyle name="_WD6 OPPC Narrative 10 2 3" xfId="9645"/>
    <cellStyle name="_WD6 OPPC Narrative 10 2 4" xfId="18546"/>
    <cellStyle name="_WD6 OPPC Narrative 10 2 5" xfId="18547"/>
    <cellStyle name="_WD6 OPPC Narrative 10 2_Gross" xfId="9646"/>
    <cellStyle name="_WD6 OPPC Narrative 10 2_Gross 2" xfId="9647"/>
    <cellStyle name="_WD6 OPPC Narrative 10 3" xfId="9648"/>
    <cellStyle name="_WD6 OPPC Narrative 10 3 2" xfId="18548"/>
    <cellStyle name="_WD6 OPPC Narrative 10 4" xfId="9649"/>
    <cellStyle name="_WD6 OPPC Narrative 10 4 2" xfId="18549"/>
    <cellStyle name="_WD6 OPPC Narrative 10 5" xfId="9650"/>
    <cellStyle name="_WD6 OPPC Narrative 10 6" xfId="18550"/>
    <cellStyle name="_WD6 OPPC Narrative 10 7" xfId="18551"/>
    <cellStyle name="_WD6 OPPC Narrative 10_Gross" xfId="9651"/>
    <cellStyle name="_WD6 OPPC Narrative 10_Gross 2" xfId="9652"/>
    <cellStyle name="_WD6 OPPC Narrative 11" xfId="9653"/>
    <cellStyle name="_WD6 OPPC Narrative 11 2" xfId="9654"/>
    <cellStyle name="_WD6 OPPC Narrative 11 2 2" xfId="9655"/>
    <cellStyle name="_WD6 OPPC Narrative 11 2 2 2" xfId="18552"/>
    <cellStyle name="_WD6 OPPC Narrative 11 2 3" xfId="18553"/>
    <cellStyle name="_WD6 OPPC Narrative 11 3" xfId="9656"/>
    <cellStyle name="_WD6 OPPC Narrative 11 3 2" xfId="18554"/>
    <cellStyle name="_WD6 OPPC Narrative 11 3 2 2" xfId="18555"/>
    <cellStyle name="_WD6 OPPC Narrative 11 3 3" xfId="18556"/>
    <cellStyle name="_WD6 OPPC Narrative 11 4" xfId="9657"/>
    <cellStyle name="_WD6 OPPC Narrative 11 4 2" xfId="18557"/>
    <cellStyle name="_WD6 OPPC Narrative 11 5" xfId="9658"/>
    <cellStyle name="_WD6 OPPC Narrative 11 5 2" xfId="18558"/>
    <cellStyle name="_WD6 OPPC Narrative 11 6" xfId="18559"/>
    <cellStyle name="_WD6 OPPC Narrative 11_Gross" xfId="9659"/>
    <cellStyle name="_WD6 OPPC Narrative 11_Gross 2" xfId="9660"/>
    <cellStyle name="_WD6 OPPC Narrative 12" xfId="9661"/>
    <cellStyle name="_WD6 OPPC Narrative 12 2" xfId="9662"/>
    <cellStyle name="_WD6 OPPC Narrative 12 2 2" xfId="9663"/>
    <cellStyle name="_WD6 OPPC Narrative 12 3" xfId="9664"/>
    <cellStyle name="_WD6 OPPC Narrative 12 4" xfId="9665"/>
    <cellStyle name="_WD6 OPPC Narrative 12_Gross" xfId="9666"/>
    <cellStyle name="_WD6 OPPC Narrative 12_Gross 2" xfId="9667"/>
    <cellStyle name="_WD6 OPPC Narrative 13" xfId="9668"/>
    <cellStyle name="_WD6 OPPC Narrative 13 2" xfId="9669"/>
    <cellStyle name="_WD6 OPPC Narrative 13 2 2" xfId="18560"/>
    <cellStyle name="_WD6 OPPC Narrative 13 3" xfId="9670"/>
    <cellStyle name="_WD6 OPPC Narrative 13 4" xfId="18561"/>
    <cellStyle name="_WD6 OPPC Narrative 13 5" xfId="18562"/>
    <cellStyle name="_WD6 OPPC Narrative 13_Gross" xfId="9671"/>
    <cellStyle name="_WD6 OPPC Narrative 13_Gross 2" xfId="9672"/>
    <cellStyle name="_WD6 OPPC Narrative 14" xfId="9673"/>
    <cellStyle name="_WD6 OPPC Narrative 14 2" xfId="9674"/>
    <cellStyle name="_WD6 OPPC Narrative 14 2 2" xfId="9675"/>
    <cellStyle name="_WD6 OPPC Narrative 14 3" xfId="9676"/>
    <cellStyle name="_WD6 OPPC Narrative 14_Gross" xfId="9677"/>
    <cellStyle name="_WD6 OPPC Narrative 14_Gross 2" xfId="9678"/>
    <cellStyle name="_WD6 OPPC Narrative 15" xfId="9679"/>
    <cellStyle name="_WD6 OPPC Narrative 15 2" xfId="9680"/>
    <cellStyle name="_WD6 OPPC Narrative 15 3" xfId="9681"/>
    <cellStyle name="_WD6 OPPC Narrative 15_Gross" xfId="9682"/>
    <cellStyle name="_WD6 OPPC Narrative 15_Gross 2" xfId="9683"/>
    <cellStyle name="_WD6 OPPC Narrative 16" xfId="9684"/>
    <cellStyle name="_WD6 OPPC Narrative 16 2" xfId="9685"/>
    <cellStyle name="_WD6 OPPC Narrative 16_Gross" xfId="9686"/>
    <cellStyle name="_WD6 OPPC Narrative 16_Gross 2" xfId="9687"/>
    <cellStyle name="_WD6 OPPC Narrative 17" xfId="9688"/>
    <cellStyle name="_WD6 OPPC Narrative 17 2" xfId="9689"/>
    <cellStyle name="_WD6 OPPC Narrative 17_Gross" xfId="9690"/>
    <cellStyle name="_WD6 OPPC Narrative 17_Gross 2" xfId="9691"/>
    <cellStyle name="_WD6 OPPC Narrative 18" xfId="9692"/>
    <cellStyle name="_WD6 OPPC Narrative 18 2" xfId="9693"/>
    <cellStyle name="_WD6 OPPC Narrative 19" xfId="9694"/>
    <cellStyle name="_WD6 OPPC Narrative 19 2" xfId="9695"/>
    <cellStyle name="_WD6 OPPC Narrative 2" xfId="9696"/>
    <cellStyle name="_WD6 OPPC Narrative 2 10" xfId="9697"/>
    <cellStyle name="_WD6 OPPC Narrative 2 11" xfId="9698"/>
    <cellStyle name="_WD6 OPPC Narrative 2 12" xfId="9699"/>
    <cellStyle name="_WD6 OPPC Narrative 2 2" xfId="9700"/>
    <cellStyle name="_WD6 OPPC Narrative 2 2 2" xfId="9701"/>
    <cellStyle name="_WD6 OPPC Narrative 2 2 2 2" xfId="9702"/>
    <cellStyle name="_WD6 OPPC Narrative 2 2 2 3" xfId="18563"/>
    <cellStyle name="_WD6 OPPC Narrative 2 2 2 4" xfId="18564"/>
    <cellStyle name="_WD6 OPPC Narrative 2 2 3" xfId="9703"/>
    <cellStyle name="_WD6 OPPC Narrative 2 2 3 2" xfId="9704"/>
    <cellStyle name="_WD6 OPPC Narrative 2 2 4" xfId="9705"/>
    <cellStyle name="_WD6 OPPC Narrative 2 2 5" xfId="9706"/>
    <cellStyle name="_WD6 OPPC Narrative 2 2_Gross" xfId="9707"/>
    <cellStyle name="_WD6 OPPC Narrative 2 2_Gross 2" xfId="9708"/>
    <cellStyle name="_WD6 OPPC Narrative 2 3" xfId="9709"/>
    <cellStyle name="_WD6 OPPC Narrative 2 3 2" xfId="9710"/>
    <cellStyle name="_WD6 OPPC Narrative 2 3 2 2" xfId="9711"/>
    <cellStyle name="_WD6 OPPC Narrative 2 3 2 3" xfId="9712"/>
    <cellStyle name="_WD6 OPPC Narrative 2 3 3" xfId="9713"/>
    <cellStyle name="_WD6 OPPC Narrative 2 3 4" xfId="9714"/>
    <cellStyle name="_WD6 OPPC Narrative 2 3_Gross" xfId="9715"/>
    <cellStyle name="_WD6 OPPC Narrative 2 3_Gross 2" xfId="9716"/>
    <cellStyle name="_WD6 OPPC Narrative 2 4" xfId="9717"/>
    <cellStyle name="_WD6 OPPC Narrative 2 4 2" xfId="9718"/>
    <cellStyle name="_WD6 OPPC Narrative 2 4 2 2" xfId="18565"/>
    <cellStyle name="_WD6 OPPC Narrative 2 4 2 2 2" xfId="18566"/>
    <cellStyle name="_WD6 OPPC Narrative 2 4 2 3" xfId="18567"/>
    <cellStyle name="_WD6 OPPC Narrative 2 4 3" xfId="9719"/>
    <cellStyle name="_WD6 OPPC Narrative 2 4 4" xfId="9720"/>
    <cellStyle name="_WD6 OPPC Narrative 2 4 5" xfId="18568"/>
    <cellStyle name="_WD6 OPPC Narrative 2 5" xfId="9721"/>
    <cellStyle name="_WD6 OPPC Narrative 2 5 2" xfId="9722"/>
    <cellStyle name="_WD6 OPPC Narrative 2 5 2 2" xfId="9723"/>
    <cellStyle name="_WD6 OPPC Narrative 2 5 3" xfId="9724"/>
    <cellStyle name="_WD6 OPPC Narrative 2 6" xfId="9725"/>
    <cellStyle name="_WD6 OPPC Narrative 2 6 2" xfId="9726"/>
    <cellStyle name="_WD6 OPPC Narrative 2 6 3" xfId="9727"/>
    <cellStyle name="_WD6 OPPC Narrative 2 7" xfId="9728"/>
    <cellStyle name="_WD6 OPPC Narrative 2 7 2" xfId="9729"/>
    <cellStyle name="_WD6 OPPC Narrative 2 8" xfId="9730"/>
    <cellStyle name="_WD6 OPPC Narrative 2 9" xfId="9731"/>
    <cellStyle name="_WD6 OPPC Narrative 2_Gross" xfId="9732"/>
    <cellStyle name="_WD6 OPPC Narrative 2_Gross 2" xfId="9733"/>
    <cellStyle name="_WD6 OPPC Narrative 20" xfId="9734"/>
    <cellStyle name="_WD6 OPPC Narrative 20 2" xfId="9735"/>
    <cellStyle name="_WD6 OPPC Narrative 21" xfId="9736"/>
    <cellStyle name="_WD6 OPPC Narrative 21 2" xfId="9737"/>
    <cellStyle name="_WD6 OPPC Narrative 22" xfId="9738"/>
    <cellStyle name="_WD6 OPPC Narrative 23" xfId="9739"/>
    <cellStyle name="_WD6 OPPC Narrative 24" xfId="9740"/>
    <cellStyle name="_WD6 OPPC Narrative 24 2" xfId="9741"/>
    <cellStyle name="_WD6 OPPC Narrative 25" xfId="9742"/>
    <cellStyle name="_WD6 OPPC Narrative 25 2" xfId="18569"/>
    <cellStyle name="_WD6 OPPC Narrative 26" xfId="9743"/>
    <cellStyle name="_WD6 OPPC Narrative 26 2" xfId="18570"/>
    <cellStyle name="_WD6 OPPC Narrative 27" xfId="9744"/>
    <cellStyle name="_WD6 OPPC Narrative 27 2" xfId="18571"/>
    <cellStyle name="_WD6 OPPC Narrative 28" xfId="9745"/>
    <cellStyle name="_WD6 OPPC Narrative 29" xfId="9746"/>
    <cellStyle name="_WD6 OPPC Narrative 3" xfId="9747"/>
    <cellStyle name="_WD6 OPPC Narrative 3 10" xfId="9748"/>
    <cellStyle name="_WD6 OPPC Narrative 3 10 2" xfId="9749"/>
    <cellStyle name="_WD6 OPPC Narrative 3 10 2 2" xfId="18572"/>
    <cellStyle name="_WD6 OPPC Narrative 3 10 3" xfId="18573"/>
    <cellStyle name="_WD6 OPPC Narrative 3 10 4" xfId="18574"/>
    <cellStyle name="_WD6 OPPC Narrative 3 10 5" xfId="18575"/>
    <cellStyle name="_WD6 OPPC Narrative 3 11" xfId="9750"/>
    <cellStyle name="_WD6 OPPC Narrative 3 11 2" xfId="9751"/>
    <cellStyle name="_WD6 OPPC Narrative 3 12" xfId="9752"/>
    <cellStyle name="_WD6 OPPC Narrative 3 13" xfId="18576"/>
    <cellStyle name="_WD6 OPPC Narrative 3 2" xfId="9753"/>
    <cellStyle name="_WD6 OPPC Narrative 3 2 2" xfId="9754"/>
    <cellStyle name="_WD6 OPPC Narrative 3 2 2 2" xfId="9755"/>
    <cellStyle name="_WD6 OPPC Narrative 3 2 2 2 2" xfId="18577"/>
    <cellStyle name="_WD6 OPPC Narrative 3 2 2 3" xfId="9756"/>
    <cellStyle name="_WD6 OPPC Narrative 3 2 2_Gross" xfId="9757"/>
    <cellStyle name="_WD6 OPPC Narrative 3 2 2_Gross 2" xfId="9758"/>
    <cellStyle name="_WD6 OPPC Narrative 3 2 3" xfId="9759"/>
    <cellStyle name="_WD6 OPPC Narrative 3 2 3 2" xfId="18578"/>
    <cellStyle name="_WD6 OPPC Narrative 3 2 4" xfId="9760"/>
    <cellStyle name="_WD6 OPPC Narrative 3 2_Gross" xfId="9761"/>
    <cellStyle name="_WD6 OPPC Narrative 3 2_Gross 2" xfId="9762"/>
    <cellStyle name="_WD6 OPPC Narrative 3 3" xfId="9763"/>
    <cellStyle name="_WD6 OPPC Narrative 3 3 2" xfId="9764"/>
    <cellStyle name="_WD6 OPPC Narrative 3 3 2 2" xfId="9765"/>
    <cellStyle name="_WD6 OPPC Narrative 3 3 2 2 2" xfId="18579"/>
    <cellStyle name="_WD6 OPPC Narrative 3 3 2 3" xfId="9766"/>
    <cellStyle name="_WD6 OPPC Narrative 3 3 2_Gross" xfId="9767"/>
    <cellStyle name="_WD6 OPPC Narrative 3 3 2_Gross 2" xfId="9768"/>
    <cellStyle name="_WD6 OPPC Narrative 3 3 3" xfId="9769"/>
    <cellStyle name="_WD6 OPPC Narrative 3 3 3 2" xfId="18580"/>
    <cellStyle name="_WD6 OPPC Narrative 3 3 4" xfId="9770"/>
    <cellStyle name="_WD6 OPPC Narrative 3 3_August 2014 IMBE" xfId="9771"/>
    <cellStyle name="_WD6 OPPC Narrative 3 3_August 2014 IMBE 2" xfId="9772"/>
    <cellStyle name="_WD6 OPPC Narrative 3 3_August 2014 IMBE 2 2" xfId="9773"/>
    <cellStyle name="_WD6 OPPC Narrative 3 3_August 2014 IMBE 2 2 2" xfId="9774"/>
    <cellStyle name="_WD6 OPPC Narrative 3 3_August 2014 IMBE 2 2_Gross" xfId="9775"/>
    <cellStyle name="_WD6 OPPC Narrative 3 3_August 2014 IMBE 2 2_Gross 2" xfId="9776"/>
    <cellStyle name="_WD6 OPPC Narrative 3 3_August 2014 IMBE 2 3" xfId="9777"/>
    <cellStyle name="_WD6 OPPC Narrative 3 3_August 2014 IMBE 2 4" xfId="9778"/>
    <cellStyle name="_WD6 OPPC Narrative 3 3_August 2014 IMBE 2_Gross" xfId="9779"/>
    <cellStyle name="_WD6 OPPC Narrative 3 3_August 2014 IMBE 2_Gross 2" xfId="9780"/>
    <cellStyle name="_WD6 OPPC Narrative 3 3_August 2014 IMBE 3" xfId="9781"/>
    <cellStyle name="_WD6 OPPC Narrative 3 3_August 2014 IMBE 3 2" xfId="18581"/>
    <cellStyle name="_WD6 OPPC Narrative 3 3_August 2014 IMBE 3 2 2" xfId="18582"/>
    <cellStyle name="_WD6 OPPC Narrative 3 3_August 2014 IMBE 3 3" xfId="18583"/>
    <cellStyle name="_WD6 OPPC Narrative 3 3_August 2014 IMBE 4" xfId="9782"/>
    <cellStyle name="_WD6 OPPC Narrative 3 3_August 2014 IMBE 4 2" xfId="18584"/>
    <cellStyle name="_WD6 OPPC Narrative 3 3_August 2014 IMBE 4 2 2" xfId="18585"/>
    <cellStyle name="_WD6 OPPC Narrative 3 3_August 2014 IMBE 4 3" xfId="18586"/>
    <cellStyle name="_WD6 OPPC Narrative 3 3_August 2014 IMBE 5" xfId="18587"/>
    <cellStyle name="_WD6 OPPC Narrative 3 3_August 2014 IMBE 5 2" xfId="18588"/>
    <cellStyle name="_WD6 OPPC Narrative 3 3_August 2014 IMBE 6" xfId="18589"/>
    <cellStyle name="_WD6 OPPC Narrative 3 3_August 2014 IMBE_Gross" xfId="9783"/>
    <cellStyle name="_WD6 OPPC Narrative 3 3_August 2014 IMBE_Gross 2" xfId="9784"/>
    <cellStyle name="_WD6 OPPC Narrative 3 3_Gross" xfId="9785"/>
    <cellStyle name="_WD6 OPPC Narrative 3 3_Gross 2" xfId="9786"/>
    <cellStyle name="_WD6 OPPC Narrative 3 4" xfId="9787"/>
    <cellStyle name="_WD6 OPPC Narrative 3 4 2" xfId="9788"/>
    <cellStyle name="_WD6 OPPC Narrative 3 4 2 2" xfId="9789"/>
    <cellStyle name="_WD6 OPPC Narrative 3 4 2 2 2" xfId="18590"/>
    <cellStyle name="_WD6 OPPC Narrative 3 4 2 3" xfId="9790"/>
    <cellStyle name="_WD6 OPPC Narrative 3 4 2_Gross" xfId="9791"/>
    <cellStyle name="_WD6 OPPC Narrative 3 4 2_Gross 2" xfId="9792"/>
    <cellStyle name="_WD6 OPPC Narrative 3 4 3" xfId="9793"/>
    <cellStyle name="_WD6 OPPC Narrative 3 4 3 2" xfId="18591"/>
    <cellStyle name="_WD6 OPPC Narrative 3 4 4" xfId="9794"/>
    <cellStyle name="_WD6 OPPC Narrative 3 4_Gross" xfId="9795"/>
    <cellStyle name="_WD6 OPPC Narrative 3 4_Gross 2" xfId="9796"/>
    <cellStyle name="_WD6 OPPC Narrative 3 5" xfId="9797"/>
    <cellStyle name="_WD6 OPPC Narrative 3 5 2" xfId="9798"/>
    <cellStyle name="_WD6 OPPC Narrative 3 5 2 2" xfId="18592"/>
    <cellStyle name="_WD6 OPPC Narrative 3 5 2 2 2" xfId="18593"/>
    <cellStyle name="_WD6 OPPC Narrative 3 5 2 3" xfId="18594"/>
    <cellStyle name="_WD6 OPPC Narrative 3 5 3" xfId="9799"/>
    <cellStyle name="_WD6 OPPC Narrative 3 5 3 2" xfId="18595"/>
    <cellStyle name="_WD6 OPPC Narrative 3 5 4" xfId="18596"/>
    <cellStyle name="_WD6 OPPC Narrative 3 5 5" xfId="18597"/>
    <cellStyle name="_WD6 OPPC Narrative 3 5 6" xfId="18598"/>
    <cellStyle name="_WD6 OPPC Narrative 3 5_Gross" xfId="9800"/>
    <cellStyle name="_WD6 OPPC Narrative 3 5_Gross 2" xfId="9801"/>
    <cellStyle name="_WD6 OPPC Narrative 3 6" xfId="9802"/>
    <cellStyle name="_WD6 OPPC Narrative 3 6 2" xfId="9803"/>
    <cellStyle name="_WD6 OPPC Narrative 3 6 2 2" xfId="18599"/>
    <cellStyle name="_WD6 OPPC Narrative 3 6 2 2 2" xfId="18600"/>
    <cellStyle name="_WD6 OPPC Narrative 3 6 2 3" xfId="18601"/>
    <cellStyle name="_WD6 OPPC Narrative 3 6 3" xfId="9804"/>
    <cellStyle name="_WD6 OPPC Narrative 3 6 3 2" xfId="18602"/>
    <cellStyle name="_WD6 OPPC Narrative 3 6 3 2 2" xfId="18603"/>
    <cellStyle name="_WD6 OPPC Narrative 3 6 3 3" xfId="18604"/>
    <cellStyle name="_WD6 OPPC Narrative 3 6 4" xfId="9805"/>
    <cellStyle name="_WD6 OPPC Narrative 3 6 4 2" xfId="18605"/>
    <cellStyle name="_WD6 OPPC Narrative 3 6 5" xfId="18606"/>
    <cellStyle name="_WD6 OPPC Narrative 3 6 5 2" xfId="18607"/>
    <cellStyle name="_WD6 OPPC Narrative 3 6 6" xfId="18608"/>
    <cellStyle name="_WD6 OPPC Narrative 3 6 7" xfId="18609"/>
    <cellStyle name="_WD6 OPPC Narrative 3 6 8" xfId="18610"/>
    <cellStyle name="_WD6 OPPC Narrative 3 6_Gross" xfId="9806"/>
    <cellStyle name="_WD6 OPPC Narrative 3 6_Gross 2" xfId="9807"/>
    <cellStyle name="_WD6 OPPC Narrative 3 7" xfId="9808"/>
    <cellStyle name="_WD6 OPPC Narrative 3 7 2" xfId="9809"/>
    <cellStyle name="_WD6 OPPC Narrative 3 7 2 2" xfId="9810"/>
    <cellStyle name="_WD6 OPPC Narrative 3 7 2 2 2" xfId="18611"/>
    <cellStyle name="_WD6 OPPC Narrative 3 7 2 3" xfId="18612"/>
    <cellStyle name="_WD6 OPPC Narrative 3 7 3" xfId="9811"/>
    <cellStyle name="_WD6 OPPC Narrative 3 7 3 2" xfId="18613"/>
    <cellStyle name="_WD6 OPPC Narrative 3 7 3 2 2" xfId="18614"/>
    <cellStyle name="_WD6 OPPC Narrative 3 7 3 3" xfId="18615"/>
    <cellStyle name="_WD6 OPPC Narrative 3 7 4" xfId="9812"/>
    <cellStyle name="_WD6 OPPC Narrative 3 7 4 2" xfId="18616"/>
    <cellStyle name="_WD6 OPPC Narrative 3 7 5" xfId="18617"/>
    <cellStyle name="_WD6 OPPC Narrative 3 7 5 2" xfId="18618"/>
    <cellStyle name="_WD6 OPPC Narrative 3 7 6" xfId="18619"/>
    <cellStyle name="_WD6 OPPC Narrative 3 7_Gross" xfId="9813"/>
    <cellStyle name="_WD6 OPPC Narrative 3 7_Gross 2" xfId="9814"/>
    <cellStyle name="_WD6 OPPC Narrative 3 8" xfId="9815"/>
    <cellStyle name="_WD6 OPPC Narrative 3 8 2" xfId="9816"/>
    <cellStyle name="_WD6 OPPC Narrative 3 8 2 2" xfId="18620"/>
    <cellStyle name="_WD6 OPPC Narrative 3 8 2 2 2" xfId="18621"/>
    <cellStyle name="_WD6 OPPC Narrative 3 8 2 3" xfId="18622"/>
    <cellStyle name="_WD6 OPPC Narrative 3 8 3" xfId="9817"/>
    <cellStyle name="_WD6 OPPC Narrative 3 8 3 2" xfId="18623"/>
    <cellStyle name="_WD6 OPPC Narrative 3 8 3 2 2" xfId="18624"/>
    <cellStyle name="_WD6 OPPC Narrative 3 8 3 3" xfId="18625"/>
    <cellStyle name="_WD6 OPPC Narrative 3 8 4" xfId="18626"/>
    <cellStyle name="_WD6 OPPC Narrative 3 8 4 2" xfId="18627"/>
    <cellStyle name="_WD6 OPPC Narrative 3 8 5" xfId="18628"/>
    <cellStyle name="_WD6 OPPC Narrative 3 8 5 2" xfId="18629"/>
    <cellStyle name="_WD6 OPPC Narrative 3 8 6" xfId="18630"/>
    <cellStyle name="_WD6 OPPC Narrative 3 8 7" xfId="18631"/>
    <cellStyle name="_WD6 OPPC Narrative 3 8 8" xfId="18632"/>
    <cellStyle name="_WD6 OPPC Narrative 3 8_Gross" xfId="9818"/>
    <cellStyle name="_WD6 OPPC Narrative 3 8_Gross 2" xfId="9819"/>
    <cellStyle name="_WD6 OPPC Narrative 3 9" xfId="9820"/>
    <cellStyle name="_WD6 OPPC Narrative 3 9 2" xfId="9821"/>
    <cellStyle name="_WD6 OPPC Narrative 3 9 2 2" xfId="18633"/>
    <cellStyle name="_WD6 OPPC Narrative 3 9 3" xfId="18634"/>
    <cellStyle name="_WD6 OPPC Narrative 3 9 4" xfId="18635"/>
    <cellStyle name="_WD6 OPPC Narrative 3 9 5" xfId="18636"/>
    <cellStyle name="_WD6 OPPC Narrative 3_August 2014 IMBE" xfId="9822"/>
    <cellStyle name="_WD6 OPPC Narrative 3_August 2014 IMBE 2" xfId="9823"/>
    <cellStyle name="_WD6 OPPC Narrative 3_August 2014 IMBE 2 2" xfId="9824"/>
    <cellStyle name="_WD6 OPPC Narrative 3_August 2014 IMBE 2 2 2" xfId="18637"/>
    <cellStyle name="_WD6 OPPC Narrative 3_August 2014 IMBE 2 3" xfId="9825"/>
    <cellStyle name="_WD6 OPPC Narrative 3_August 2014 IMBE 2_Gross" xfId="9826"/>
    <cellStyle name="_WD6 OPPC Narrative 3_August 2014 IMBE 2_Gross 2" xfId="9827"/>
    <cellStyle name="_WD6 OPPC Narrative 3_August 2014 IMBE 3" xfId="9828"/>
    <cellStyle name="_WD6 OPPC Narrative 3_August 2014 IMBE 3 2" xfId="18638"/>
    <cellStyle name="_WD6 OPPC Narrative 3_August 2014 IMBE 4" xfId="9829"/>
    <cellStyle name="_WD6 OPPC Narrative 3_August 2014 IMBE_Gross" xfId="9830"/>
    <cellStyle name="_WD6 OPPC Narrative 3_August 2014 IMBE_Gross 2" xfId="9831"/>
    <cellStyle name="_WD6 OPPC Narrative 3_Gross" xfId="9832"/>
    <cellStyle name="_WD6 OPPC Narrative 3_Gross 2" xfId="9833"/>
    <cellStyle name="_WD6 OPPC Narrative 4" xfId="9834"/>
    <cellStyle name="_WD6 OPPC Narrative 4 2" xfId="9835"/>
    <cellStyle name="_WD6 OPPC Narrative 4 2 2" xfId="9836"/>
    <cellStyle name="_WD6 OPPC Narrative 4 2 2 2" xfId="9837"/>
    <cellStyle name="_WD6 OPPC Narrative 4 2 3" xfId="9838"/>
    <cellStyle name="_WD6 OPPC Narrative 4 2_Gross" xfId="9839"/>
    <cellStyle name="_WD6 OPPC Narrative 4 2_Gross 2" xfId="9840"/>
    <cellStyle name="_WD6 OPPC Narrative 4 3" xfId="9841"/>
    <cellStyle name="_WD6 OPPC Narrative 4 3 2" xfId="9842"/>
    <cellStyle name="_WD6 OPPC Narrative 4 4" xfId="9843"/>
    <cellStyle name="_WD6 OPPC Narrative 4 5" xfId="9844"/>
    <cellStyle name="_WD6 OPPC Narrative 4 6" xfId="9845"/>
    <cellStyle name="_WD6 OPPC Narrative 4_August 2014 IMBE" xfId="9846"/>
    <cellStyle name="_WD6 OPPC Narrative 4_August 2014 IMBE 2" xfId="9847"/>
    <cellStyle name="_WD6 OPPC Narrative 4_August 2014 IMBE 2 2" xfId="9848"/>
    <cellStyle name="_WD6 OPPC Narrative 4_August 2014 IMBE 2 2 2" xfId="9849"/>
    <cellStyle name="_WD6 OPPC Narrative 4_August 2014 IMBE 2 2_Gross" xfId="9850"/>
    <cellStyle name="_WD6 OPPC Narrative 4_August 2014 IMBE 2 2_Gross 2" xfId="9851"/>
    <cellStyle name="_WD6 OPPC Narrative 4_August 2014 IMBE 2 3" xfId="9852"/>
    <cellStyle name="_WD6 OPPC Narrative 4_August 2014 IMBE 2 4" xfId="9853"/>
    <cellStyle name="_WD6 OPPC Narrative 4_August 2014 IMBE 2_Gross" xfId="9854"/>
    <cellStyle name="_WD6 OPPC Narrative 4_August 2014 IMBE 2_Gross 2" xfId="9855"/>
    <cellStyle name="_WD6 OPPC Narrative 4_August 2014 IMBE 3" xfId="9856"/>
    <cellStyle name="_WD6 OPPC Narrative 4_August 2014 IMBE 3 2" xfId="18639"/>
    <cellStyle name="_WD6 OPPC Narrative 4_August 2014 IMBE 3 2 2" xfId="18640"/>
    <cellStyle name="_WD6 OPPC Narrative 4_August 2014 IMBE 3 3" xfId="18641"/>
    <cellStyle name="_WD6 OPPC Narrative 4_August 2014 IMBE 4" xfId="9857"/>
    <cellStyle name="_WD6 OPPC Narrative 4_August 2014 IMBE 4 2" xfId="18642"/>
    <cellStyle name="_WD6 OPPC Narrative 4_August 2014 IMBE 4 2 2" xfId="18643"/>
    <cellStyle name="_WD6 OPPC Narrative 4_August 2014 IMBE 4 3" xfId="18644"/>
    <cellStyle name="_WD6 OPPC Narrative 4_August 2014 IMBE 5" xfId="18645"/>
    <cellStyle name="_WD6 OPPC Narrative 4_August 2014 IMBE 5 2" xfId="18646"/>
    <cellStyle name="_WD6 OPPC Narrative 4_August 2014 IMBE 6" xfId="18647"/>
    <cellStyle name="_WD6 OPPC Narrative 4_August 2014 IMBE_Gross" xfId="9858"/>
    <cellStyle name="_WD6 OPPC Narrative 4_August 2014 IMBE_Gross 2" xfId="9859"/>
    <cellStyle name="_WD6 OPPC Narrative 4_Gross" xfId="9860"/>
    <cellStyle name="_WD6 OPPC Narrative 4_Gross 2" xfId="9861"/>
    <cellStyle name="_WD6 OPPC Narrative 5" xfId="9862"/>
    <cellStyle name="_WD6 OPPC Narrative 5 2" xfId="9863"/>
    <cellStyle name="_WD6 OPPC Narrative 5 2 2" xfId="9864"/>
    <cellStyle name="_WD6 OPPC Narrative 5 2 2 2" xfId="18648"/>
    <cellStyle name="_WD6 OPPC Narrative 5 2 2 2 2" xfId="18649"/>
    <cellStyle name="_WD6 OPPC Narrative 5 2 2 2 2 2" xfId="18650"/>
    <cellStyle name="_WD6 OPPC Narrative 5 2 2 2 3" xfId="18651"/>
    <cellStyle name="_WD6 OPPC Narrative 5 2 2 3" xfId="18652"/>
    <cellStyle name="_WD6 OPPC Narrative 5 2 3" xfId="9865"/>
    <cellStyle name="_WD6 OPPC Narrative 5 2 3 2" xfId="18653"/>
    <cellStyle name="_WD6 OPPC Narrative 5 2 4" xfId="9866"/>
    <cellStyle name="_WD6 OPPC Narrative 5 2 4 2" xfId="18654"/>
    <cellStyle name="_WD6 OPPC Narrative 5 2 5" xfId="18655"/>
    <cellStyle name="_WD6 OPPC Narrative 5 2 6" xfId="18656"/>
    <cellStyle name="_WD6 OPPC Narrative 5 2 7" xfId="18657"/>
    <cellStyle name="_WD6 OPPC Narrative 5 2_Gross" xfId="9867"/>
    <cellStyle name="_WD6 OPPC Narrative 5 2_Gross 2" xfId="9868"/>
    <cellStyle name="_WD6 OPPC Narrative 5 3" xfId="9869"/>
    <cellStyle name="_WD6 OPPC Narrative 5 3 2" xfId="9870"/>
    <cellStyle name="_WD6 OPPC Narrative 5 3 2 2" xfId="18658"/>
    <cellStyle name="_WD6 OPPC Narrative 5 3 3" xfId="9871"/>
    <cellStyle name="_WD6 OPPC Narrative 5 4" xfId="9872"/>
    <cellStyle name="_WD6 OPPC Narrative 5 4 2" xfId="18659"/>
    <cellStyle name="_WD6 OPPC Narrative 5 5" xfId="9873"/>
    <cellStyle name="_WD6 OPPC Narrative 5 5 2" xfId="18660"/>
    <cellStyle name="_WD6 OPPC Narrative 5 6" xfId="18661"/>
    <cellStyle name="_WD6 OPPC Narrative 5_Gross" xfId="9874"/>
    <cellStyle name="_WD6 OPPC Narrative 5_Gross 2" xfId="9875"/>
    <cellStyle name="_WD6 OPPC Narrative 6" xfId="9876"/>
    <cellStyle name="_WD6 OPPC Narrative 6 2" xfId="9877"/>
    <cellStyle name="_WD6 OPPC Narrative 6 2 2" xfId="9878"/>
    <cellStyle name="_WD6 OPPC Narrative 6 2 2 2" xfId="18662"/>
    <cellStyle name="_WD6 OPPC Narrative 6 2 3" xfId="9879"/>
    <cellStyle name="_WD6 OPPC Narrative 6 2 4" xfId="18663"/>
    <cellStyle name="_WD6 OPPC Narrative 6 2 5" xfId="18664"/>
    <cellStyle name="_WD6 OPPC Narrative 6 2_Gross" xfId="9880"/>
    <cellStyle name="_WD6 OPPC Narrative 6 2_Gross 2" xfId="9881"/>
    <cellStyle name="_WD6 OPPC Narrative 6 3" xfId="9882"/>
    <cellStyle name="_WD6 OPPC Narrative 6 3 2" xfId="9883"/>
    <cellStyle name="_WD6 OPPC Narrative 6 3 2 2" xfId="18665"/>
    <cellStyle name="_WD6 OPPC Narrative 6 3 3" xfId="9884"/>
    <cellStyle name="_WD6 OPPC Narrative 6 4" xfId="9885"/>
    <cellStyle name="_WD6 OPPC Narrative 6 5" xfId="9886"/>
    <cellStyle name="_WD6 OPPC Narrative 6_Gross" xfId="9887"/>
    <cellStyle name="_WD6 OPPC Narrative 6_Gross 2" xfId="9888"/>
    <cellStyle name="_WD6 OPPC Narrative 7" xfId="9889"/>
    <cellStyle name="_WD6 OPPC Narrative 7 2" xfId="9890"/>
    <cellStyle name="_WD6 OPPC Narrative 7 2 2" xfId="9891"/>
    <cellStyle name="_WD6 OPPC Narrative 7 2 2 2" xfId="18666"/>
    <cellStyle name="_WD6 OPPC Narrative 7 2 3" xfId="9892"/>
    <cellStyle name="_WD6 OPPC Narrative 7 2_Gross" xfId="9893"/>
    <cellStyle name="_WD6 OPPC Narrative 7 2_Gross 2" xfId="9894"/>
    <cellStyle name="_WD6 OPPC Narrative 7 3" xfId="9895"/>
    <cellStyle name="_WD6 OPPC Narrative 7 3 2" xfId="18667"/>
    <cellStyle name="_WD6 OPPC Narrative 7 4" xfId="9896"/>
    <cellStyle name="_WD6 OPPC Narrative 7_Gross" xfId="9897"/>
    <cellStyle name="_WD6 OPPC Narrative 7_Gross 2" xfId="9898"/>
    <cellStyle name="_WD6 OPPC Narrative 8" xfId="9899"/>
    <cellStyle name="_WD6 OPPC Narrative 8 2" xfId="9900"/>
    <cellStyle name="_WD6 OPPC Narrative 8 2 2" xfId="9901"/>
    <cellStyle name="_WD6 OPPC Narrative 8 2 3" xfId="9902"/>
    <cellStyle name="_WD6 OPPC Narrative 8 2_Gross" xfId="9903"/>
    <cellStyle name="_WD6 OPPC Narrative 8 2_Gross 2" xfId="9904"/>
    <cellStyle name="_WD6 OPPC Narrative 8 3" xfId="9905"/>
    <cellStyle name="_WD6 OPPC Narrative 8 4" xfId="9906"/>
    <cellStyle name="_WD6 OPPC Narrative 8_Gross" xfId="9907"/>
    <cellStyle name="_WD6 OPPC Narrative 8_Gross 2" xfId="9908"/>
    <cellStyle name="_WD6 OPPC Narrative 9" xfId="9909"/>
    <cellStyle name="_WD6 OPPC Narrative 9 2" xfId="9910"/>
    <cellStyle name="_WD6 OPPC Narrative 9 2 2" xfId="9911"/>
    <cellStyle name="_WD6 OPPC Narrative 9 2 2 2" xfId="18668"/>
    <cellStyle name="_WD6 OPPC Narrative 9 2 2 2 2" xfId="18669"/>
    <cellStyle name="_WD6 OPPC Narrative 9 2 2 3" xfId="18670"/>
    <cellStyle name="_WD6 OPPC Narrative 9 2 3" xfId="9912"/>
    <cellStyle name="_WD6 OPPC Narrative 9 2 4" xfId="18671"/>
    <cellStyle name="_WD6 OPPC Narrative 9 2 5" xfId="18672"/>
    <cellStyle name="_WD6 OPPC Narrative 9 2_Gross" xfId="9913"/>
    <cellStyle name="_WD6 OPPC Narrative 9 2_Gross 2" xfId="9914"/>
    <cellStyle name="_WD6 OPPC Narrative 9 3" xfId="9915"/>
    <cellStyle name="_WD6 OPPC Narrative 9 3 2" xfId="18673"/>
    <cellStyle name="_WD6 OPPC Narrative 9 4" xfId="9916"/>
    <cellStyle name="_WD6 OPPC Narrative 9 4 2" xfId="18674"/>
    <cellStyle name="_WD6 OPPC Narrative 9 5" xfId="9917"/>
    <cellStyle name="_WD6 OPPC Narrative 9 6" xfId="18675"/>
    <cellStyle name="_WD6 OPPC Narrative 9 7" xfId="18676"/>
    <cellStyle name="_WD6 OPPC Narrative 9_Gross" xfId="9918"/>
    <cellStyle name="_WD6 OPPC Narrative 9_Gross 2" xfId="9919"/>
    <cellStyle name="_WD6 OPPC Narrative_001. Test" xfId="9920"/>
    <cellStyle name="_WD6 OPPC Narrative_001. Test 2" xfId="9921"/>
    <cellStyle name="_WD6 OPPC Narrative_001. Test 2 2" xfId="18677"/>
    <cellStyle name="_WD6 OPPC Narrative_001. Test 3" xfId="18678"/>
    <cellStyle name="_WD6 OPPC Narrative_001. Test_Gross" xfId="9922"/>
    <cellStyle name="_WD6 OPPC Narrative_001. Test_Gross 2" xfId="9923"/>
    <cellStyle name="_WD6 OPPC Narrative_Gross" xfId="9924"/>
    <cellStyle name="_WD6 OPPC Narrative_Gross 2" xfId="9925"/>
    <cellStyle name="_WD6 OPPC Narrative_Gross 2 2" xfId="9926"/>
    <cellStyle name="_WD6 OPPC Narrative_Gross 2 2 2" xfId="18679"/>
    <cellStyle name="_WD6 OPPC Narrative_Gross 2 3" xfId="9927"/>
    <cellStyle name="_WD6 OPPC Narrative_Gross 2_Gross" xfId="9928"/>
    <cellStyle name="_WD6 OPPC Narrative_Gross 2_Gross 2" xfId="9929"/>
    <cellStyle name="_WD6 OPPC Narrative_Gross 3" xfId="9930"/>
    <cellStyle name="_WD6 OPPC Narrative_Gross 3 2" xfId="18680"/>
    <cellStyle name="_WD6 OPPC Narrative_Gross 4" xfId="9931"/>
    <cellStyle name="_WD6 OPPC Narrative_Gross_1" xfId="9932"/>
    <cellStyle name="_WD6 OPPC Narrative_Gross_1 2" xfId="9933"/>
    <cellStyle name="_WD6 OPPC Narrative_Gross_Gross" xfId="9934"/>
    <cellStyle name="_WD6 OPPC Narrative_Gross_Gross 2" xfId="9935"/>
    <cellStyle name="_WD6 OPPC Narrative_R0" xfId="9936"/>
    <cellStyle name="_WD6 OPPC Narrative_R0 2" xfId="9937"/>
    <cellStyle name="_WD6 OPPC Narrative_R0 2 2" xfId="9938"/>
    <cellStyle name="_WD6 OPPC Narrative_R0 2 2 2" xfId="18681"/>
    <cellStyle name="_WD6 OPPC Narrative_R0 2 3" xfId="9939"/>
    <cellStyle name="_WD6 OPPC Narrative_R0 3" xfId="9940"/>
    <cellStyle name="_WD6 OPPC Narrative_R0 3 2" xfId="18682"/>
    <cellStyle name="_WD6 OPPC Narrative_R0 4" xfId="9941"/>
    <cellStyle name="_WD6 OPPC Narrative_R0_1" xfId="9942"/>
    <cellStyle name="_WD6 OPPC Narrative_R0_1 2" xfId="9943"/>
    <cellStyle name="_WD6 OPPC Narrative_R0_1 2 2" xfId="18683"/>
    <cellStyle name="_WD6 OPPC Narrative_R0_1 3" xfId="9944"/>
    <cellStyle name="_WD6 Report DEL P" xfId="9945"/>
    <cellStyle name="_WD6 Report DEL P 10" xfId="9946"/>
    <cellStyle name="_WD6 Report DEL P 10 2" xfId="9947"/>
    <cellStyle name="_WD6 Report DEL P 10 2 2" xfId="9948"/>
    <cellStyle name="_WD6 Report DEL P 10 2 2 2" xfId="18684"/>
    <cellStyle name="_WD6 Report DEL P 10 2 2 2 2" xfId="18685"/>
    <cellStyle name="_WD6 Report DEL P 10 2 2 3" xfId="18686"/>
    <cellStyle name="_WD6 Report DEL P 10 2 3" xfId="9949"/>
    <cellStyle name="_WD6 Report DEL P 10 2 4" xfId="18687"/>
    <cellStyle name="_WD6 Report DEL P 10 2 5" xfId="18688"/>
    <cellStyle name="_WD6 Report DEL P 10 2_Gross" xfId="9950"/>
    <cellStyle name="_WD6 Report DEL P 10 2_Gross 2" xfId="9951"/>
    <cellStyle name="_WD6 Report DEL P 10 3" xfId="9952"/>
    <cellStyle name="_WD6 Report DEL P 10 3 2" xfId="18689"/>
    <cellStyle name="_WD6 Report DEL P 10 4" xfId="9953"/>
    <cellStyle name="_WD6 Report DEL P 10 4 2" xfId="18690"/>
    <cellStyle name="_WD6 Report DEL P 10 5" xfId="9954"/>
    <cellStyle name="_WD6 Report DEL P 10 6" xfId="18691"/>
    <cellStyle name="_WD6 Report DEL P 10 7" xfId="18692"/>
    <cellStyle name="_WD6 Report DEL P 10_Gross" xfId="9955"/>
    <cellStyle name="_WD6 Report DEL P 10_Gross 2" xfId="9956"/>
    <cellStyle name="_WD6 Report DEL P 11" xfId="9957"/>
    <cellStyle name="_WD6 Report DEL P 11 2" xfId="9958"/>
    <cellStyle name="_WD6 Report DEL P 11 2 2" xfId="9959"/>
    <cellStyle name="_WD6 Report DEL P 11 2 2 2" xfId="18693"/>
    <cellStyle name="_WD6 Report DEL P 11 2 3" xfId="18694"/>
    <cellStyle name="_WD6 Report DEL P 11 3" xfId="9960"/>
    <cellStyle name="_WD6 Report DEL P 11 3 2" xfId="18695"/>
    <cellStyle name="_WD6 Report DEL P 11 3 2 2" xfId="18696"/>
    <cellStyle name="_WD6 Report DEL P 11 3 3" xfId="18697"/>
    <cellStyle name="_WD6 Report DEL P 11 4" xfId="9961"/>
    <cellStyle name="_WD6 Report DEL P 11 4 2" xfId="18698"/>
    <cellStyle name="_WD6 Report DEL P 11 5" xfId="9962"/>
    <cellStyle name="_WD6 Report DEL P 11 5 2" xfId="18699"/>
    <cellStyle name="_WD6 Report DEL P 11 6" xfId="18700"/>
    <cellStyle name="_WD6 Report DEL P 11_Gross" xfId="9963"/>
    <cellStyle name="_WD6 Report DEL P 11_Gross 2" xfId="9964"/>
    <cellStyle name="_WD6 Report DEL P 12" xfId="9965"/>
    <cellStyle name="_WD6 Report DEL P 12 2" xfId="9966"/>
    <cellStyle name="_WD6 Report DEL P 12 2 2" xfId="9967"/>
    <cellStyle name="_WD6 Report DEL P 12 3" xfId="9968"/>
    <cellStyle name="_WD6 Report DEL P 12 4" xfId="9969"/>
    <cellStyle name="_WD6 Report DEL P 12_Gross" xfId="9970"/>
    <cellStyle name="_WD6 Report DEL P 12_Gross 2" xfId="9971"/>
    <cellStyle name="_WD6 Report DEL P 13" xfId="9972"/>
    <cellStyle name="_WD6 Report DEL P 13 2" xfId="9973"/>
    <cellStyle name="_WD6 Report DEL P 13 2 2" xfId="18701"/>
    <cellStyle name="_WD6 Report DEL P 13 3" xfId="9974"/>
    <cellStyle name="_WD6 Report DEL P 13 4" xfId="18702"/>
    <cellStyle name="_WD6 Report DEL P 13 5" xfId="18703"/>
    <cellStyle name="_WD6 Report DEL P 13_Gross" xfId="9975"/>
    <cellStyle name="_WD6 Report DEL P 13_Gross 2" xfId="9976"/>
    <cellStyle name="_WD6 Report DEL P 14" xfId="9977"/>
    <cellStyle name="_WD6 Report DEL P 14 2" xfId="9978"/>
    <cellStyle name="_WD6 Report DEL P 14 2 2" xfId="9979"/>
    <cellStyle name="_WD6 Report DEL P 14 3" xfId="9980"/>
    <cellStyle name="_WD6 Report DEL P 14_Gross" xfId="9981"/>
    <cellStyle name="_WD6 Report DEL P 14_Gross 2" xfId="9982"/>
    <cellStyle name="_WD6 Report DEL P 15" xfId="9983"/>
    <cellStyle name="_WD6 Report DEL P 15 2" xfId="9984"/>
    <cellStyle name="_WD6 Report DEL P 15 3" xfId="9985"/>
    <cellStyle name="_WD6 Report DEL P 15_Gross" xfId="9986"/>
    <cellStyle name="_WD6 Report DEL P 15_Gross 2" xfId="9987"/>
    <cellStyle name="_WD6 Report DEL P 16" xfId="9988"/>
    <cellStyle name="_WD6 Report DEL P 16 2" xfId="9989"/>
    <cellStyle name="_WD6 Report DEL P 16_Gross" xfId="9990"/>
    <cellStyle name="_WD6 Report DEL P 16_Gross 2" xfId="9991"/>
    <cellStyle name="_WD6 Report DEL P 17" xfId="9992"/>
    <cellStyle name="_WD6 Report DEL P 17 2" xfId="9993"/>
    <cellStyle name="_WD6 Report DEL P 17_Gross" xfId="9994"/>
    <cellStyle name="_WD6 Report DEL P 17_Gross 2" xfId="9995"/>
    <cellStyle name="_WD6 Report DEL P 18" xfId="9996"/>
    <cellStyle name="_WD6 Report DEL P 18 2" xfId="9997"/>
    <cellStyle name="_WD6 Report DEL P 19" xfId="9998"/>
    <cellStyle name="_WD6 Report DEL P 19 2" xfId="9999"/>
    <cellStyle name="_WD6 Report DEL P 2" xfId="10000"/>
    <cellStyle name="_WD6 Report DEL P 2 10" xfId="10001"/>
    <cellStyle name="_WD6 Report DEL P 2 11" xfId="10002"/>
    <cellStyle name="_WD6 Report DEL P 2 12" xfId="10003"/>
    <cellStyle name="_WD6 Report DEL P 2 2" xfId="10004"/>
    <cellStyle name="_WD6 Report DEL P 2 2 2" xfId="10005"/>
    <cellStyle name="_WD6 Report DEL P 2 2 2 2" xfId="10006"/>
    <cellStyle name="_WD6 Report DEL P 2 2 2 3" xfId="18704"/>
    <cellStyle name="_WD6 Report DEL P 2 2 2 4" xfId="18705"/>
    <cellStyle name="_WD6 Report DEL P 2 2 3" xfId="10007"/>
    <cellStyle name="_WD6 Report DEL P 2 2 3 2" xfId="10008"/>
    <cellStyle name="_WD6 Report DEL P 2 2 4" xfId="10009"/>
    <cellStyle name="_WD6 Report DEL P 2 2 5" xfId="10010"/>
    <cellStyle name="_WD6 Report DEL P 2 2_Gross" xfId="10011"/>
    <cellStyle name="_WD6 Report DEL P 2 2_Gross 2" xfId="10012"/>
    <cellStyle name="_WD6 Report DEL P 2 3" xfId="10013"/>
    <cellStyle name="_WD6 Report DEL P 2 3 2" xfId="10014"/>
    <cellStyle name="_WD6 Report DEL P 2 3 2 2" xfId="10015"/>
    <cellStyle name="_WD6 Report DEL P 2 3 2 3" xfId="10016"/>
    <cellStyle name="_WD6 Report DEL P 2 3 3" xfId="10017"/>
    <cellStyle name="_WD6 Report DEL P 2 3 4" xfId="10018"/>
    <cellStyle name="_WD6 Report DEL P 2 3_Gross" xfId="10019"/>
    <cellStyle name="_WD6 Report DEL P 2 3_Gross 2" xfId="10020"/>
    <cellStyle name="_WD6 Report DEL P 2 4" xfId="10021"/>
    <cellStyle name="_WD6 Report DEL P 2 4 2" xfId="10022"/>
    <cellStyle name="_WD6 Report DEL P 2 4 2 2" xfId="18706"/>
    <cellStyle name="_WD6 Report DEL P 2 4 2 2 2" xfId="18707"/>
    <cellStyle name="_WD6 Report DEL P 2 4 2 3" xfId="18708"/>
    <cellStyle name="_WD6 Report DEL P 2 4 3" xfId="10023"/>
    <cellStyle name="_WD6 Report DEL P 2 4 4" xfId="10024"/>
    <cellStyle name="_WD6 Report DEL P 2 4 5" xfId="18709"/>
    <cellStyle name="_WD6 Report DEL P 2 5" xfId="10025"/>
    <cellStyle name="_WD6 Report DEL P 2 5 2" xfId="10026"/>
    <cellStyle name="_WD6 Report DEL P 2 5 2 2" xfId="10027"/>
    <cellStyle name="_WD6 Report DEL P 2 5 3" xfId="10028"/>
    <cellStyle name="_WD6 Report DEL P 2 6" xfId="10029"/>
    <cellStyle name="_WD6 Report DEL P 2 6 2" xfId="10030"/>
    <cellStyle name="_WD6 Report DEL P 2 6 3" xfId="10031"/>
    <cellStyle name="_WD6 Report DEL P 2 7" xfId="10032"/>
    <cellStyle name="_WD6 Report DEL P 2 7 2" xfId="10033"/>
    <cellStyle name="_WD6 Report DEL P 2 8" xfId="10034"/>
    <cellStyle name="_WD6 Report DEL P 2 9" xfId="10035"/>
    <cellStyle name="_WD6 Report DEL P 2_Gross" xfId="10036"/>
    <cellStyle name="_WD6 Report DEL P 2_Gross 2" xfId="10037"/>
    <cellStyle name="_WD6 Report DEL P 20" xfId="10038"/>
    <cellStyle name="_WD6 Report DEL P 20 2" xfId="10039"/>
    <cellStyle name="_WD6 Report DEL P 21" xfId="10040"/>
    <cellStyle name="_WD6 Report DEL P 21 2" xfId="10041"/>
    <cellStyle name="_WD6 Report DEL P 22" xfId="10042"/>
    <cellStyle name="_WD6 Report DEL P 23" xfId="10043"/>
    <cellStyle name="_WD6 Report DEL P 24" xfId="10044"/>
    <cellStyle name="_WD6 Report DEL P 24 2" xfId="10045"/>
    <cellStyle name="_WD6 Report DEL P 25" xfId="10046"/>
    <cellStyle name="_WD6 Report DEL P 25 2" xfId="18710"/>
    <cellStyle name="_WD6 Report DEL P 26" xfId="10047"/>
    <cellStyle name="_WD6 Report DEL P 26 2" xfId="18711"/>
    <cellStyle name="_WD6 Report DEL P 27" xfId="10048"/>
    <cellStyle name="_WD6 Report DEL P 27 2" xfId="18712"/>
    <cellStyle name="_WD6 Report DEL P 28" xfId="10049"/>
    <cellStyle name="_WD6 Report DEL P 29" xfId="10050"/>
    <cellStyle name="_WD6 Report DEL P 3" xfId="10051"/>
    <cellStyle name="_WD6 Report DEL P 3 10" xfId="10052"/>
    <cellStyle name="_WD6 Report DEL P 3 10 2" xfId="10053"/>
    <cellStyle name="_WD6 Report DEL P 3 10 2 2" xfId="18713"/>
    <cellStyle name="_WD6 Report DEL P 3 10 3" xfId="18714"/>
    <cellStyle name="_WD6 Report DEL P 3 10 4" xfId="18715"/>
    <cellStyle name="_WD6 Report DEL P 3 10 5" xfId="18716"/>
    <cellStyle name="_WD6 Report DEL P 3 11" xfId="10054"/>
    <cellStyle name="_WD6 Report DEL P 3 11 2" xfId="10055"/>
    <cellStyle name="_WD6 Report DEL P 3 12" xfId="10056"/>
    <cellStyle name="_WD6 Report DEL P 3 13" xfId="18717"/>
    <cellStyle name="_WD6 Report DEL P 3 2" xfId="10057"/>
    <cellStyle name="_WD6 Report DEL P 3 2 2" xfId="10058"/>
    <cellStyle name="_WD6 Report DEL P 3 2 2 2" xfId="10059"/>
    <cellStyle name="_WD6 Report DEL P 3 2 2 2 2" xfId="18718"/>
    <cellStyle name="_WD6 Report DEL P 3 2 2 3" xfId="10060"/>
    <cellStyle name="_WD6 Report DEL P 3 2 2_Gross" xfId="10061"/>
    <cellStyle name="_WD6 Report DEL P 3 2 2_Gross 2" xfId="10062"/>
    <cellStyle name="_WD6 Report DEL P 3 2 3" xfId="10063"/>
    <cellStyle name="_WD6 Report DEL P 3 2 3 2" xfId="18719"/>
    <cellStyle name="_WD6 Report DEL P 3 2 4" xfId="10064"/>
    <cellStyle name="_WD6 Report DEL P 3 2_Gross" xfId="10065"/>
    <cellStyle name="_WD6 Report DEL P 3 2_Gross 2" xfId="10066"/>
    <cellStyle name="_WD6 Report DEL P 3 3" xfId="10067"/>
    <cellStyle name="_WD6 Report DEL P 3 3 2" xfId="10068"/>
    <cellStyle name="_WD6 Report DEL P 3 3 2 2" xfId="10069"/>
    <cellStyle name="_WD6 Report DEL P 3 3 2 2 2" xfId="18720"/>
    <cellStyle name="_WD6 Report DEL P 3 3 2 3" xfId="10070"/>
    <cellStyle name="_WD6 Report DEL P 3 3 2_Gross" xfId="10071"/>
    <cellStyle name="_WD6 Report DEL P 3 3 2_Gross 2" xfId="10072"/>
    <cellStyle name="_WD6 Report DEL P 3 3 3" xfId="10073"/>
    <cellStyle name="_WD6 Report DEL P 3 3 3 2" xfId="18721"/>
    <cellStyle name="_WD6 Report DEL P 3 3 4" xfId="10074"/>
    <cellStyle name="_WD6 Report DEL P 3 3_August 2014 IMBE" xfId="10075"/>
    <cellStyle name="_WD6 Report DEL P 3 3_August 2014 IMBE 2" xfId="10076"/>
    <cellStyle name="_WD6 Report DEL P 3 3_August 2014 IMBE 2 2" xfId="10077"/>
    <cellStyle name="_WD6 Report DEL P 3 3_August 2014 IMBE 2 2 2" xfId="10078"/>
    <cellStyle name="_WD6 Report DEL P 3 3_August 2014 IMBE 2 2_Gross" xfId="10079"/>
    <cellStyle name="_WD6 Report DEL P 3 3_August 2014 IMBE 2 2_Gross 2" xfId="10080"/>
    <cellStyle name="_WD6 Report DEL P 3 3_August 2014 IMBE 2 3" xfId="10081"/>
    <cellStyle name="_WD6 Report DEL P 3 3_August 2014 IMBE 2 4" xfId="10082"/>
    <cellStyle name="_WD6 Report DEL P 3 3_August 2014 IMBE 2_Gross" xfId="10083"/>
    <cellStyle name="_WD6 Report DEL P 3 3_August 2014 IMBE 2_Gross 2" xfId="10084"/>
    <cellStyle name="_WD6 Report DEL P 3 3_August 2014 IMBE 3" xfId="10085"/>
    <cellStyle name="_WD6 Report DEL P 3 3_August 2014 IMBE 3 2" xfId="18722"/>
    <cellStyle name="_WD6 Report DEL P 3 3_August 2014 IMBE 3 2 2" xfId="18723"/>
    <cellStyle name="_WD6 Report DEL P 3 3_August 2014 IMBE 3 3" xfId="18724"/>
    <cellStyle name="_WD6 Report DEL P 3 3_August 2014 IMBE 4" xfId="10086"/>
    <cellStyle name="_WD6 Report DEL P 3 3_August 2014 IMBE 4 2" xfId="18725"/>
    <cellStyle name="_WD6 Report DEL P 3 3_August 2014 IMBE 4 2 2" xfId="18726"/>
    <cellStyle name="_WD6 Report DEL P 3 3_August 2014 IMBE 4 3" xfId="18727"/>
    <cellStyle name="_WD6 Report DEL P 3 3_August 2014 IMBE 5" xfId="18728"/>
    <cellStyle name="_WD6 Report DEL P 3 3_August 2014 IMBE 5 2" xfId="18729"/>
    <cellStyle name="_WD6 Report DEL P 3 3_August 2014 IMBE 6" xfId="18730"/>
    <cellStyle name="_WD6 Report DEL P 3 3_August 2014 IMBE_Gross" xfId="10087"/>
    <cellStyle name="_WD6 Report DEL P 3 3_August 2014 IMBE_Gross 2" xfId="10088"/>
    <cellStyle name="_WD6 Report DEL P 3 3_Gross" xfId="10089"/>
    <cellStyle name="_WD6 Report DEL P 3 3_Gross 2" xfId="10090"/>
    <cellStyle name="_WD6 Report DEL P 3 4" xfId="10091"/>
    <cellStyle name="_WD6 Report DEL P 3 4 2" xfId="10092"/>
    <cellStyle name="_WD6 Report DEL P 3 4 2 2" xfId="10093"/>
    <cellStyle name="_WD6 Report DEL P 3 4 2 2 2" xfId="18731"/>
    <cellStyle name="_WD6 Report DEL P 3 4 2 3" xfId="10094"/>
    <cellStyle name="_WD6 Report DEL P 3 4 2_Gross" xfId="10095"/>
    <cellStyle name="_WD6 Report DEL P 3 4 2_Gross 2" xfId="10096"/>
    <cellStyle name="_WD6 Report DEL P 3 4 3" xfId="10097"/>
    <cellStyle name="_WD6 Report DEL P 3 4 3 2" xfId="18732"/>
    <cellStyle name="_WD6 Report DEL P 3 4 4" xfId="10098"/>
    <cellStyle name="_WD6 Report DEL P 3 4_Gross" xfId="10099"/>
    <cellStyle name="_WD6 Report DEL P 3 4_Gross 2" xfId="10100"/>
    <cellStyle name="_WD6 Report DEL P 3 5" xfId="10101"/>
    <cellStyle name="_WD6 Report DEL P 3 5 2" xfId="10102"/>
    <cellStyle name="_WD6 Report DEL P 3 5 2 2" xfId="18733"/>
    <cellStyle name="_WD6 Report DEL P 3 5 2 2 2" xfId="18734"/>
    <cellStyle name="_WD6 Report DEL P 3 5 2 3" xfId="18735"/>
    <cellStyle name="_WD6 Report DEL P 3 5 3" xfId="10103"/>
    <cellStyle name="_WD6 Report DEL P 3 5 3 2" xfId="18736"/>
    <cellStyle name="_WD6 Report DEL P 3 5 4" xfId="18737"/>
    <cellStyle name="_WD6 Report DEL P 3 5 5" xfId="18738"/>
    <cellStyle name="_WD6 Report DEL P 3 5 6" xfId="18739"/>
    <cellStyle name="_WD6 Report DEL P 3 5_Gross" xfId="10104"/>
    <cellStyle name="_WD6 Report DEL P 3 5_Gross 2" xfId="10105"/>
    <cellStyle name="_WD6 Report DEL P 3 6" xfId="10106"/>
    <cellStyle name="_WD6 Report DEL P 3 6 2" xfId="10107"/>
    <cellStyle name="_WD6 Report DEL P 3 6 2 2" xfId="18740"/>
    <cellStyle name="_WD6 Report DEL P 3 6 2 2 2" xfId="18741"/>
    <cellStyle name="_WD6 Report DEL P 3 6 2 3" xfId="18742"/>
    <cellStyle name="_WD6 Report DEL P 3 6 3" xfId="10108"/>
    <cellStyle name="_WD6 Report DEL P 3 6 3 2" xfId="18743"/>
    <cellStyle name="_WD6 Report DEL P 3 6 3 2 2" xfId="18744"/>
    <cellStyle name="_WD6 Report DEL P 3 6 3 3" xfId="18745"/>
    <cellStyle name="_WD6 Report DEL P 3 6 4" xfId="10109"/>
    <cellStyle name="_WD6 Report DEL P 3 6 4 2" xfId="18746"/>
    <cellStyle name="_WD6 Report DEL P 3 6 5" xfId="18747"/>
    <cellStyle name="_WD6 Report DEL P 3 6 5 2" xfId="18748"/>
    <cellStyle name="_WD6 Report DEL P 3 6 6" xfId="18749"/>
    <cellStyle name="_WD6 Report DEL P 3 6 7" xfId="18750"/>
    <cellStyle name="_WD6 Report DEL P 3 6 8" xfId="18751"/>
    <cellStyle name="_WD6 Report DEL P 3 6_Gross" xfId="10110"/>
    <cellStyle name="_WD6 Report DEL P 3 6_Gross 2" xfId="10111"/>
    <cellStyle name="_WD6 Report DEL P 3 7" xfId="10112"/>
    <cellStyle name="_WD6 Report DEL P 3 7 2" xfId="10113"/>
    <cellStyle name="_WD6 Report DEL P 3 7 2 2" xfId="10114"/>
    <cellStyle name="_WD6 Report DEL P 3 7 2 2 2" xfId="18752"/>
    <cellStyle name="_WD6 Report DEL P 3 7 2 3" xfId="18753"/>
    <cellStyle name="_WD6 Report DEL P 3 7 3" xfId="10115"/>
    <cellStyle name="_WD6 Report DEL P 3 7 3 2" xfId="18754"/>
    <cellStyle name="_WD6 Report DEL P 3 7 3 2 2" xfId="18755"/>
    <cellStyle name="_WD6 Report DEL P 3 7 3 3" xfId="18756"/>
    <cellStyle name="_WD6 Report DEL P 3 7 4" xfId="10116"/>
    <cellStyle name="_WD6 Report DEL P 3 7 4 2" xfId="18757"/>
    <cellStyle name="_WD6 Report DEL P 3 7 5" xfId="18758"/>
    <cellStyle name="_WD6 Report DEL P 3 7 5 2" xfId="18759"/>
    <cellStyle name="_WD6 Report DEL P 3 7 6" xfId="18760"/>
    <cellStyle name="_WD6 Report DEL P 3 7_Gross" xfId="10117"/>
    <cellStyle name="_WD6 Report DEL P 3 7_Gross 2" xfId="10118"/>
    <cellStyle name="_WD6 Report DEL P 3 8" xfId="10119"/>
    <cellStyle name="_WD6 Report DEL P 3 8 2" xfId="10120"/>
    <cellStyle name="_WD6 Report DEL P 3 8 2 2" xfId="18761"/>
    <cellStyle name="_WD6 Report DEL P 3 8 2 2 2" xfId="18762"/>
    <cellStyle name="_WD6 Report DEL P 3 8 2 3" xfId="18763"/>
    <cellStyle name="_WD6 Report DEL P 3 8 3" xfId="10121"/>
    <cellStyle name="_WD6 Report DEL P 3 8 3 2" xfId="18764"/>
    <cellStyle name="_WD6 Report DEL P 3 8 3 2 2" xfId="18765"/>
    <cellStyle name="_WD6 Report DEL P 3 8 3 3" xfId="18766"/>
    <cellStyle name="_WD6 Report DEL P 3 8 4" xfId="18767"/>
    <cellStyle name="_WD6 Report DEL P 3 8 4 2" xfId="18768"/>
    <cellStyle name="_WD6 Report DEL P 3 8 5" xfId="18769"/>
    <cellStyle name="_WD6 Report DEL P 3 8 5 2" xfId="18770"/>
    <cellStyle name="_WD6 Report DEL P 3 8 6" xfId="18771"/>
    <cellStyle name="_WD6 Report DEL P 3 8 7" xfId="18772"/>
    <cellStyle name="_WD6 Report DEL P 3 8 8" xfId="18773"/>
    <cellStyle name="_WD6 Report DEL P 3 8_Gross" xfId="10122"/>
    <cellStyle name="_WD6 Report DEL P 3 8_Gross 2" xfId="10123"/>
    <cellStyle name="_WD6 Report DEL P 3 9" xfId="10124"/>
    <cellStyle name="_WD6 Report DEL P 3 9 2" xfId="10125"/>
    <cellStyle name="_WD6 Report DEL P 3 9 2 2" xfId="18774"/>
    <cellStyle name="_WD6 Report DEL P 3 9 3" xfId="18775"/>
    <cellStyle name="_WD6 Report DEL P 3 9 4" xfId="18776"/>
    <cellStyle name="_WD6 Report DEL P 3 9 5" xfId="18777"/>
    <cellStyle name="_WD6 Report DEL P 3_August 2014 IMBE" xfId="10126"/>
    <cellStyle name="_WD6 Report DEL P 3_August 2014 IMBE 2" xfId="10127"/>
    <cellStyle name="_WD6 Report DEL P 3_August 2014 IMBE 2 2" xfId="10128"/>
    <cellStyle name="_WD6 Report DEL P 3_August 2014 IMBE 2 2 2" xfId="18778"/>
    <cellStyle name="_WD6 Report DEL P 3_August 2014 IMBE 2 3" xfId="10129"/>
    <cellStyle name="_WD6 Report DEL P 3_August 2014 IMBE 2_Gross" xfId="10130"/>
    <cellStyle name="_WD6 Report DEL P 3_August 2014 IMBE 2_Gross 2" xfId="10131"/>
    <cellStyle name="_WD6 Report DEL P 3_August 2014 IMBE 3" xfId="10132"/>
    <cellStyle name="_WD6 Report DEL P 3_August 2014 IMBE 3 2" xfId="18779"/>
    <cellStyle name="_WD6 Report DEL P 3_August 2014 IMBE 4" xfId="10133"/>
    <cellStyle name="_WD6 Report DEL P 3_August 2014 IMBE_Gross" xfId="10134"/>
    <cellStyle name="_WD6 Report DEL P 3_August 2014 IMBE_Gross 2" xfId="10135"/>
    <cellStyle name="_WD6 Report DEL P 3_Gross" xfId="10136"/>
    <cellStyle name="_WD6 Report DEL P 3_Gross 2" xfId="10137"/>
    <cellStyle name="_WD6 Report DEL P 4" xfId="10138"/>
    <cellStyle name="_WD6 Report DEL P 4 2" xfId="10139"/>
    <cellStyle name="_WD6 Report DEL P 4 2 2" xfId="10140"/>
    <cellStyle name="_WD6 Report DEL P 4 2 2 2" xfId="10141"/>
    <cellStyle name="_WD6 Report DEL P 4 2 3" xfId="10142"/>
    <cellStyle name="_WD6 Report DEL P 4 2_Gross" xfId="10143"/>
    <cellStyle name="_WD6 Report DEL P 4 2_Gross 2" xfId="10144"/>
    <cellStyle name="_WD6 Report DEL P 4 3" xfId="10145"/>
    <cellStyle name="_WD6 Report DEL P 4 3 2" xfId="10146"/>
    <cellStyle name="_WD6 Report DEL P 4 4" xfId="10147"/>
    <cellStyle name="_WD6 Report DEL P 4 5" xfId="10148"/>
    <cellStyle name="_WD6 Report DEL P 4 6" xfId="10149"/>
    <cellStyle name="_WD6 Report DEL P 4_August 2014 IMBE" xfId="10150"/>
    <cellStyle name="_WD6 Report DEL P 4_August 2014 IMBE 2" xfId="10151"/>
    <cellStyle name="_WD6 Report DEL P 4_August 2014 IMBE 2 2" xfId="10152"/>
    <cellStyle name="_WD6 Report DEL P 4_August 2014 IMBE 2 2 2" xfId="10153"/>
    <cellStyle name="_WD6 Report DEL P 4_August 2014 IMBE 2 2_Gross" xfId="10154"/>
    <cellStyle name="_WD6 Report DEL P 4_August 2014 IMBE 2 2_Gross 2" xfId="10155"/>
    <cellStyle name="_WD6 Report DEL P 4_August 2014 IMBE 2 3" xfId="10156"/>
    <cellStyle name="_WD6 Report DEL P 4_August 2014 IMBE 2 4" xfId="10157"/>
    <cellStyle name="_WD6 Report DEL P 4_August 2014 IMBE 2_Gross" xfId="10158"/>
    <cellStyle name="_WD6 Report DEL P 4_August 2014 IMBE 2_Gross 2" xfId="10159"/>
    <cellStyle name="_WD6 Report DEL P 4_August 2014 IMBE 3" xfId="10160"/>
    <cellStyle name="_WD6 Report DEL P 4_August 2014 IMBE 3 2" xfId="18780"/>
    <cellStyle name="_WD6 Report DEL P 4_August 2014 IMBE 3 2 2" xfId="18781"/>
    <cellStyle name="_WD6 Report DEL P 4_August 2014 IMBE 3 3" xfId="18782"/>
    <cellStyle name="_WD6 Report DEL P 4_August 2014 IMBE 4" xfId="10161"/>
    <cellStyle name="_WD6 Report DEL P 4_August 2014 IMBE 4 2" xfId="18783"/>
    <cellStyle name="_WD6 Report DEL P 4_August 2014 IMBE 4 2 2" xfId="18784"/>
    <cellStyle name="_WD6 Report DEL P 4_August 2014 IMBE 4 3" xfId="18785"/>
    <cellStyle name="_WD6 Report DEL P 4_August 2014 IMBE 5" xfId="18786"/>
    <cellStyle name="_WD6 Report DEL P 4_August 2014 IMBE 5 2" xfId="18787"/>
    <cellStyle name="_WD6 Report DEL P 4_August 2014 IMBE 6" xfId="18788"/>
    <cellStyle name="_WD6 Report DEL P 4_August 2014 IMBE_Gross" xfId="10162"/>
    <cellStyle name="_WD6 Report DEL P 4_August 2014 IMBE_Gross 2" xfId="10163"/>
    <cellStyle name="_WD6 Report DEL P 4_Gross" xfId="10164"/>
    <cellStyle name="_WD6 Report DEL P 4_Gross 2" xfId="10165"/>
    <cellStyle name="_WD6 Report DEL P 5" xfId="10166"/>
    <cellStyle name="_WD6 Report DEL P 5 2" xfId="10167"/>
    <cellStyle name="_WD6 Report DEL P 5 2 2" xfId="10168"/>
    <cellStyle name="_WD6 Report DEL P 5 2 2 2" xfId="18789"/>
    <cellStyle name="_WD6 Report DEL P 5 2 2 2 2" xfId="18790"/>
    <cellStyle name="_WD6 Report DEL P 5 2 2 2 2 2" xfId="18791"/>
    <cellStyle name="_WD6 Report DEL P 5 2 2 2 3" xfId="18792"/>
    <cellStyle name="_WD6 Report DEL P 5 2 2 3" xfId="18793"/>
    <cellStyle name="_WD6 Report DEL P 5 2 3" xfId="10169"/>
    <cellStyle name="_WD6 Report DEL P 5 2 3 2" xfId="18794"/>
    <cellStyle name="_WD6 Report DEL P 5 2 4" xfId="10170"/>
    <cellStyle name="_WD6 Report DEL P 5 2 4 2" xfId="18795"/>
    <cellStyle name="_WD6 Report DEL P 5 2 5" xfId="18796"/>
    <cellStyle name="_WD6 Report DEL P 5 2 6" xfId="18797"/>
    <cellStyle name="_WD6 Report DEL P 5 2 7" xfId="18798"/>
    <cellStyle name="_WD6 Report DEL P 5 2_Gross" xfId="10171"/>
    <cellStyle name="_WD6 Report DEL P 5 2_Gross 2" xfId="10172"/>
    <cellStyle name="_WD6 Report DEL P 5 3" xfId="10173"/>
    <cellStyle name="_WD6 Report DEL P 5 3 2" xfId="10174"/>
    <cellStyle name="_WD6 Report DEL P 5 3 2 2" xfId="18799"/>
    <cellStyle name="_WD6 Report DEL P 5 3 3" xfId="10175"/>
    <cellStyle name="_WD6 Report DEL P 5 4" xfId="10176"/>
    <cellStyle name="_WD6 Report DEL P 5 4 2" xfId="18800"/>
    <cellStyle name="_WD6 Report DEL P 5 5" xfId="10177"/>
    <cellStyle name="_WD6 Report DEL P 5 5 2" xfId="18801"/>
    <cellStyle name="_WD6 Report DEL P 5 6" xfId="18802"/>
    <cellStyle name="_WD6 Report DEL P 5_Gross" xfId="10178"/>
    <cellStyle name="_WD6 Report DEL P 5_Gross 2" xfId="10179"/>
    <cellStyle name="_WD6 Report DEL P 6" xfId="10180"/>
    <cellStyle name="_WD6 Report DEL P 6 2" xfId="10181"/>
    <cellStyle name="_WD6 Report DEL P 6 2 2" xfId="10182"/>
    <cellStyle name="_WD6 Report DEL P 6 2 2 2" xfId="18803"/>
    <cellStyle name="_WD6 Report DEL P 6 2 3" xfId="10183"/>
    <cellStyle name="_WD6 Report DEL P 6 2 4" xfId="18804"/>
    <cellStyle name="_WD6 Report DEL P 6 2 5" xfId="18805"/>
    <cellStyle name="_WD6 Report DEL P 6 2_Gross" xfId="10184"/>
    <cellStyle name="_WD6 Report DEL P 6 2_Gross 2" xfId="10185"/>
    <cellStyle name="_WD6 Report DEL P 6 3" xfId="10186"/>
    <cellStyle name="_WD6 Report DEL P 6 3 2" xfId="10187"/>
    <cellStyle name="_WD6 Report DEL P 6 3 2 2" xfId="18806"/>
    <cellStyle name="_WD6 Report DEL P 6 3 3" xfId="10188"/>
    <cellStyle name="_WD6 Report DEL P 6 4" xfId="10189"/>
    <cellStyle name="_WD6 Report DEL P 6 5" xfId="10190"/>
    <cellStyle name="_WD6 Report DEL P 6_Gross" xfId="10191"/>
    <cellStyle name="_WD6 Report DEL P 6_Gross 2" xfId="10192"/>
    <cellStyle name="_WD6 Report DEL P 7" xfId="10193"/>
    <cellStyle name="_WD6 Report DEL P 7 2" xfId="10194"/>
    <cellStyle name="_WD6 Report DEL P 7 2 2" xfId="10195"/>
    <cellStyle name="_WD6 Report DEL P 7 2 2 2" xfId="18807"/>
    <cellStyle name="_WD6 Report DEL P 7 2 3" xfId="10196"/>
    <cellStyle name="_WD6 Report DEL P 7 2_Gross" xfId="10197"/>
    <cellStyle name="_WD6 Report DEL P 7 2_Gross 2" xfId="10198"/>
    <cellStyle name="_WD6 Report DEL P 7 3" xfId="10199"/>
    <cellStyle name="_WD6 Report DEL P 7 3 2" xfId="18808"/>
    <cellStyle name="_WD6 Report DEL P 7 4" xfId="10200"/>
    <cellStyle name="_WD6 Report DEL P 7_Gross" xfId="10201"/>
    <cellStyle name="_WD6 Report DEL P 7_Gross 2" xfId="10202"/>
    <cellStyle name="_WD6 Report DEL P 8" xfId="10203"/>
    <cellStyle name="_WD6 Report DEL P 8 2" xfId="10204"/>
    <cellStyle name="_WD6 Report DEL P 8 2 2" xfId="10205"/>
    <cellStyle name="_WD6 Report DEL P 8 2 3" xfId="10206"/>
    <cellStyle name="_WD6 Report DEL P 8 2_Gross" xfId="10207"/>
    <cellStyle name="_WD6 Report DEL P 8 2_Gross 2" xfId="10208"/>
    <cellStyle name="_WD6 Report DEL P 8 3" xfId="10209"/>
    <cellStyle name="_WD6 Report DEL P 8 4" xfId="10210"/>
    <cellStyle name="_WD6 Report DEL P 8_Gross" xfId="10211"/>
    <cellStyle name="_WD6 Report DEL P 8_Gross 2" xfId="10212"/>
    <cellStyle name="_WD6 Report DEL P 9" xfId="10213"/>
    <cellStyle name="_WD6 Report DEL P 9 2" xfId="10214"/>
    <cellStyle name="_WD6 Report DEL P 9 2 2" xfId="10215"/>
    <cellStyle name="_WD6 Report DEL P 9 2 2 2" xfId="18809"/>
    <cellStyle name="_WD6 Report DEL P 9 2 2 2 2" xfId="18810"/>
    <cellStyle name="_WD6 Report DEL P 9 2 2 3" xfId="18811"/>
    <cellStyle name="_WD6 Report DEL P 9 2 3" xfId="10216"/>
    <cellStyle name="_WD6 Report DEL P 9 2 4" xfId="18812"/>
    <cellStyle name="_WD6 Report DEL P 9 2 5" xfId="18813"/>
    <cellStyle name="_WD6 Report DEL P 9 2_Gross" xfId="10217"/>
    <cellStyle name="_WD6 Report DEL P 9 2_Gross 2" xfId="10218"/>
    <cellStyle name="_WD6 Report DEL P 9 3" xfId="10219"/>
    <cellStyle name="_WD6 Report DEL P 9 3 2" xfId="18814"/>
    <cellStyle name="_WD6 Report DEL P 9 4" xfId="10220"/>
    <cellStyle name="_WD6 Report DEL P 9 4 2" xfId="18815"/>
    <cellStyle name="_WD6 Report DEL P 9 5" xfId="10221"/>
    <cellStyle name="_WD6 Report DEL P 9 6" xfId="18816"/>
    <cellStyle name="_WD6 Report DEL P 9 7" xfId="18817"/>
    <cellStyle name="_WD6 Report DEL P 9_Gross" xfId="10222"/>
    <cellStyle name="_WD6 Report DEL P 9_Gross 2" xfId="10223"/>
    <cellStyle name="_WD6 Report DEL P_001. Test" xfId="10224"/>
    <cellStyle name="_WD6 Report DEL P_001. Test 2" xfId="10225"/>
    <cellStyle name="_WD6 Report DEL P_001. Test 2 2" xfId="18818"/>
    <cellStyle name="_WD6 Report DEL P_001. Test 3" xfId="18819"/>
    <cellStyle name="_WD6 Report DEL P_001. Test_Gross" xfId="10226"/>
    <cellStyle name="_WD6 Report DEL P_001. Test_Gross 2" xfId="10227"/>
    <cellStyle name="_WD6 Report DEL P_Gross" xfId="10228"/>
    <cellStyle name="_WD6 Report DEL P_Gross 2" xfId="10229"/>
    <cellStyle name="_WD6 Report DEL P_Gross 2 2" xfId="10230"/>
    <cellStyle name="_WD6 Report DEL P_Gross 2 2 2" xfId="18820"/>
    <cellStyle name="_WD6 Report DEL P_Gross 2 3" xfId="10231"/>
    <cellStyle name="_WD6 Report DEL P_Gross 2_Gross" xfId="10232"/>
    <cellStyle name="_WD6 Report DEL P_Gross 2_Gross 2" xfId="10233"/>
    <cellStyle name="_WD6 Report DEL P_Gross 3" xfId="10234"/>
    <cellStyle name="_WD6 Report DEL P_Gross 3 2" xfId="18821"/>
    <cellStyle name="_WD6 Report DEL P_Gross 4" xfId="10235"/>
    <cellStyle name="_WD6 Report DEL P_Gross_1" xfId="10236"/>
    <cellStyle name="_WD6 Report DEL P_Gross_1 2" xfId="10237"/>
    <cellStyle name="_WD6 Report DEL P_Gross_Gross" xfId="10238"/>
    <cellStyle name="_WD6 Report DEL P_Gross_Gross 2" xfId="10239"/>
    <cellStyle name="_WD6 Report DEL P_R0" xfId="10240"/>
    <cellStyle name="_WD6 Report DEL P_R0 2" xfId="10241"/>
    <cellStyle name="_WD6 Report DEL P_R0 2 2" xfId="10242"/>
    <cellStyle name="_WD6 Report DEL P_R0 2 2 2" xfId="18822"/>
    <cellStyle name="_WD6 Report DEL P_R0 2 3" xfId="10243"/>
    <cellStyle name="_WD6 Report DEL P_R0 3" xfId="10244"/>
    <cellStyle name="_WD6 Report DEL P_R0 3 2" xfId="18823"/>
    <cellStyle name="_WD6 Report DEL P_R0 4" xfId="10245"/>
    <cellStyle name="_WD6 Report DEL P_R0_1" xfId="10246"/>
    <cellStyle name="_WD6 Report DEL P_R0_1 2" xfId="10247"/>
    <cellStyle name="_WD6 Report DEL P_R0_1 2 2" xfId="18824"/>
    <cellStyle name="_WD6 Report DEL P_R0_1 3" xfId="10248"/>
    <cellStyle name="_WD7 Templates for FRCT" xfId="10249"/>
    <cellStyle name="_WD7 Templates for FRCT 10" xfId="10250"/>
    <cellStyle name="_WD7 Templates for FRCT 10 2" xfId="10251"/>
    <cellStyle name="_WD7 Templates for FRCT 10 2 2" xfId="10252"/>
    <cellStyle name="_WD7 Templates for FRCT 10 2 2 2" xfId="18825"/>
    <cellStyle name="_WD7 Templates for FRCT 10 2 2 2 2" xfId="18826"/>
    <cellStyle name="_WD7 Templates for FRCT 10 2 2 3" xfId="18827"/>
    <cellStyle name="_WD7 Templates for FRCT 10 2 3" xfId="10253"/>
    <cellStyle name="_WD7 Templates for FRCT 10 2 4" xfId="18828"/>
    <cellStyle name="_WD7 Templates for FRCT 10 2 5" xfId="18829"/>
    <cellStyle name="_WD7 Templates for FRCT 10 2_Gross" xfId="10254"/>
    <cellStyle name="_WD7 Templates for FRCT 10 2_Gross 2" xfId="10255"/>
    <cellStyle name="_WD7 Templates for FRCT 10 3" xfId="10256"/>
    <cellStyle name="_WD7 Templates for FRCT 10 3 2" xfId="18830"/>
    <cellStyle name="_WD7 Templates for FRCT 10 4" xfId="10257"/>
    <cellStyle name="_WD7 Templates for FRCT 10 4 2" xfId="18831"/>
    <cellStyle name="_WD7 Templates for FRCT 10 5" xfId="10258"/>
    <cellStyle name="_WD7 Templates for FRCT 10 6" xfId="18832"/>
    <cellStyle name="_WD7 Templates for FRCT 10 7" xfId="18833"/>
    <cellStyle name="_WD7 Templates for FRCT 10_Gross" xfId="10259"/>
    <cellStyle name="_WD7 Templates for FRCT 10_Gross 2" xfId="10260"/>
    <cellStyle name="_WD7 Templates for FRCT 11" xfId="10261"/>
    <cellStyle name="_WD7 Templates for FRCT 11 2" xfId="10262"/>
    <cellStyle name="_WD7 Templates for FRCT 11 2 2" xfId="10263"/>
    <cellStyle name="_WD7 Templates for FRCT 11 2 2 2" xfId="18834"/>
    <cellStyle name="_WD7 Templates for FRCT 11 2 3" xfId="18835"/>
    <cellStyle name="_WD7 Templates for FRCT 11 3" xfId="10264"/>
    <cellStyle name="_WD7 Templates for FRCT 11 3 2" xfId="18836"/>
    <cellStyle name="_WD7 Templates for FRCT 11 3 2 2" xfId="18837"/>
    <cellStyle name="_WD7 Templates for FRCT 11 3 3" xfId="18838"/>
    <cellStyle name="_WD7 Templates for FRCT 11 4" xfId="10265"/>
    <cellStyle name="_WD7 Templates for FRCT 11 4 2" xfId="18839"/>
    <cellStyle name="_WD7 Templates for FRCT 11 5" xfId="10266"/>
    <cellStyle name="_WD7 Templates for FRCT 11 5 2" xfId="18840"/>
    <cellStyle name="_WD7 Templates for FRCT 11 6" xfId="18841"/>
    <cellStyle name="_WD7 Templates for FRCT 11_Gross" xfId="10267"/>
    <cellStyle name="_WD7 Templates for FRCT 11_Gross 2" xfId="10268"/>
    <cellStyle name="_WD7 Templates for FRCT 12" xfId="10269"/>
    <cellStyle name="_WD7 Templates for FRCT 12 2" xfId="10270"/>
    <cellStyle name="_WD7 Templates for FRCT 12 2 2" xfId="10271"/>
    <cellStyle name="_WD7 Templates for FRCT 12 3" xfId="10272"/>
    <cellStyle name="_WD7 Templates for FRCT 12 4" xfId="10273"/>
    <cellStyle name="_WD7 Templates for FRCT 12_Gross" xfId="10274"/>
    <cellStyle name="_WD7 Templates for FRCT 12_Gross 2" xfId="10275"/>
    <cellStyle name="_WD7 Templates for FRCT 13" xfId="10276"/>
    <cellStyle name="_WD7 Templates for FRCT 13 2" xfId="10277"/>
    <cellStyle name="_WD7 Templates for FRCT 13 2 2" xfId="18842"/>
    <cellStyle name="_WD7 Templates for FRCT 13 3" xfId="10278"/>
    <cellStyle name="_WD7 Templates for FRCT 13 4" xfId="18843"/>
    <cellStyle name="_WD7 Templates for FRCT 13 5" xfId="18844"/>
    <cellStyle name="_WD7 Templates for FRCT 13_Gross" xfId="10279"/>
    <cellStyle name="_WD7 Templates for FRCT 13_Gross 2" xfId="10280"/>
    <cellStyle name="_WD7 Templates for FRCT 14" xfId="10281"/>
    <cellStyle name="_WD7 Templates for FRCT 14 2" xfId="10282"/>
    <cellStyle name="_WD7 Templates for FRCT 14 2 2" xfId="10283"/>
    <cellStyle name="_WD7 Templates for FRCT 14 3" xfId="10284"/>
    <cellStyle name="_WD7 Templates for FRCT 14_Gross" xfId="10285"/>
    <cellStyle name="_WD7 Templates for FRCT 14_Gross 2" xfId="10286"/>
    <cellStyle name="_WD7 Templates for FRCT 15" xfId="10287"/>
    <cellStyle name="_WD7 Templates for FRCT 15 2" xfId="10288"/>
    <cellStyle name="_WD7 Templates for FRCT 15 3" xfId="10289"/>
    <cellStyle name="_WD7 Templates for FRCT 15_Gross" xfId="10290"/>
    <cellStyle name="_WD7 Templates for FRCT 15_Gross 2" xfId="10291"/>
    <cellStyle name="_WD7 Templates for FRCT 16" xfId="10292"/>
    <cellStyle name="_WD7 Templates for FRCT 16 2" xfId="10293"/>
    <cellStyle name="_WD7 Templates for FRCT 16_Gross" xfId="10294"/>
    <cellStyle name="_WD7 Templates for FRCT 16_Gross 2" xfId="10295"/>
    <cellStyle name="_WD7 Templates for FRCT 17" xfId="10296"/>
    <cellStyle name="_WD7 Templates for FRCT 17 2" xfId="10297"/>
    <cellStyle name="_WD7 Templates for FRCT 17_Gross" xfId="10298"/>
    <cellStyle name="_WD7 Templates for FRCT 17_Gross 2" xfId="10299"/>
    <cellStyle name="_WD7 Templates for FRCT 18" xfId="10300"/>
    <cellStyle name="_WD7 Templates for FRCT 18 2" xfId="10301"/>
    <cellStyle name="_WD7 Templates for FRCT 19" xfId="10302"/>
    <cellStyle name="_WD7 Templates for FRCT 19 2" xfId="10303"/>
    <cellStyle name="_WD7 Templates for FRCT 2" xfId="10304"/>
    <cellStyle name="_WD7 Templates for FRCT 2 10" xfId="10305"/>
    <cellStyle name="_WD7 Templates for FRCT 2 11" xfId="10306"/>
    <cellStyle name="_WD7 Templates for FRCT 2 12" xfId="10307"/>
    <cellStyle name="_WD7 Templates for FRCT 2 2" xfId="10308"/>
    <cellStyle name="_WD7 Templates for FRCT 2 2 2" xfId="10309"/>
    <cellStyle name="_WD7 Templates for FRCT 2 2 2 2" xfId="10310"/>
    <cellStyle name="_WD7 Templates for FRCT 2 2 2 3" xfId="18845"/>
    <cellStyle name="_WD7 Templates for FRCT 2 2 2 4" xfId="18846"/>
    <cellStyle name="_WD7 Templates for FRCT 2 2 3" xfId="10311"/>
    <cellStyle name="_WD7 Templates for FRCT 2 2 3 2" xfId="10312"/>
    <cellStyle name="_WD7 Templates for FRCT 2 2 4" xfId="10313"/>
    <cellStyle name="_WD7 Templates for FRCT 2 2 5" xfId="10314"/>
    <cellStyle name="_WD7 Templates for FRCT 2 2_Gross" xfId="10315"/>
    <cellStyle name="_WD7 Templates for FRCT 2 2_Gross 2" xfId="10316"/>
    <cellStyle name="_WD7 Templates for FRCT 2 3" xfId="10317"/>
    <cellStyle name="_WD7 Templates for FRCT 2 3 2" xfId="10318"/>
    <cellStyle name="_WD7 Templates for FRCT 2 3 2 2" xfId="10319"/>
    <cellStyle name="_WD7 Templates for FRCT 2 3 2 3" xfId="10320"/>
    <cellStyle name="_WD7 Templates for FRCT 2 3 3" xfId="10321"/>
    <cellStyle name="_WD7 Templates for FRCT 2 3 4" xfId="10322"/>
    <cellStyle name="_WD7 Templates for FRCT 2 3_Gross" xfId="10323"/>
    <cellStyle name="_WD7 Templates for FRCT 2 3_Gross 2" xfId="10324"/>
    <cellStyle name="_WD7 Templates for FRCT 2 4" xfId="10325"/>
    <cellStyle name="_WD7 Templates for FRCT 2 4 2" xfId="10326"/>
    <cellStyle name="_WD7 Templates for FRCT 2 4 2 2" xfId="18847"/>
    <cellStyle name="_WD7 Templates for FRCT 2 4 2 2 2" xfId="18848"/>
    <cellStyle name="_WD7 Templates for FRCT 2 4 2 3" xfId="18849"/>
    <cellStyle name="_WD7 Templates for FRCT 2 4 3" xfId="10327"/>
    <cellStyle name="_WD7 Templates for FRCT 2 4 4" xfId="10328"/>
    <cellStyle name="_WD7 Templates for FRCT 2 4 5" xfId="18850"/>
    <cellStyle name="_WD7 Templates for FRCT 2 5" xfId="10329"/>
    <cellStyle name="_WD7 Templates for FRCT 2 5 2" xfId="10330"/>
    <cellStyle name="_WD7 Templates for FRCT 2 5 2 2" xfId="10331"/>
    <cellStyle name="_WD7 Templates for FRCT 2 5 3" xfId="10332"/>
    <cellStyle name="_WD7 Templates for FRCT 2 6" xfId="10333"/>
    <cellStyle name="_WD7 Templates for FRCT 2 6 2" xfId="10334"/>
    <cellStyle name="_WD7 Templates for FRCT 2 6 3" xfId="10335"/>
    <cellStyle name="_WD7 Templates for FRCT 2 7" xfId="10336"/>
    <cellStyle name="_WD7 Templates for FRCT 2 7 2" xfId="10337"/>
    <cellStyle name="_WD7 Templates for FRCT 2 8" xfId="10338"/>
    <cellStyle name="_WD7 Templates for FRCT 2 9" xfId="10339"/>
    <cellStyle name="_WD7 Templates for FRCT 2_Gross" xfId="10340"/>
    <cellStyle name="_WD7 Templates for FRCT 2_Gross 2" xfId="10341"/>
    <cellStyle name="_WD7 Templates for FRCT 20" xfId="10342"/>
    <cellStyle name="_WD7 Templates for FRCT 20 2" xfId="10343"/>
    <cellStyle name="_WD7 Templates for FRCT 21" xfId="10344"/>
    <cellStyle name="_WD7 Templates for FRCT 21 2" xfId="10345"/>
    <cellStyle name="_WD7 Templates for FRCT 22" xfId="10346"/>
    <cellStyle name="_WD7 Templates for FRCT 23" xfId="10347"/>
    <cellStyle name="_WD7 Templates for FRCT 24" xfId="10348"/>
    <cellStyle name="_WD7 Templates for FRCT 24 2" xfId="10349"/>
    <cellStyle name="_WD7 Templates for FRCT 25" xfId="10350"/>
    <cellStyle name="_WD7 Templates for FRCT 25 2" xfId="18851"/>
    <cellStyle name="_WD7 Templates for FRCT 26" xfId="10351"/>
    <cellStyle name="_WD7 Templates for FRCT 26 2" xfId="18852"/>
    <cellStyle name="_WD7 Templates for FRCT 27" xfId="10352"/>
    <cellStyle name="_WD7 Templates for FRCT 27 2" xfId="18853"/>
    <cellStyle name="_WD7 Templates for FRCT 28" xfId="10353"/>
    <cellStyle name="_WD7 Templates for FRCT 29" xfId="10354"/>
    <cellStyle name="_WD7 Templates for FRCT 3" xfId="10355"/>
    <cellStyle name="_WD7 Templates for FRCT 3 10" xfId="10356"/>
    <cellStyle name="_WD7 Templates for FRCT 3 10 2" xfId="10357"/>
    <cellStyle name="_WD7 Templates for FRCT 3 10 2 2" xfId="18854"/>
    <cellStyle name="_WD7 Templates for FRCT 3 10 3" xfId="18855"/>
    <cellStyle name="_WD7 Templates for FRCT 3 10 4" xfId="18856"/>
    <cellStyle name="_WD7 Templates for FRCT 3 10 5" xfId="18857"/>
    <cellStyle name="_WD7 Templates for FRCT 3 11" xfId="10358"/>
    <cellStyle name="_WD7 Templates for FRCT 3 11 2" xfId="10359"/>
    <cellStyle name="_WD7 Templates for FRCT 3 12" xfId="10360"/>
    <cellStyle name="_WD7 Templates for FRCT 3 13" xfId="18858"/>
    <cellStyle name="_WD7 Templates for FRCT 3 2" xfId="10361"/>
    <cellStyle name="_WD7 Templates for FRCT 3 2 2" xfId="10362"/>
    <cellStyle name="_WD7 Templates for FRCT 3 2 2 2" xfId="10363"/>
    <cellStyle name="_WD7 Templates for FRCT 3 2 2 2 2" xfId="18859"/>
    <cellStyle name="_WD7 Templates for FRCT 3 2 2 3" xfId="10364"/>
    <cellStyle name="_WD7 Templates for FRCT 3 2 2_Gross" xfId="10365"/>
    <cellStyle name="_WD7 Templates for FRCT 3 2 2_Gross 2" xfId="10366"/>
    <cellStyle name="_WD7 Templates for FRCT 3 2 3" xfId="10367"/>
    <cellStyle name="_WD7 Templates for FRCT 3 2 3 2" xfId="18860"/>
    <cellStyle name="_WD7 Templates for FRCT 3 2 4" xfId="10368"/>
    <cellStyle name="_WD7 Templates for FRCT 3 2_Gross" xfId="10369"/>
    <cellStyle name="_WD7 Templates for FRCT 3 2_Gross 2" xfId="10370"/>
    <cellStyle name="_WD7 Templates for FRCT 3 3" xfId="10371"/>
    <cellStyle name="_WD7 Templates for FRCT 3 3 2" xfId="10372"/>
    <cellStyle name="_WD7 Templates for FRCT 3 3 2 2" xfId="10373"/>
    <cellStyle name="_WD7 Templates for FRCT 3 3 2 2 2" xfId="18861"/>
    <cellStyle name="_WD7 Templates for FRCT 3 3 2 3" xfId="10374"/>
    <cellStyle name="_WD7 Templates for FRCT 3 3 2_Gross" xfId="10375"/>
    <cellStyle name="_WD7 Templates for FRCT 3 3 2_Gross 2" xfId="10376"/>
    <cellStyle name="_WD7 Templates for FRCT 3 3 3" xfId="10377"/>
    <cellStyle name="_WD7 Templates for FRCT 3 3 3 2" xfId="18862"/>
    <cellStyle name="_WD7 Templates for FRCT 3 3 4" xfId="10378"/>
    <cellStyle name="_WD7 Templates for FRCT 3 3_August 2014 IMBE" xfId="10379"/>
    <cellStyle name="_WD7 Templates for FRCT 3 3_August 2014 IMBE 2" xfId="10380"/>
    <cellStyle name="_WD7 Templates for FRCT 3 3_August 2014 IMBE 2 2" xfId="10381"/>
    <cellStyle name="_WD7 Templates for FRCT 3 3_August 2014 IMBE 2 2 2" xfId="10382"/>
    <cellStyle name="_WD7 Templates for FRCT 3 3_August 2014 IMBE 2 2_Gross" xfId="10383"/>
    <cellStyle name="_WD7 Templates for FRCT 3 3_August 2014 IMBE 2 2_Gross 2" xfId="10384"/>
    <cellStyle name="_WD7 Templates for FRCT 3 3_August 2014 IMBE 2 3" xfId="10385"/>
    <cellStyle name="_WD7 Templates for FRCT 3 3_August 2014 IMBE 2 4" xfId="10386"/>
    <cellStyle name="_WD7 Templates for FRCT 3 3_August 2014 IMBE 2_Gross" xfId="10387"/>
    <cellStyle name="_WD7 Templates for FRCT 3 3_August 2014 IMBE 2_Gross 2" xfId="10388"/>
    <cellStyle name="_WD7 Templates for FRCT 3 3_August 2014 IMBE 3" xfId="10389"/>
    <cellStyle name="_WD7 Templates for FRCT 3 3_August 2014 IMBE 3 2" xfId="18863"/>
    <cellStyle name="_WD7 Templates for FRCT 3 3_August 2014 IMBE 3 2 2" xfId="18864"/>
    <cellStyle name="_WD7 Templates for FRCT 3 3_August 2014 IMBE 3 3" xfId="18865"/>
    <cellStyle name="_WD7 Templates for FRCT 3 3_August 2014 IMBE 4" xfId="10390"/>
    <cellStyle name="_WD7 Templates for FRCT 3 3_August 2014 IMBE 4 2" xfId="18866"/>
    <cellStyle name="_WD7 Templates for FRCT 3 3_August 2014 IMBE 4 2 2" xfId="18867"/>
    <cellStyle name="_WD7 Templates for FRCT 3 3_August 2014 IMBE 4 3" xfId="18868"/>
    <cellStyle name="_WD7 Templates for FRCT 3 3_August 2014 IMBE 5" xfId="18869"/>
    <cellStyle name="_WD7 Templates for FRCT 3 3_August 2014 IMBE 5 2" xfId="18870"/>
    <cellStyle name="_WD7 Templates for FRCT 3 3_August 2014 IMBE 6" xfId="18871"/>
    <cellStyle name="_WD7 Templates for FRCT 3 3_August 2014 IMBE_Gross" xfId="10391"/>
    <cellStyle name="_WD7 Templates for FRCT 3 3_August 2014 IMBE_Gross 2" xfId="10392"/>
    <cellStyle name="_WD7 Templates for FRCT 3 3_Gross" xfId="10393"/>
    <cellStyle name="_WD7 Templates for FRCT 3 3_Gross 2" xfId="10394"/>
    <cellStyle name="_WD7 Templates for FRCT 3 4" xfId="10395"/>
    <cellStyle name="_WD7 Templates for FRCT 3 4 2" xfId="10396"/>
    <cellStyle name="_WD7 Templates for FRCT 3 4 2 2" xfId="10397"/>
    <cellStyle name="_WD7 Templates for FRCT 3 4 2 2 2" xfId="18872"/>
    <cellStyle name="_WD7 Templates for FRCT 3 4 2 3" xfId="10398"/>
    <cellStyle name="_WD7 Templates for FRCT 3 4 2_Gross" xfId="10399"/>
    <cellStyle name="_WD7 Templates for FRCT 3 4 2_Gross 2" xfId="10400"/>
    <cellStyle name="_WD7 Templates for FRCT 3 4 3" xfId="10401"/>
    <cellStyle name="_WD7 Templates for FRCT 3 4 3 2" xfId="18873"/>
    <cellStyle name="_WD7 Templates for FRCT 3 4 4" xfId="10402"/>
    <cellStyle name="_WD7 Templates for FRCT 3 4_Gross" xfId="10403"/>
    <cellStyle name="_WD7 Templates for FRCT 3 4_Gross 2" xfId="10404"/>
    <cellStyle name="_WD7 Templates for FRCT 3 5" xfId="10405"/>
    <cellStyle name="_WD7 Templates for FRCT 3 5 2" xfId="10406"/>
    <cellStyle name="_WD7 Templates for FRCT 3 5 2 2" xfId="18874"/>
    <cellStyle name="_WD7 Templates for FRCT 3 5 2 2 2" xfId="18875"/>
    <cellStyle name="_WD7 Templates for FRCT 3 5 2 3" xfId="18876"/>
    <cellStyle name="_WD7 Templates for FRCT 3 5 3" xfId="10407"/>
    <cellStyle name="_WD7 Templates for FRCT 3 5 3 2" xfId="18877"/>
    <cellStyle name="_WD7 Templates for FRCT 3 5 4" xfId="18878"/>
    <cellStyle name="_WD7 Templates for FRCT 3 5 5" xfId="18879"/>
    <cellStyle name="_WD7 Templates for FRCT 3 5 6" xfId="18880"/>
    <cellStyle name="_WD7 Templates for FRCT 3 5_Gross" xfId="10408"/>
    <cellStyle name="_WD7 Templates for FRCT 3 5_Gross 2" xfId="10409"/>
    <cellStyle name="_WD7 Templates for FRCT 3 6" xfId="10410"/>
    <cellStyle name="_WD7 Templates for FRCT 3 6 2" xfId="10411"/>
    <cellStyle name="_WD7 Templates for FRCT 3 6 2 2" xfId="18881"/>
    <cellStyle name="_WD7 Templates for FRCT 3 6 2 2 2" xfId="18882"/>
    <cellStyle name="_WD7 Templates for FRCT 3 6 2 3" xfId="18883"/>
    <cellStyle name="_WD7 Templates for FRCT 3 6 3" xfId="10412"/>
    <cellStyle name="_WD7 Templates for FRCT 3 6 3 2" xfId="18884"/>
    <cellStyle name="_WD7 Templates for FRCT 3 6 3 2 2" xfId="18885"/>
    <cellStyle name="_WD7 Templates for FRCT 3 6 3 3" xfId="18886"/>
    <cellStyle name="_WD7 Templates for FRCT 3 6 4" xfId="10413"/>
    <cellStyle name="_WD7 Templates for FRCT 3 6 4 2" xfId="18887"/>
    <cellStyle name="_WD7 Templates for FRCT 3 6 5" xfId="18888"/>
    <cellStyle name="_WD7 Templates for FRCT 3 6 5 2" xfId="18889"/>
    <cellStyle name="_WD7 Templates for FRCT 3 6 6" xfId="18890"/>
    <cellStyle name="_WD7 Templates for FRCT 3 6 7" xfId="18891"/>
    <cellStyle name="_WD7 Templates for FRCT 3 6 8" xfId="18892"/>
    <cellStyle name="_WD7 Templates for FRCT 3 6_Gross" xfId="10414"/>
    <cellStyle name="_WD7 Templates for FRCT 3 6_Gross 2" xfId="10415"/>
    <cellStyle name="_WD7 Templates for FRCT 3 7" xfId="10416"/>
    <cellStyle name="_WD7 Templates for FRCT 3 7 2" xfId="10417"/>
    <cellStyle name="_WD7 Templates for FRCT 3 7 2 2" xfId="10418"/>
    <cellStyle name="_WD7 Templates for FRCT 3 7 2 2 2" xfId="18893"/>
    <cellStyle name="_WD7 Templates for FRCT 3 7 2 3" xfId="18894"/>
    <cellStyle name="_WD7 Templates for FRCT 3 7 3" xfId="10419"/>
    <cellStyle name="_WD7 Templates for FRCT 3 7 3 2" xfId="18895"/>
    <cellStyle name="_WD7 Templates for FRCT 3 7 3 2 2" xfId="18896"/>
    <cellStyle name="_WD7 Templates for FRCT 3 7 3 3" xfId="18897"/>
    <cellStyle name="_WD7 Templates for FRCT 3 7 4" xfId="10420"/>
    <cellStyle name="_WD7 Templates for FRCT 3 7 4 2" xfId="18898"/>
    <cellStyle name="_WD7 Templates for FRCT 3 7 5" xfId="18899"/>
    <cellStyle name="_WD7 Templates for FRCT 3 7 5 2" xfId="18900"/>
    <cellStyle name="_WD7 Templates for FRCT 3 7 6" xfId="18901"/>
    <cellStyle name="_WD7 Templates for FRCT 3 7_Gross" xfId="10421"/>
    <cellStyle name="_WD7 Templates for FRCT 3 7_Gross 2" xfId="10422"/>
    <cellStyle name="_WD7 Templates for FRCT 3 8" xfId="10423"/>
    <cellStyle name="_WD7 Templates for FRCT 3 8 2" xfId="10424"/>
    <cellStyle name="_WD7 Templates for FRCT 3 8 2 2" xfId="18902"/>
    <cellStyle name="_WD7 Templates for FRCT 3 8 2 2 2" xfId="18903"/>
    <cellStyle name="_WD7 Templates for FRCT 3 8 2 3" xfId="18904"/>
    <cellStyle name="_WD7 Templates for FRCT 3 8 3" xfId="10425"/>
    <cellStyle name="_WD7 Templates for FRCT 3 8 3 2" xfId="18905"/>
    <cellStyle name="_WD7 Templates for FRCT 3 8 3 2 2" xfId="18906"/>
    <cellStyle name="_WD7 Templates for FRCT 3 8 3 3" xfId="18907"/>
    <cellStyle name="_WD7 Templates for FRCT 3 8 4" xfId="18908"/>
    <cellStyle name="_WD7 Templates for FRCT 3 8 4 2" xfId="18909"/>
    <cellStyle name="_WD7 Templates for FRCT 3 8 5" xfId="18910"/>
    <cellStyle name="_WD7 Templates for FRCT 3 8 5 2" xfId="18911"/>
    <cellStyle name="_WD7 Templates for FRCT 3 8 6" xfId="18912"/>
    <cellStyle name="_WD7 Templates for FRCT 3 8 7" xfId="18913"/>
    <cellStyle name="_WD7 Templates for FRCT 3 8 8" xfId="18914"/>
    <cellStyle name="_WD7 Templates for FRCT 3 8_Gross" xfId="10426"/>
    <cellStyle name="_WD7 Templates for FRCT 3 8_Gross 2" xfId="10427"/>
    <cellStyle name="_WD7 Templates for FRCT 3 9" xfId="10428"/>
    <cellStyle name="_WD7 Templates for FRCT 3 9 2" xfId="10429"/>
    <cellStyle name="_WD7 Templates for FRCT 3 9 2 2" xfId="18915"/>
    <cellStyle name="_WD7 Templates for FRCT 3 9 3" xfId="18916"/>
    <cellStyle name="_WD7 Templates for FRCT 3 9 4" xfId="18917"/>
    <cellStyle name="_WD7 Templates for FRCT 3 9 5" xfId="18918"/>
    <cellStyle name="_WD7 Templates for FRCT 3_August 2014 IMBE" xfId="10430"/>
    <cellStyle name="_WD7 Templates for FRCT 3_August 2014 IMBE 2" xfId="10431"/>
    <cellStyle name="_WD7 Templates for FRCT 3_August 2014 IMBE 2 2" xfId="10432"/>
    <cellStyle name="_WD7 Templates for FRCT 3_August 2014 IMBE 2 2 2" xfId="18919"/>
    <cellStyle name="_WD7 Templates for FRCT 3_August 2014 IMBE 2 3" xfId="10433"/>
    <cellStyle name="_WD7 Templates for FRCT 3_August 2014 IMBE 2_Gross" xfId="10434"/>
    <cellStyle name="_WD7 Templates for FRCT 3_August 2014 IMBE 2_Gross 2" xfId="10435"/>
    <cellStyle name="_WD7 Templates for FRCT 3_August 2014 IMBE 3" xfId="10436"/>
    <cellStyle name="_WD7 Templates for FRCT 3_August 2014 IMBE 3 2" xfId="18920"/>
    <cellStyle name="_WD7 Templates for FRCT 3_August 2014 IMBE 4" xfId="10437"/>
    <cellStyle name="_WD7 Templates for FRCT 3_August 2014 IMBE_Gross" xfId="10438"/>
    <cellStyle name="_WD7 Templates for FRCT 3_August 2014 IMBE_Gross 2" xfId="10439"/>
    <cellStyle name="_WD7 Templates for FRCT 3_Gross" xfId="10440"/>
    <cellStyle name="_WD7 Templates for FRCT 3_Gross 2" xfId="10441"/>
    <cellStyle name="_WD7 Templates for FRCT 4" xfId="10442"/>
    <cellStyle name="_WD7 Templates for FRCT 4 2" xfId="10443"/>
    <cellStyle name="_WD7 Templates for FRCT 4 2 2" xfId="10444"/>
    <cellStyle name="_WD7 Templates for FRCT 4 2 2 2" xfId="10445"/>
    <cellStyle name="_WD7 Templates for FRCT 4 2 3" xfId="10446"/>
    <cellStyle name="_WD7 Templates for FRCT 4 2_Gross" xfId="10447"/>
    <cellStyle name="_WD7 Templates for FRCT 4 2_Gross 2" xfId="10448"/>
    <cellStyle name="_WD7 Templates for FRCT 4 3" xfId="10449"/>
    <cellStyle name="_WD7 Templates for FRCT 4 3 2" xfId="10450"/>
    <cellStyle name="_WD7 Templates for FRCT 4 4" xfId="10451"/>
    <cellStyle name="_WD7 Templates for FRCT 4 5" xfId="10452"/>
    <cellStyle name="_WD7 Templates for FRCT 4 6" xfId="10453"/>
    <cellStyle name="_WD7 Templates for FRCT 4_August 2014 IMBE" xfId="10454"/>
    <cellStyle name="_WD7 Templates for FRCT 4_August 2014 IMBE 2" xfId="10455"/>
    <cellStyle name="_WD7 Templates for FRCT 4_August 2014 IMBE 2 2" xfId="10456"/>
    <cellStyle name="_WD7 Templates for FRCT 4_August 2014 IMBE 2 2 2" xfId="10457"/>
    <cellStyle name="_WD7 Templates for FRCT 4_August 2014 IMBE 2 2_Gross" xfId="10458"/>
    <cellStyle name="_WD7 Templates for FRCT 4_August 2014 IMBE 2 2_Gross 2" xfId="10459"/>
    <cellStyle name="_WD7 Templates for FRCT 4_August 2014 IMBE 2 3" xfId="10460"/>
    <cellStyle name="_WD7 Templates for FRCT 4_August 2014 IMBE 2 4" xfId="10461"/>
    <cellStyle name="_WD7 Templates for FRCT 4_August 2014 IMBE 2_Gross" xfId="10462"/>
    <cellStyle name="_WD7 Templates for FRCT 4_August 2014 IMBE 2_Gross 2" xfId="10463"/>
    <cellStyle name="_WD7 Templates for FRCT 4_August 2014 IMBE 3" xfId="10464"/>
    <cellStyle name="_WD7 Templates for FRCT 4_August 2014 IMBE 3 2" xfId="18921"/>
    <cellStyle name="_WD7 Templates for FRCT 4_August 2014 IMBE 3 2 2" xfId="18922"/>
    <cellStyle name="_WD7 Templates for FRCT 4_August 2014 IMBE 3 3" xfId="18923"/>
    <cellStyle name="_WD7 Templates for FRCT 4_August 2014 IMBE 4" xfId="10465"/>
    <cellStyle name="_WD7 Templates for FRCT 4_August 2014 IMBE 4 2" xfId="18924"/>
    <cellStyle name="_WD7 Templates for FRCT 4_August 2014 IMBE 4 2 2" xfId="18925"/>
    <cellStyle name="_WD7 Templates for FRCT 4_August 2014 IMBE 4 3" xfId="18926"/>
    <cellStyle name="_WD7 Templates for FRCT 4_August 2014 IMBE 5" xfId="18927"/>
    <cellStyle name="_WD7 Templates for FRCT 4_August 2014 IMBE 5 2" xfId="18928"/>
    <cellStyle name="_WD7 Templates for FRCT 4_August 2014 IMBE 6" xfId="18929"/>
    <cellStyle name="_WD7 Templates for FRCT 4_August 2014 IMBE_Gross" xfId="10466"/>
    <cellStyle name="_WD7 Templates for FRCT 4_August 2014 IMBE_Gross 2" xfId="10467"/>
    <cellStyle name="_WD7 Templates for FRCT 4_Gross" xfId="10468"/>
    <cellStyle name="_WD7 Templates for FRCT 4_Gross 2" xfId="10469"/>
    <cellStyle name="_WD7 Templates for FRCT 5" xfId="10470"/>
    <cellStyle name="_WD7 Templates for FRCT 5 2" xfId="10471"/>
    <cellStyle name="_WD7 Templates for FRCT 5 2 2" xfId="10472"/>
    <cellStyle name="_WD7 Templates for FRCT 5 2 2 2" xfId="18930"/>
    <cellStyle name="_WD7 Templates for FRCT 5 2 2 2 2" xfId="18931"/>
    <cellStyle name="_WD7 Templates for FRCT 5 2 2 2 2 2" xfId="18932"/>
    <cellStyle name="_WD7 Templates for FRCT 5 2 2 2 3" xfId="18933"/>
    <cellStyle name="_WD7 Templates for FRCT 5 2 2 3" xfId="18934"/>
    <cellStyle name="_WD7 Templates for FRCT 5 2 3" xfId="10473"/>
    <cellStyle name="_WD7 Templates for FRCT 5 2 3 2" xfId="18935"/>
    <cellStyle name="_WD7 Templates for FRCT 5 2 4" xfId="10474"/>
    <cellStyle name="_WD7 Templates for FRCT 5 2 4 2" xfId="18936"/>
    <cellStyle name="_WD7 Templates for FRCT 5 2 5" xfId="18937"/>
    <cellStyle name="_WD7 Templates for FRCT 5 2 6" xfId="18938"/>
    <cellStyle name="_WD7 Templates for FRCT 5 2 7" xfId="18939"/>
    <cellStyle name="_WD7 Templates for FRCT 5 2_Gross" xfId="10475"/>
    <cellStyle name="_WD7 Templates for FRCT 5 2_Gross 2" xfId="10476"/>
    <cellStyle name="_WD7 Templates for FRCT 5 3" xfId="10477"/>
    <cellStyle name="_WD7 Templates for FRCT 5 3 2" xfId="10478"/>
    <cellStyle name="_WD7 Templates for FRCT 5 3 2 2" xfId="18940"/>
    <cellStyle name="_WD7 Templates for FRCT 5 3 3" xfId="10479"/>
    <cellStyle name="_WD7 Templates for FRCT 5 4" xfId="10480"/>
    <cellStyle name="_WD7 Templates for FRCT 5 4 2" xfId="18941"/>
    <cellStyle name="_WD7 Templates for FRCT 5 5" xfId="10481"/>
    <cellStyle name="_WD7 Templates for FRCT 5 5 2" xfId="18942"/>
    <cellStyle name="_WD7 Templates for FRCT 5 6" xfId="18943"/>
    <cellStyle name="_WD7 Templates for FRCT 5_Gross" xfId="10482"/>
    <cellStyle name="_WD7 Templates for FRCT 5_Gross 2" xfId="10483"/>
    <cellStyle name="_WD7 Templates for FRCT 6" xfId="10484"/>
    <cellStyle name="_WD7 Templates for FRCT 6 2" xfId="10485"/>
    <cellStyle name="_WD7 Templates for FRCT 6 2 2" xfId="10486"/>
    <cellStyle name="_WD7 Templates for FRCT 6 2 2 2" xfId="18944"/>
    <cellStyle name="_WD7 Templates for FRCT 6 2 3" xfId="10487"/>
    <cellStyle name="_WD7 Templates for FRCT 6 2 4" xfId="18945"/>
    <cellStyle name="_WD7 Templates for FRCT 6 2 5" xfId="18946"/>
    <cellStyle name="_WD7 Templates for FRCT 6 2_Gross" xfId="10488"/>
    <cellStyle name="_WD7 Templates for FRCT 6 2_Gross 2" xfId="10489"/>
    <cellStyle name="_WD7 Templates for FRCT 6 3" xfId="10490"/>
    <cellStyle name="_WD7 Templates for FRCT 6 3 2" xfId="10491"/>
    <cellStyle name="_WD7 Templates for FRCT 6 3 2 2" xfId="18947"/>
    <cellStyle name="_WD7 Templates for FRCT 6 3 3" xfId="10492"/>
    <cellStyle name="_WD7 Templates for FRCT 6 4" xfId="10493"/>
    <cellStyle name="_WD7 Templates for FRCT 6 5" xfId="10494"/>
    <cellStyle name="_WD7 Templates for FRCT 6_Gross" xfId="10495"/>
    <cellStyle name="_WD7 Templates for FRCT 6_Gross 2" xfId="10496"/>
    <cellStyle name="_WD7 Templates for FRCT 7" xfId="10497"/>
    <cellStyle name="_WD7 Templates for FRCT 7 2" xfId="10498"/>
    <cellStyle name="_WD7 Templates for FRCT 7 2 2" xfId="10499"/>
    <cellStyle name="_WD7 Templates for FRCT 7 2 2 2" xfId="18948"/>
    <cellStyle name="_WD7 Templates for FRCT 7 2 3" xfId="10500"/>
    <cellStyle name="_WD7 Templates for FRCT 7 2_Gross" xfId="10501"/>
    <cellStyle name="_WD7 Templates for FRCT 7 2_Gross 2" xfId="10502"/>
    <cellStyle name="_WD7 Templates for FRCT 7 3" xfId="10503"/>
    <cellStyle name="_WD7 Templates for FRCT 7 3 2" xfId="18949"/>
    <cellStyle name="_WD7 Templates for FRCT 7 4" xfId="10504"/>
    <cellStyle name="_WD7 Templates for FRCT 7_Gross" xfId="10505"/>
    <cellStyle name="_WD7 Templates for FRCT 7_Gross 2" xfId="10506"/>
    <cellStyle name="_WD7 Templates for FRCT 8" xfId="10507"/>
    <cellStyle name="_WD7 Templates for FRCT 8 2" xfId="10508"/>
    <cellStyle name="_WD7 Templates for FRCT 8 2 2" xfId="10509"/>
    <cellStyle name="_WD7 Templates for FRCT 8 2 3" xfId="10510"/>
    <cellStyle name="_WD7 Templates for FRCT 8 2_Gross" xfId="10511"/>
    <cellStyle name="_WD7 Templates for FRCT 8 2_Gross 2" xfId="10512"/>
    <cellStyle name="_WD7 Templates for FRCT 8 3" xfId="10513"/>
    <cellStyle name="_WD7 Templates for FRCT 8 4" xfId="10514"/>
    <cellStyle name="_WD7 Templates for FRCT 8_Gross" xfId="10515"/>
    <cellStyle name="_WD7 Templates for FRCT 8_Gross 2" xfId="10516"/>
    <cellStyle name="_WD7 Templates for FRCT 9" xfId="10517"/>
    <cellStyle name="_WD7 Templates for FRCT 9 2" xfId="10518"/>
    <cellStyle name="_WD7 Templates for FRCT 9 2 2" xfId="10519"/>
    <cellStyle name="_WD7 Templates for FRCT 9 2 2 2" xfId="18950"/>
    <cellStyle name="_WD7 Templates for FRCT 9 2 2 2 2" xfId="18951"/>
    <cellStyle name="_WD7 Templates for FRCT 9 2 2 3" xfId="18952"/>
    <cellStyle name="_WD7 Templates for FRCT 9 2 3" xfId="10520"/>
    <cellStyle name="_WD7 Templates for FRCT 9 2 4" xfId="18953"/>
    <cellStyle name="_WD7 Templates for FRCT 9 2 5" xfId="18954"/>
    <cellStyle name="_WD7 Templates for FRCT 9 2_Gross" xfId="10521"/>
    <cellStyle name="_WD7 Templates for FRCT 9 2_Gross 2" xfId="10522"/>
    <cellStyle name="_WD7 Templates for FRCT 9 3" xfId="10523"/>
    <cellStyle name="_WD7 Templates for FRCT 9 3 2" xfId="18955"/>
    <cellStyle name="_WD7 Templates for FRCT 9 4" xfId="10524"/>
    <cellStyle name="_WD7 Templates for FRCT 9 4 2" xfId="18956"/>
    <cellStyle name="_WD7 Templates for FRCT 9 5" xfId="10525"/>
    <cellStyle name="_WD7 Templates for FRCT 9 6" xfId="18957"/>
    <cellStyle name="_WD7 Templates for FRCT 9 7" xfId="18958"/>
    <cellStyle name="_WD7 Templates for FRCT 9_Gross" xfId="10526"/>
    <cellStyle name="_WD7 Templates for FRCT 9_Gross 2" xfId="10527"/>
    <cellStyle name="_WD7 Templates for FRCT_001. Test" xfId="10528"/>
    <cellStyle name="_WD7 Templates for FRCT_001. Test 2" xfId="10529"/>
    <cellStyle name="_WD7 Templates for FRCT_001. Test 2 2" xfId="18959"/>
    <cellStyle name="_WD7 Templates for FRCT_001. Test 3" xfId="18960"/>
    <cellStyle name="_WD7 Templates for FRCT_001. Test_Gross" xfId="10530"/>
    <cellStyle name="_WD7 Templates for FRCT_001. Test_Gross 2" xfId="10531"/>
    <cellStyle name="_WD7 Templates for FRCT_Gross" xfId="10532"/>
    <cellStyle name="_WD7 Templates for FRCT_Gross 2" xfId="10533"/>
    <cellStyle name="_WD7 Templates for FRCT_Gross 2 2" xfId="10534"/>
    <cellStyle name="_WD7 Templates for FRCT_Gross 2 2 2" xfId="18961"/>
    <cellStyle name="_WD7 Templates for FRCT_Gross 2 3" xfId="10535"/>
    <cellStyle name="_WD7 Templates for FRCT_Gross 2_Gross" xfId="10536"/>
    <cellStyle name="_WD7 Templates for FRCT_Gross 2_Gross 2" xfId="10537"/>
    <cellStyle name="_WD7 Templates for FRCT_Gross 3" xfId="10538"/>
    <cellStyle name="_WD7 Templates for FRCT_Gross 3 2" xfId="18962"/>
    <cellStyle name="_WD7 Templates for FRCT_Gross 4" xfId="10539"/>
    <cellStyle name="_WD7 Templates for FRCT_Gross_1" xfId="10540"/>
    <cellStyle name="_WD7 Templates for FRCT_Gross_1 2" xfId="10541"/>
    <cellStyle name="_WD7 Templates for FRCT_Gross_Gross" xfId="10542"/>
    <cellStyle name="_WD7 Templates for FRCT_Gross_Gross 2" xfId="10543"/>
    <cellStyle name="_WD7 Templates for FRCT_R0" xfId="10544"/>
    <cellStyle name="_WD7 Templates for FRCT_R0 2" xfId="10545"/>
    <cellStyle name="_WD7 Templates for FRCT_R0 2 2" xfId="10546"/>
    <cellStyle name="_WD7 Templates for FRCT_R0 2 2 2" xfId="18963"/>
    <cellStyle name="_WD7 Templates for FRCT_R0 2 3" xfId="10547"/>
    <cellStyle name="_WD7 Templates for FRCT_R0 3" xfId="10548"/>
    <cellStyle name="_WD7 Templates for FRCT_R0 3 2" xfId="18964"/>
    <cellStyle name="_WD7 Templates for FRCT_R0 4" xfId="10549"/>
    <cellStyle name="_WD7 Templates for FRCT_R0_1" xfId="10550"/>
    <cellStyle name="_WD7 Templates for FRCT_R0_1 2" xfId="10551"/>
    <cellStyle name="_WD7 Templates for FRCT_R0_1 2 2" xfId="18965"/>
    <cellStyle name="_WD7 Templates for FRCT_R0_1 3" xfId="10552"/>
    <cellStyle name="_White Paper 170409 for HMT for PB_29.04.09" xfId="10553"/>
    <cellStyle name="_White Paper 170409 for HMT for PB_29.04.09 2" xfId="10554"/>
    <cellStyle name="_White Paper 170409 for HMT for PB_29.04.09 2 2" xfId="10555"/>
    <cellStyle name="_White Paper 170409 for HMT for PB_29.04.09 2 2 2" xfId="18966"/>
    <cellStyle name="_White Paper 170409 for HMT for PB_29.04.09 2 2 3" xfId="18967"/>
    <cellStyle name="_White Paper 170409 for HMT for PB_29.04.09 2 2 4" xfId="18968"/>
    <cellStyle name="_White Paper 170409 for HMT for PB_29.04.09 2 3" xfId="10556"/>
    <cellStyle name="_White Paper 170409 for HMT for PB_29.04.09 2 4" xfId="18969"/>
    <cellStyle name="_White Paper 170409 for HMT for PB_29.04.09 2 5" xfId="18970"/>
    <cellStyle name="_White Paper 170409 for HMT for PB_29.04.09 2 6" xfId="18971"/>
    <cellStyle name="_White Paper 170409 for HMT for PB_29.04.09 2 7" xfId="18972"/>
    <cellStyle name="_White Paper 170409 for HMT for PB_29.04.09 2_Gross" xfId="10557"/>
    <cellStyle name="_White Paper 170409 for HMT for PB_29.04.09 2_Gross 2" xfId="10558"/>
    <cellStyle name="_White Paper 170409 for HMT for PB_29.04.09 3" xfId="10559"/>
    <cellStyle name="_White Paper 170409 for HMT for PB_29.04.09 3 2" xfId="18973"/>
    <cellStyle name="_White Paper 170409 for HMT for PB_29.04.09 3 3" xfId="18974"/>
    <cellStyle name="_White Paper 170409 for HMT for PB_29.04.09 3 4" xfId="18975"/>
    <cellStyle name="_White Paper 170409 for HMT for PB_29.04.09 4" xfId="10560"/>
    <cellStyle name="_White Paper 170409 for HMT for PB_29.04.09 5" xfId="18976"/>
    <cellStyle name="_White Paper 170409 for HMT for PB_29.04.09 6" xfId="18977"/>
    <cellStyle name="_White Paper 170409 for HMT for PB_29.04.09 7" xfId="18978"/>
    <cellStyle name="_White Paper 170409 for HMT for PB_29.04.09 8" xfId="18979"/>
    <cellStyle name="_White Paper 170409 for HMT for PB_29.04.09_Gross" xfId="10561"/>
    <cellStyle name="_White Paper 170409 for HMT for PB_29.04.09_Gross 2" xfId="10562"/>
    <cellStyle name="_Winter 2011 LTP table" xfId="10563"/>
    <cellStyle name="_Winter 2011 LTP table 2" xfId="18980"/>
    <cellStyle name="_WWEG Perf Agreement v3" xfId="10564"/>
    <cellStyle name="_WWEG Perf Agreement v3 10" xfId="10565"/>
    <cellStyle name="_WWEG Perf Agreement v3 10 2" xfId="10566"/>
    <cellStyle name="_WWEG Perf Agreement v3 11" xfId="10567"/>
    <cellStyle name="_WWEG Perf Agreement v3 11 2" xfId="10568"/>
    <cellStyle name="_WWEG Perf Agreement v3 12" xfId="10569"/>
    <cellStyle name="_WWEG Perf Agreement v3 13" xfId="10570"/>
    <cellStyle name="_WWEG Perf Agreement v3 14" xfId="10571"/>
    <cellStyle name="_WWEG Perf Agreement v3 2" xfId="10572"/>
    <cellStyle name="_WWEG Perf Agreement v3 2 2" xfId="10573"/>
    <cellStyle name="_WWEG Perf Agreement v3 2 2 2" xfId="10574"/>
    <cellStyle name="_WWEG Perf Agreement v3 2 2 3" xfId="18981"/>
    <cellStyle name="_WWEG Perf Agreement v3 2 2 4" xfId="18982"/>
    <cellStyle name="_WWEG Perf Agreement v3 2 2 5" xfId="18983"/>
    <cellStyle name="_WWEG Perf Agreement v3 2 2 6" xfId="18984"/>
    <cellStyle name="_WWEG Perf Agreement v3 2 3" xfId="10575"/>
    <cellStyle name="_WWEG Perf Agreement v3 2 4" xfId="18985"/>
    <cellStyle name="_WWEG Perf Agreement v3 2 5" xfId="18986"/>
    <cellStyle name="_WWEG Perf Agreement v3 2 6" xfId="18987"/>
    <cellStyle name="_WWEG Perf Agreement v3 2 7" xfId="18988"/>
    <cellStyle name="_WWEG Perf Agreement v3 2_Gross" xfId="10576"/>
    <cellStyle name="_WWEG Perf Agreement v3 2_Gross 2" xfId="10577"/>
    <cellStyle name="_WWEG Perf Agreement v3 3" xfId="10578"/>
    <cellStyle name="_WWEG Perf Agreement v3 3 2" xfId="10579"/>
    <cellStyle name="_WWEG Perf Agreement v3 3 2 2" xfId="10580"/>
    <cellStyle name="_WWEG Perf Agreement v3 3 2 2 2" xfId="18989"/>
    <cellStyle name="_WWEG Perf Agreement v3 3 2 2 3" xfId="18990"/>
    <cellStyle name="_WWEG Perf Agreement v3 3 2 3" xfId="10581"/>
    <cellStyle name="_WWEG Perf Agreement v3 3 2 4" xfId="18991"/>
    <cellStyle name="_WWEG Perf Agreement v3 3 2 5" xfId="18992"/>
    <cellStyle name="_WWEG Perf Agreement v3 3 2 6" xfId="18993"/>
    <cellStyle name="_WWEG Perf Agreement v3 3 2_Gross" xfId="10582"/>
    <cellStyle name="_WWEG Perf Agreement v3 3 2_Gross 2" xfId="10583"/>
    <cellStyle name="_WWEG Perf Agreement v3 3 3" xfId="10584"/>
    <cellStyle name="_WWEG Perf Agreement v3 3 3 2" xfId="18994"/>
    <cellStyle name="_WWEG Perf Agreement v3 3 3 3" xfId="18995"/>
    <cellStyle name="_WWEG Perf Agreement v3 3 4" xfId="10585"/>
    <cellStyle name="_WWEG Perf Agreement v3 3 5" xfId="10586"/>
    <cellStyle name="_WWEG Perf Agreement v3 3 6" xfId="18996"/>
    <cellStyle name="_WWEG Perf Agreement v3 3 7" xfId="18997"/>
    <cellStyle name="_WWEG Perf Agreement v3 3_Gross" xfId="10587"/>
    <cellStyle name="_WWEG Perf Agreement v3 3_Gross 2" xfId="10588"/>
    <cellStyle name="_WWEG Perf Agreement v3 4" xfId="10589"/>
    <cellStyle name="_WWEG Perf Agreement v3 4 2" xfId="10590"/>
    <cellStyle name="_WWEG Perf Agreement v3 4 2 2" xfId="10591"/>
    <cellStyle name="_WWEG Perf Agreement v3 4 2 3" xfId="18998"/>
    <cellStyle name="_WWEG Perf Agreement v3 4 2 4" xfId="18999"/>
    <cellStyle name="_WWEG Perf Agreement v3 4 3" xfId="10592"/>
    <cellStyle name="_WWEG Perf Agreement v3 4 4" xfId="19000"/>
    <cellStyle name="_WWEG Perf Agreement v3 4 5" xfId="19001"/>
    <cellStyle name="_WWEG Perf Agreement v3 4 6" xfId="19002"/>
    <cellStyle name="_WWEG Perf Agreement v3 4 7" xfId="19003"/>
    <cellStyle name="_WWEG Perf Agreement v3 4_Gross" xfId="10593"/>
    <cellStyle name="_WWEG Perf Agreement v3 4_Gross 2" xfId="10594"/>
    <cellStyle name="_WWEG Perf Agreement v3 5" xfId="10595"/>
    <cellStyle name="_WWEG Perf Agreement v3 5 2" xfId="10596"/>
    <cellStyle name="_WWEG Perf Agreement v3 5 2 2" xfId="19004"/>
    <cellStyle name="_WWEG Perf Agreement v3 5 2 3" xfId="19005"/>
    <cellStyle name="_WWEG Perf Agreement v3 5 3" xfId="10597"/>
    <cellStyle name="_WWEG Perf Agreement v3 5 4" xfId="19006"/>
    <cellStyle name="_WWEG Perf Agreement v3 5_Gross" xfId="10598"/>
    <cellStyle name="_WWEG Perf Agreement v3 5_Gross 2" xfId="10599"/>
    <cellStyle name="_WWEG Perf Agreement v3 6" xfId="10600"/>
    <cellStyle name="_WWEG Perf Agreement v3 6 2" xfId="10601"/>
    <cellStyle name="_WWEG Perf Agreement v3 6 3" xfId="19007"/>
    <cellStyle name="_WWEG Perf Agreement v3 6 4" xfId="19008"/>
    <cellStyle name="_WWEG Perf Agreement v3 6_Gross" xfId="10602"/>
    <cellStyle name="_WWEG Perf Agreement v3 6_Gross 2" xfId="10603"/>
    <cellStyle name="_WWEG Perf Agreement v3 7" xfId="10604"/>
    <cellStyle name="_WWEG Perf Agreement v3 7 2" xfId="10605"/>
    <cellStyle name="_WWEG Perf Agreement v3 7 3" xfId="19009"/>
    <cellStyle name="_WWEG Perf Agreement v3 7 4" xfId="19010"/>
    <cellStyle name="_WWEG Perf Agreement v3 7_Gross" xfId="10606"/>
    <cellStyle name="_WWEG Perf Agreement v3 7_Gross 2" xfId="10607"/>
    <cellStyle name="_WWEG Perf Agreement v3 8" xfId="10608"/>
    <cellStyle name="_WWEG Perf Agreement v3 8 2" xfId="10609"/>
    <cellStyle name="_WWEG Perf Agreement v3 9" xfId="10610"/>
    <cellStyle name="_WWEG Perf Agreement v3 9 2" xfId="10611"/>
    <cellStyle name="_WWEG Perf Agreement v3_Gross" xfId="10612"/>
    <cellStyle name="_WWEG Perf Agreement v3_Gross 2" xfId="10613"/>
    <cellStyle name="0,0_x000d__x000a_NA_x000d__x000a_" xfId="10614"/>
    <cellStyle name="0,0_x000d__x000a_NA_x000d__x000a_ 2" xfId="10615"/>
    <cellStyle name="0,0_x000d__x000a_NA_x000d__x000a_ 2 2" xfId="10616"/>
    <cellStyle name="0,0_x000d__x000a_NA_x000d__x000a_ 2 2 2" xfId="10617"/>
    <cellStyle name="0,0_x000d__x000a_NA_x000d__x000a_ 2 2 2 2" xfId="19011"/>
    <cellStyle name="0,0_x000d__x000a_NA_x000d__x000a_ 2 2 3" xfId="10618"/>
    <cellStyle name="0,0_x000d__x000a_NA_x000d__x000a_ 2 2 4" xfId="19012"/>
    <cellStyle name="0,0_x000d__x000a_NA_x000d__x000a_ 2 2 5" xfId="19013"/>
    <cellStyle name="0,0_x000d__x000a_NA_x000d__x000a_ 2 2 6" xfId="19014"/>
    <cellStyle name="0,0_x000d__x000a_NA_x000d__x000a_ 2 2 7" xfId="19015"/>
    <cellStyle name="0,0_x000d__x000a_NA_x000d__x000a_ 2 3" xfId="10619"/>
    <cellStyle name="0,0_x000d__x000a_NA_x000d__x000a_ 2 3 2" xfId="10620"/>
    <cellStyle name="0,0_x000d__x000a_NA_x000d__x000a_ 2 3 3" xfId="19016"/>
    <cellStyle name="0,0_x000d__x000a_NA_x000d__x000a_ 2 3 4" xfId="19017"/>
    <cellStyle name="0,0_x000d__x000a_NA_x000d__x000a_ 2 4" xfId="10621"/>
    <cellStyle name="0,0_x000d__x000a_NA_x000d__x000a_ 2 4 2" xfId="19018"/>
    <cellStyle name="0,0_x000d__x000a_NA_x000d__x000a_ 2 4 3" xfId="19019"/>
    <cellStyle name="0,0_x000d__x000a_NA_x000d__x000a_ 2 5" xfId="10622"/>
    <cellStyle name="0,0_x000d__x000a_NA_x000d__x000a_ 2 6" xfId="19020"/>
    <cellStyle name="0,0_x000d__x000a_NA_x000d__x000a_ 2 7" xfId="19021"/>
    <cellStyle name="0,0_x000d__x000a_NA_x000d__x000a_ 2 8" xfId="19022"/>
    <cellStyle name="0,0_x000d__x000a_NA_x000d__x000a_ 3" xfId="10623"/>
    <cellStyle name="0,0_x000d__x000a_NA_x000d__x000a_ 3 2" xfId="10624"/>
    <cellStyle name="0,0_x000d__x000a_NA_x000d__x000a_ 3 2 2" xfId="19023"/>
    <cellStyle name="0,0_x000d__x000a_NA_x000d__x000a_ 3 3" xfId="10625"/>
    <cellStyle name="0,0_x000d__x000a_NA_x000d__x000a_ 3 4" xfId="19024"/>
    <cellStyle name="0,0_x000d__x000a_NA_x000d__x000a_ 3 5" xfId="19025"/>
    <cellStyle name="0,0_x000d__x000a_NA_x000d__x000a_ 3 6" xfId="19026"/>
    <cellStyle name="0,0_x000d__x000a_NA_x000d__x000a_ 3 7" xfId="19027"/>
    <cellStyle name="0,0_x000d__x000a_NA_x000d__x000a_ 4" xfId="10626"/>
    <cellStyle name="0,0_x000d__x000a_NA_x000d__x000a_ 4 2" xfId="10627"/>
    <cellStyle name="0,0_x000d__x000a_NA_x000d__x000a_ 4 3" xfId="19028"/>
    <cellStyle name="0,0_x000d__x000a_NA_x000d__x000a_ 4 4" xfId="19029"/>
    <cellStyle name="0,0_x000d__x000a_NA_x000d__x000a_ 4 5" xfId="19030"/>
    <cellStyle name="0,0_x000d__x000a_NA_x000d__x000a_ 5" xfId="10628"/>
    <cellStyle name="0,0_x000d__x000a_NA_x000d__x000a_ 5 2" xfId="19031"/>
    <cellStyle name="0,0_x000d__x000a_NA_x000d__x000a_ 5 3" xfId="19032"/>
    <cellStyle name="0,0_x000d__x000a_NA_x000d__x000a_ 6" xfId="10629"/>
    <cellStyle name="0,0_x000d__x000a_NA_x000d__x000a_ 7" xfId="19033"/>
    <cellStyle name="0,0_x000d__x000a_NA_x000d__x000a_ 8" xfId="19034"/>
    <cellStyle name="0,0_x000d__x000a_NA_x000d__x000a__August 2014 IMBE" xfId="10630"/>
    <cellStyle name="1dp" xfId="10631"/>
    <cellStyle name="1dp 2" xfId="10632"/>
    <cellStyle name="1dp 2 2" xfId="10633"/>
    <cellStyle name="1dp 2 2 2" xfId="19035"/>
    <cellStyle name="1dp 2 3" xfId="19036"/>
    <cellStyle name="1dp 3" xfId="10634"/>
    <cellStyle name="1dp 3 2" xfId="19037"/>
    <cellStyle name="1dp 4" xfId="10635"/>
    <cellStyle name="20% - Accent1 10" xfId="19038"/>
    <cellStyle name="20% - Accent1 10 2" xfId="19039"/>
    <cellStyle name="20% - Accent1 11" xfId="19040"/>
    <cellStyle name="20% - Accent1 12" xfId="19041"/>
    <cellStyle name="20% - Accent1 2" xfId="10636"/>
    <cellStyle name="20% - Accent1 2 2" xfId="10637"/>
    <cellStyle name="20% - Accent1 2 2 2" xfId="10638"/>
    <cellStyle name="20% - Accent1 2 2 2 10" xfId="19042"/>
    <cellStyle name="20% - Accent1 2 2 2 2" xfId="10639"/>
    <cellStyle name="20% - Accent1 2 2 2 2 2" xfId="19043"/>
    <cellStyle name="20% - Accent1 2 2 2 2 2 2" xfId="19044"/>
    <cellStyle name="20% - Accent1 2 2 2 2 2 2 2" xfId="19045"/>
    <cellStyle name="20% - Accent1 2 2 2 2 2 2 2 2" xfId="19046"/>
    <cellStyle name="20% - Accent1 2 2 2 2 2 2 2 2 2" xfId="19047"/>
    <cellStyle name="20% - Accent1 2 2 2 2 2 2 2 3" xfId="19048"/>
    <cellStyle name="20% - Accent1 2 2 2 2 2 2 3" xfId="19049"/>
    <cellStyle name="20% - Accent1 2 2 2 2 2 2 3 2" xfId="19050"/>
    <cellStyle name="20% - Accent1 2 2 2 2 2 2 4" xfId="19051"/>
    <cellStyle name="20% - Accent1 2 2 2 2 2 3" xfId="19052"/>
    <cellStyle name="20% - Accent1 2 2 2 2 2 3 2" xfId="19053"/>
    <cellStyle name="20% - Accent1 2 2 2 2 2 3 2 2" xfId="19054"/>
    <cellStyle name="20% - Accent1 2 2 2 2 2 3 3" xfId="19055"/>
    <cellStyle name="20% - Accent1 2 2 2 2 2 4" xfId="19056"/>
    <cellStyle name="20% - Accent1 2 2 2 2 2 5" xfId="19057"/>
    <cellStyle name="20% - Accent1 2 2 2 2 2 5 2" xfId="19058"/>
    <cellStyle name="20% - Accent1 2 2 2 2 2 6" xfId="19059"/>
    <cellStyle name="20% - Accent1 2 2 2 2 3" xfId="19060"/>
    <cellStyle name="20% - Accent1 2 2 2 2 3 2" xfId="19061"/>
    <cellStyle name="20% - Accent1 2 2 2 2 3 2 2" xfId="19062"/>
    <cellStyle name="20% - Accent1 2 2 2 2 3 2 2 2" xfId="19063"/>
    <cellStyle name="20% - Accent1 2 2 2 2 3 2 3" xfId="19064"/>
    <cellStyle name="20% - Accent1 2 2 2 2 3 3" xfId="19065"/>
    <cellStyle name="20% - Accent1 2 2 2 2 3 3 2" xfId="19066"/>
    <cellStyle name="20% - Accent1 2 2 2 2 3 4" xfId="19067"/>
    <cellStyle name="20% - Accent1 2 2 2 2 4" xfId="19068"/>
    <cellStyle name="20% - Accent1 2 2 2 2 4 2" xfId="19069"/>
    <cellStyle name="20% - Accent1 2 2 2 2 4 2 2" xfId="19070"/>
    <cellStyle name="20% - Accent1 2 2 2 2 4 3" xfId="19071"/>
    <cellStyle name="20% - Accent1 2 2 2 2 5" xfId="19072"/>
    <cellStyle name="20% - Accent1 2 2 2 2 6" xfId="19073"/>
    <cellStyle name="20% - Accent1 2 2 2 2 6 2" xfId="19074"/>
    <cellStyle name="20% - Accent1 2 2 2 2 7" xfId="19075"/>
    <cellStyle name="20% - Accent1 2 2 2 3" xfId="10640"/>
    <cellStyle name="20% - Accent1 2 2 2 3 2" xfId="19076"/>
    <cellStyle name="20% - Accent1 2 2 2 3 2 2" xfId="19077"/>
    <cellStyle name="20% - Accent1 2 2 2 3 2 2 2" xfId="19078"/>
    <cellStyle name="20% - Accent1 2 2 2 3 2 2 2 2" xfId="19079"/>
    <cellStyle name="20% - Accent1 2 2 2 3 2 2 3" xfId="19080"/>
    <cellStyle name="20% - Accent1 2 2 2 3 2 3" xfId="19081"/>
    <cellStyle name="20% - Accent1 2 2 2 3 2 4" xfId="19082"/>
    <cellStyle name="20% - Accent1 2 2 2 3 2 4 2" xfId="19083"/>
    <cellStyle name="20% - Accent1 2 2 2 3 2 5" xfId="19084"/>
    <cellStyle name="20% - Accent1 2 2 2 3 3" xfId="19085"/>
    <cellStyle name="20% - Accent1 2 2 2 3 3 2" xfId="19086"/>
    <cellStyle name="20% - Accent1 2 2 2 3 3 2 2" xfId="19087"/>
    <cellStyle name="20% - Accent1 2 2 2 3 3 3" xfId="19088"/>
    <cellStyle name="20% - Accent1 2 2 2 3 4" xfId="19089"/>
    <cellStyle name="20% - Accent1 2 2 2 3 5" xfId="19090"/>
    <cellStyle name="20% - Accent1 2 2 2 3 5 2" xfId="19091"/>
    <cellStyle name="20% - Accent1 2 2 2 3 6" xfId="19092"/>
    <cellStyle name="20% - Accent1 2 2 2 4" xfId="19093"/>
    <cellStyle name="20% - Accent1 2 2 2 4 2" xfId="19094"/>
    <cellStyle name="20% - Accent1 2 2 2 4 2 2" xfId="19095"/>
    <cellStyle name="20% - Accent1 2 2 2 4 2 2 2" xfId="19096"/>
    <cellStyle name="20% - Accent1 2 2 2 4 2 3" xfId="19097"/>
    <cellStyle name="20% - Accent1 2 2 2 4 3" xfId="19098"/>
    <cellStyle name="20% - Accent1 2 2 2 4 4" xfId="19099"/>
    <cellStyle name="20% - Accent1 2 2 2 4 4 2" xfId="19100"/>
    <cellStyle name="20% - Accent1 2 2 2 4 5" xfId="19101"/>
    <cellStyle name="20% - Accent1 2 2 2 5" xfId="19102"/>
    <cellStyle name="20% - Accent1 2 2 2 6" xfId="19103"/>
    <cellStyle name="20% - Accent1 2 2 2 7" xfId="19104"/>
    <cellStyle name="20% - Accent1 2 2 2 7 2" xfId="19105"/>
    <cellStyle name="20% - Accent1 2 2 2 7 2 2" xfId="19106"/>
    <cellStyle name="20% - Accent1 2 2 2 7 3" xfId="19107"/>
    <cellStyle name="20% - Accent1 2 2 2 8" xfId="19108"/>
    <cellStyle name="20% - Accent1 2 2 2 9" xfId="19109"/>
    <cellStyle name="20% - Accent1 2 2 2 9 2" xfId="19110"/>
    <cellStyle name="20% - Accent1 2 2 3" xfId="10641"/>
    <cellStyle name="20% - Accent1 2 2 3 2" xfId="19111"/>
    <cellStyle name="20% - Accent1 2 2 3 3" xfId="19112"/>
    <cellStyle name="20% - Accent1 2 2 3 4" xfId="19113"/>
    <cellStyle name="20% - Accent1 2 2 4" xfId="10642"/>
    <cellStyle name="20% - Accent1 2 2 5" xfId="19114"/>
    <cellStyle name="20% - Accent1 2 2 6" xfId="19115"/>
    <cellStyle name="20% - Accent1 2 2 7" xfId="19116"/>
    <cellStyle name="20% - Accent1 2 2 8" xfId="19117"/>
    <cellStyle name="20% - Accent1 2 3" xfId="10643"/>
    <cellStyle name="20% - Accent1 2 3 2" xfId="10644"/>
    <cellStyle name="20% - Accent1 2 3 2 2" xfId="19118"/>
    <cellStyle name="20% - Accent1 2 3 2 2 2" xfId="19119"/>
    <cellStyle name="20% - Accent1 2 3 2 3" xfId="19120"/>
    <cellStyle name="20% - Accent1 2 3 2 3 2" xfId="19121"/>
    <cellStyle name="20% - Accent1 2 3 2 4" xfId="19122"/>
    <cellStyle name="20% - Accent1 2 3 2 5" xfId="19123"/>
    <cellStyle name="20% - Accent1 2 3 2 6" xfId="19124"/>
    <cellStyle name="20% - Accent1 2 3 3" xfId="10645"/>
    <cellStyle name="20% - Accent1 2 3 3 2" xfId="19125"/>
    <cellStyle name="20% - Accent1 2 3 4" xfId="10646"/>
    <cellStyle name="20% - Accent1 2 3 4 2" xfId="19126"/>
    <cellStyle name="20% - Accent1 2 3 5" xfId="19127"/>
    <cellStyle name="20% - Accent1 2 3 6" xfId="19128"/>
    <cellStyle name="20% - Accent1 2 3 7" xfId="19129"/>
    <cellStyle name="20% - Accent1 2 3 8" xfId="19130"/>
    <cellStyle name="20% - Accent1 2 3 9" xfId="19131"/>
    <cellStyle name="20% - Accent1 2 4" xfId="10647"/>
    <cellStyle name="20% - Accent1 2 4 2" xfId="10648"/>
    <cellStyle name="20% - Accent1 2 4 3" xfId="19132"/>
    <cellStyle name="20% - Accent1 2 4 4" xfId="19133"/>
    <cellStyle name="20% - Accent1 2 5" xfId="10649"/>
    <cellStyle name="20% - Accent1 2 5 2" xfId="19134"/>
    <cellStyle name="20% - Accent1 2 6" xfId="19135"/>
    <cellStyle name="20% - Accent1 2 7" xfId="19136"/>
    <cellStyle name="20% - Accent1 2 8" xfId="19137"/>
    <cellStyle name="20% - Accent1 2 9" xfId="19138"/>
    <cellStyle name="20% - Accent1 2_BB" xfId="10650"/>
    <cellStyle name="20% - Accent1 3" xfId="10651"/>
    <cellStyle name="20% - Accent1 3 10" xfId="19139"/>
    <cellStyle name="20% - Accent1 3 2" xfId="10652"/>
    <cellStyle name="20% - Accent1 3 2 10" xfId="19140"/>
    <cellStyle name="20% - Accent1 3 2 10 2" xfId="19141"/>
    <cellStyle name="20% - Accent1 3 2 10 2 2" xfId="19142"/>
    <cellStyle name="20% - Accent1 3 2 10 3" xfId="19143"/>
    <cellStyle name="20% - Accent1 3 2 11" xfId="19144"/>
    <cellStyle name="20% - Accent1 3 2 12" xfId="19145"/>
    <cellStyle name="20% - Accent1 3 2 12 2" xfId="19146"/>
    <cellStyle name="20% - Accent1 3 2 13" xfId="19147"/>
    <cellStyle name="20% - Accent1 3 2 2" xfId="10653"/>
    <cellStyle name="20% - Accent1 3 2 2 2" xfId="10654"/>
    <cellStyle name="20% - Accent1 3 2 2 2 2" xfId="19148"/>
    <cellStyle name="20% - Accent1 3 2 2 2 2 2" xfId="19149"/>
    <cellStyle name="20% - Accent1 3 2 2 2 2 2 2" xfId="19150"/>
    <cellStyle name="20% - Accent1 3 2 2 2 2 2 2 2" xfId="19151"/>
    <cellStyle name="20% - Accent1 3 2 2 2 2 2 2 2 2" xfId="19152"/>
    <cellStyle name="20% - Accent1 3 2 2 2 2 2 2 3" xfId="19153"/>
    <cellStyle name="20% - Accent1 3 2 2 2 2 2 3" xfId="19154"/>
    <cellStyle name="20% - Accent1 3 2 2 2 2 2 4" xfId="19155"/>
    <cellStyle name="20% - Accent1 3 2 2 2 2 2 4 2" xfId="19156"/>
    <cellStyle name="20% - Accent1 3 2 2 2 2 2 5" xfId="19157"/>
    <cellStyle name="20% - Accent1 3 2 2 2 2 3" xfId="19158"/>
    <cellStyle name="20% - Accent1 3 2 2 2 2 3 2" xfId="19159"/>
    <cellStyle name="20% - Accent1 3 2 2 2 2 3 2 2" xfId="19160"/>
    <cellStyle name="20% - Accent1 3 2 2 2 2 3 3" xfId="19161"/>
    <cellStyle name="20% - Accent1 3 2 2 2 2 4" xfId="19162"/>
    <cellStyle name="20% - Accent1 3 2 2 2 2 5" xfId="19163"/>
    <cellStyle name="20% - Accent1 3 2 2 2 2 5 2" xfId="19164"/>
    <cellStyle name="20% - Accent1 3 2 2 2 2 6" xfId="19165"/>
    <cellStyle name="20% - Accent1 3 2 2 2 3" xfId="19166"/>
    <cellStyle name="20% - Accent1 3 2 2 2 3 2" xfId="19167"/>
    <cellStyle name="20% - Accent1 3 2 2 2 3 2 2" xfId="19168"/>
    <cellStyle name="20% - Accent1 3 2 2 2 3 2 2 2" xfId="19169"/>
    <cellStyle name="20% - Accent1 3 2 2 2 3 2 3" xfId="19170"/>
    <cellStyle name="20% - Accent1 3 2 2 2 3 3" xfId="19171"/>
    <cellStyle name="20% - Accent1 3 2 2 2 3 4" xfId="19172"/>
    <cellStyle name="20% - Accent1 3 2 2 2 3 4 2" xfId="19173"/>
    <cellStyle name="20% - Accent1 3 2 2 2 3 5" xfId="19174"/>
    <cellStyle name="20% - Accent1 3 2 2 2 4" xfId="19175"/>
    <cellStyle name="20% - Accent1 3 2 2 2 4 2" xfId="19176"/>
    <cellStyle name="20% - Accent1 3 2 2 2 4 2 2" xfId="19177"/>
    <cellStyle name="20% - Accent1 3 2 2 2 4 3" xfId="19178"/>
    <cellStyle name="20% - Accent1 3 2 2 2 5" xfId="19179"/>
    <cellStyle name="20% - Accent1 3 2 2 2 6" xfId="19180"/>
    <cellStyle name="20% - Accent1 3 2 2 2 6 2" xfId="19181"/>
    <cellStyle name="20% - Accent1 3 2 2 2 7" xfId="19182"/>
    <cellStyle name="20% - Accent1 3 2 2 3" xfId="19183"/>
    <cellStyle name="20% - Accent1 3 2 2 3 2" xfId="19184"/>
    <cellStyle name="20% - Accent1 3 2 2 3 2 2" xfId="19185"/>
    <cellStyle name="20% - Accent1 3 2 2 3 2 2 2" xfId="19186"/>
    <cellStyle name="20% - Accent1 3 2 2 3 2 2 2 2" xfId="19187"/>
    <cellStyle name="20% - Accent1 3 2 2 3 2 2 3" xfId="19188"/>
    <cellStyle name="20% - Accent1 3 2 2 3 2 3" xfId="19189"/>
    <cellStyle name="20% - Accent1 3 2 2 3 2 4" xfId="19190"/>
    <cellStyle name="20% - Accent1 3 2 2 3 2 4 2" xfId="19191"/>
    <cellStyle name="20% - Accent1 3 2 2 3 2 5" xfId="19192"/>
    <cellStyle name="20% - Accent1 3 2 2 3 3" xfId="19193"/>
    <cellStyle name="20% - Accent1 3 2 2 3 3 2" xfId="19194"/>
    <cellStyle name="20% - Accent1 3 2 2 3 3 2 2" xfId="19195"/>
    <cellStyle name="20% - Accent1 3 2 2 3 3 3" xfId="19196"/>
    <cellStyle name="20% - Accent1 3 2 2 3 4" xfId="19197"/>
    <cellStyle name="20% - Accent1 3 2 2 3 5" xfId="19198"/>
    <cellStyle name="20% - Accent1 3 2 2 3 5 2" xfId="19199"/>
    <cellStyle name="20% - Accent1 3 2 2 3 6" xfId="19200"/>
    <cellStyle name="20% - Accent1 3 2 2 4" xfId="19201"/>
    <cellStyle name="20% - Accent1 3 2 2 4 2" xfId="19202"/>
    <cellStyle name="20% - Accent1 3 2 2 4 2 2" xfId="19203"/>
    <cellStyle name="20% - Accent1 3 2 2 4 2 2 2" xfId="19204"/>
    <cellStyle name="20% - Accent1 3 2 2 4 2 3" xfId="19205"/>
    <cellStyle name="20% - Accent1 3 2 2 4 3" xfId="19206"/>
    <cellStyle name="20% - Accent1 3 2 2 4 4" xfId="19207"/>
    <cellStyle name="20% - Accent1 3 2 2 4 4 2" xfId="19208"/>
    <cellStyle name="20% - Accent1 3 2 2 4 5" xfId="19209"/>
    <cellStyle name="20% - Accent1 3 2 2 5" xfId="19210"/>
    <cellStyle name="20% - Accent1 3 2 2 5 2" xfId="19211"/>
    <cellStyle name="20% - Accent1 3 2 2 5 2 2" xfId="19212"/>
    <cellStyle name="20% - Accent1 3 2 2 5 3" xfId="19213"/>
    <cellStyle name="20% - Accent1 3 2 2 6" xfId="19214"/>
    <cellStyle name="20% - Accent1 3 2 2 7" xfId="19215"/>
    <cellStyle name="20% - Accent1 3 2 2 7 2" xfId="19216"/>
    <cellStyle name="20% - Accent1 3 2 2 8" xfId="19217"/>
    <cellStyle name="20% - Accent1 3 2 3" xfId="10655"/>
    <cellStyle name="20% - Accent1 3 2 3 2" xfId="19218"/>
    <cellStyle name="20% - Accent1 3 2 3 2 2" xfId="19219"/>
    <cellStyle name="20% - Accent1 3 2 3 2 2 2" xfId="19220"/>
    <cellStyle name="20% - Accent1 3 2 3 2 2 2 2" xfId="19221"/>
    <cellStyle name="20% - Accent1 3 2 3 2 2 2 2 2" xfId="19222"/>
    <cellStyle name="20% - Accent1 3 2 3 2 2 2 3" xfId="19223"/>
    <cellStyle name="20% - Accent1 3 2 3 2 2 3" xfId="19224"/>
    <cellStyle name="20% - Accent1 3 2 3 2 2 4" xfId="19225"/>
    <cellStyle name="20% - Accent1 3 2 3 2 2 4 2" xfId="19226"/>
    <cellStyle name="20% - Accent1 3 2 3 2 2 5" xfId="19227"/>
    <cellStyle name="20% - Accent1 3 2 3 2 3" xfId="19228"/>
    <cellStyle name="20% - Accent1 3 2 3 2 3 2" xfId="19229"/>
    <cellStyle name="20% - Accent1 3 2 3 2 3 2 2" xfId="19230"/>
    <cellStyle name="20% - Accent1 3 2 3 2 3 3" xfId="19231"/>
    <cellStyle name="20% - Accent1 3 2 3 2 4" xfId="19232"/>
    <cellStyle name="20% - Accent1 3 2 3 2 5" xfId="19233"/>
    <cellStyle name="20% - Accent1 3 2 3 2 5 2" xfId="19234"/>
    <cellStyle name="20% - Accent1 3 2 3 2 6" xfId="19235"/>
    <cellStyle name="20% - Accent1 3 2 3 3" xfId="19236"/>
    <cellStyle name="20% - Accent1 3 2 3 3 2" xfId="19237"/>
    <cellStyle name="20% - Accent1 3 2 3 3 3" xfId="19238"/>
    <cellStyle name="20% - Accent1 3 2 3 3 3 2" xfId="19239"/>
    <cellStyle name="20% - Accent1 3 2 3 3 3 2 2" xfId="19240"/>
    <cellStyle name="20% - Accent1 3 2 3 3 3 3" xfId="19241"/>
    <cellStyle name="20% - Accent1 3 2 3 3 4" xfId="19242"/>
    <cellStyle name="20% - Accent1 3 2 3 3 5" xfId="19243"/>
    <cellStyle name="20% - Accent1 3 2 3 3 5 2" xfId="19244"/>
    <cellStyle name="20% - Accent1 3 2 3 3 6" xfId="19245"/>
    <cellStyle name="20% - Accent1 3 2 3 4" xfId="19246"/>
    <cellStyle name="20% - Accent1 3 2 3 5" xfId="19247"/>
    <cellStyle name="20% - Accent1 3 2 3 5 2" xfId="19248"/>
    <cellStyle name="20% - Accent1 3 2 3 5 2 2" xfId="19249"/>
    <cellStyle name="20% - Accent1 3 2 3 5 3" xfId="19250"/>
    <cellStyle name="20% - Accent1 3 2 3 6" xfId="19251"/>
    <cellStyle name="20% - Accent1 3 2 3 7" xfId="19252"/>
    <cellStyle name="20% - Accent1 3 2 3 7 2" xfId="19253"/>
    <cellStyle name="20% - Accent1 3 2 3 8" xfId="19254"/>
    <cellStyle name="20% - Accent1 3 2 4" xfId="10656"/>
    <cellStyle name="20% - Accent1 3 2 4 2" xfId="19255"/>
    <cellStyle name="20% - Accent1 3 2 4 2 2" xfId="19256"/>
    <cellStyle name="20% - Accent1 3 2 4 2 2 2" xfId="19257"/>
    <cellStyle name="20% - Accent1 3 2 4 2 2 2 2" xfId="19258"/>
    <cellStyle name="20% - Accent1 3 2 4 2 2 2 2 2" xfId="19259"/>
    <cellStyle name="20% - Accent1 3 2 4 2 2 2 3" xfId="19260"/>
    <cellStyle name="20% - Accent1 3 2 4 2 2 3" xfId="19261"/>
    <cellStyle name="20% - Accent1 3 2 4 2 2 4" xfId="19262"/>
    <cellStyle name="20% - Accent1 3 2 4 2 2 4 2" xfId="19263"/>
    <cellStyle name="20% - Accent1 3 2 4 2 2 5" xfId="19264"/>
    <cellStyle name="20% - Accent1 3 2 4 2 3" xfId="19265"/>
    <cellStyle name="20% - Accent1 3 2 4 2 3 2" xfId="19266"/>
    <cellStyle name="20% - Accent1 3 2 4 2 3 2 2" xfId="19267"/>
    <cellStyle name="20% - Accent1 3 2 4 2 3 3" xfId="19268"/>
    <cellStyle name="20% - Accent1 3 2 4 2 4" xfId="19269"/>
    <cellStyle name="20% - Accent1 3 2 4 2 5" xfId="19270"/>
    <cellStyle name="20% - Accent1 3 2 4 2 5 2" xfId="19271"/>
    <cellStyle name="20% - Accent1 3 2 4 2 6" xfId="19272"/>
    <cellStyle name="20% - Accent1 3 2 4 3" xfId="19273"/>
    <cellStyle name="20% - Accent1 3 2 4 3 2" xfId="19274"/>
    <cellStyle name="20% - Accent1 3 2 4 3 2 2" xfId="19275"/>
    <cellStyle name="20% - Accent1 3 2 4 3 2 2 2" xfId="19276"/>
    <cellStyle name="20% - Accent1 3 2 4 3 2 3" xfId="19277"/>
    <cellStyle name="20% - Accent1 3 2 4 3 3" xfId="19278"/>
    <cellStyle name="20% - Accent1 3 2 4 3 4" xfId="19279"/>
    <cellStyle name="20% - Accent1 3 2 4 3 4 2" xfId="19280"/>
    <cellStyle name="20% - Accent1 3 2 4 3 5" xfId="19281"/>
    <cellStyle name="20% - Accent1 3 2 4 4" xfId="19282"/>
    <cellStyle name="20% - Accent1 3 2 4 4 2" xfId="19283"/>
    <cellStyle name="20% - Accent1 3 2 4 4 2 2" xfId="19284"/>
    <cellStyle name="20% - Accent1 3 2 4 4 3" xfId="19285"/>
    <cellStyle name="20% - Accent1 3 2 4 5" xfId="19286"/>
    <cellStyle name="20% - Accent1 3 2 4 6" xfId="19287"/>
    <cellStyle name="20% - Accent1 3 2 4 6 2" xfId="19288"/>
    <cellStyle name="20% - Accent1 3 2 4 7" xfId="19289"/>
    <cellStyle name="20% - Accent1 3 2 5" xfId="10657"/>
    <cellStyle name="20% - Accent1 3 2 5 2" xfId="19290"/>
    <cellStyle name="20% - Accent1 3 2 5 2 2" xfId="19291"/>
    <cellStyle name="20% - Accent1 3 2 5 2 2 2" xfId="19292"/>
    <cellStyle name="20% - Accent1 3 2 5 2 2 2 2" xfId="19293"/>
    <cellStyle name="20% - Accent1 3 2 5 2 2 3" xfId="19294"/>
    <cellStyle name="20% - Accent1 3 2 5 2 3" xfId="19295"/>
    <cellStyle name="20% - Accent1 3 2 5 2 4" xfId="19296"/>
    <cellStyle name="20% - Accent1 3 2 5 2 4 2" xfId="19297"/>
    <cellStyle name="20% - Accent1 3 2 5 2 5" xfId="19298"/>
    <cellStyle name="20% - Accent1 3 2 5 3" xfId="19299"/>
    <cellStyle name="20% - Accent1 3 2 5 3 2" xfId="19300"/>
    <cellStyle name="20% - Accent1 3 2 5 3 2 2" xfId="19301"/>
    <cellStyle name="20% - Accent1 3 2 5 3 3" xfId="19302"/>
    <cellStyle name="20% - Accent1 3 2 5 4" xfId="19303"/>
    <cellStyle name="20% - Accent1 3 2 5 5" xfId="19304"/>
    <cellStyle name="20% - Accent1 3 2 5 5 2" xfId="19305"/>
    <cellStyle name="20% - Accent1 3 2 5 6" xfId="19306"/>
    <cellStyle name="20% - Accent1 3 2 6" xfId="10658"/>
    <cellStyle name="20% - Accent1 3 2 6 2" xfId="19307"/>
    <cellStyle name="20% - Accent1 3 2 6 3" xfId="19308"/>
    <cellStyle name="20% - Accent1 3 2 6 3 2" xfId="19309"/>
    <cellStyle name="20% - Accent1 3 2 6 3 2 2" xfId="19310"/>
    <cellStyle name="20% - Accent1 3 2 6 3 3" xfId="19311"/>
    <cellStyle name="20% - Accent1 3 2 6 4" xfId="19312"/>
    <cellStyle name="20% - Accent1 3 2 6 5" xfId="19313"/>
    <cellStyle name="20% - Accent1 3 2 6 5 2" xfId="19314"/>
    <cellStyle name="20% - Accent1 3 2 6 6" xfId="19315"/>
    <cellStyle name="20% - Accent1 3 2 7" xfId="19316"/>
    <cellStyle name="20% - Accent1 3 2 8" xfId="19317"/>
    <cellStyle name="20% - Accent1 3 2 9" xfId="19318"/>
    <cellStyle name="20% - Accent1 3 2_Gross" xfId="10659"/>
    <cellStyle name="20% - Accent1 3 3" xfId="10660"/>
    <cellStyle name="20% - Accent1 3 3 2" xfId="19319"/>
    <cellStyle name="20% - Accent1 3 4" xfId="19320"/>
    <cellStyle name="20% - Accent1 3 4 2" xfId="19321"/>
    <cellStyle name="20% - Accent1 3 5" xfId="19322"/>
    <cellStyle name="20% - Accent1 3 5 2" xfId="19323"/>
    <cellStyle name="20% - Accent1 3 6" xfId="19324"/>
    <cellStyle name="20% - Accent1 3 7" xfId="19325"/>
    <cellStyle name="20% - Accent1 3 8" xfId="19326"/>
    <cellStyle name="20% - Accent1 3 9" xfId="19327"/>
    <cellStyle name="20% - Accent1 4" xfId="10661"/>
    <cellStyle name="20% - Accent1 4 10" xfId="19328"/>
    <cellStyle name="20% - Accent1 4 2" xfId="10662"/>
    <cellStyle name="20% - Accent1 4 2 2" xfId="10663"/>
    <cellStyle name="20% - Accent1 4 2 2 2" xfId="19329"/>
    <cellStyle name="20% - Accent1 4 2 2 2 2" xfId="19330"/>
    <cellStyle name="20% - Accent1 4 2 2 2 2 2" xfId="19331"/>
    <cellStyle name="20% - Accent1 4 2 2 2 2 2 2" xfId="19332"/>
    <cellStyle name="20% - Accent1 4 2 2 2 2 2 2 2" xfId="19333"/>
    <cellStyle name="20% - Accent1 4 2 2 2 2 2 3" xfId="19334"/>
    <cellStyle name="20% - Accent1 4 2 2 2 2 3" xfId="19335"/>
    <cellStyle name="20% - Accent1 4 2 2 2 2 3 2" xfId="19336"/>
    <cellStyle name="20% - Accent1 4 2 2 2 2 4" xfId="19337"/>
    <cellStyle name="20% - Accent1 4 2 2 2 3" xfId="19338"/>
    <cellStyle name="20% - Accent1 4 2 2 2 3 2" xfId="19339"/>
    <cellStyle name="20% - Accent1 4 2 2 2 3 2 2" xfId="19340"/>
    <cellStyle name="20% - Accent1 4 2 2 2 3 3" xfId="19341"/>
    <cellStyle name="20% - Accent1 4 2 2 2 4" xfId="19342"/>
    <cellStyle name="20% - Accent1 4 2 2 2 5" xfId="19343"/>
    <cellStyle name="20% - Accent1 4 2 2 2 5 2" xfId="19344"/>
    <cellStyle name="20% - Accent1 4 2 2 2 6" xfId="19345"/>
    <cellStyle name="20% - Accent1 4 2 2 3" xfId="19346"/>
    <cellStyle name="20% - Accent1 4 2 2 3 2" xfId="19347"/>
    <cellStyle name="20% - Accent1 4 2 2 3 2 2" xfId="19348"/>
    <cellStyle name="20% - Accent1 4 2 2 3 2 2 2" xfId="19349"/>
    <cellStyle name="20% - Accent1 4 2 2 3 2 3" xfId="19350"/>
    <cellStyle name="20% - Accent1 4 2 2 3 3" xfId="19351"/>
    <cellStyle name="20% - Accent1 4 2 2 3 3 2" xfId="19352"/>
    <cellStyle name="20% - Accent1 4 2 2 3 4" xfId="19353"/>
    <cellStyle name="20% - Accent1 4 2 2 4" xfId="19354"/>
    <cellStyle name="20% - Accent1 4 2 2 4 2" xfId="19355"/>
    <cellStyle name="20% - Accent1 4 2 2 4 2 2" xfId="19356"/>
    <cellStyle name="20% - Accent1 4 2 2 4 3" xfId="19357"/>
    <cellStyle name="20% - Accent1 4 2 2 5" xfId="19358"/>
    <cellStyle name="20% - Accent1 4 2 2 6" xfId="19359"/>
    <cellStyle name="20% - Accent1 4 2 2 6 2" xfId="19360"/>
    <cellStyle name="20% - Accent1 4 2 2 7" xfId="19361"/>
    <cellStyle name="20% - Accent1 4 2 3" xfId="19362"/>
    <cellStyle name="20% - Accent1 4 2 3 2" xfId="19363"/>
    <cellStyle name="20% - Accent1 4 2 3 2 2" xfId="19364"/>
    <cellStyle name="20% - Accent1 4 2 3 2 2 2" xfId="19365"/>
    <cellStyle name="20% - Accent1 4 2 3 2 2 2 2" xfId="19366"/>
    <cellStyle name="20% - Accent1 4 2 3 2 2 3" xfId="19367"/>
    <cellStyle name="20% - Accent1 4 2 3 2 3" xfId="19368"/>
    <cellStyle name="20% - Accent1 4 2 3 2 4" xfId="19369"/>
    <cellStyle name="20% - Accent1 4 2 3 2 4 2" xfId="19370"/>
    <cellStyle name="20% - Accent1 4 2 3 2 5" xfId="19371"/>
    <cellStyle name="20% - Accent1 4 2 3 3" xfId="19372"/>
    <cellStyle name="20% - Accent1 4 2 3 3 2" xfId="19373"/>
    <cellStyle name="20% - Accent1 4 2 3 3 2 2" xfId="19374"/>
    <cellStyle name="20% - Accent1 4 2 3 3 3" xfId="19375"/>
    <cellStyle name="20% - Accent1 4 2 3 4" xfId="19376"/>
    <cellStyle name="20% - Accent1 4 2 3 5" xfId="19377"/>
    <cellStyle name="20% - Accent1 4 2 3 5 2" xfId="19378"/>
    <cellStyle name="20% - Accent1 4 2 3 6" xfId="19379"/>
    <cellStyle name="20% - Accent1 4 2 4" xfId="19380"/>
    <cellStyle name="20% - Accent1 4 2 4 2" xfId="19381"/>
    <cellStyle name="20% - Accent1 4 2 4 2 2" xfId="19382"/>
    <cellStyle name="20% - Accent1 4 2 4 2 2 2" xfId="19383"/>
    <cellStyle name="20% - Accent1 4 2 4 2 3" xfId="19384"/>
    <cellStyle name="20% - Accent1 4 2 4 3" xfId="19385"/>
    <cellStyle name="20% - Accent1 4 2 4 4" xfId="19386"/>
    <cellStyle name="20% - Accent1 4 2 4 4 2" xfId="19387"/>
    <cellStyle name="20% - Accent1 4 2 4 5" xfId="19388"/>
    <cellStyle name="20% - Accent1 4 2 5" xfId="19389"/>
    <cellStyle name="20% - Accent1 4 2 5 2" xfId="19390"/>
    <cellStyle name="20% - Accent1 4 2 5 2 2" xfId="19391"/>
    <cellStyle name="20% - Accent1 4 2 5 3" xfId="19392"/>
    <cellStyle name="20% - Accent1 4 2 6" xfId="19393"/>
    <cellStyle name="20% - Accent1 4 2 7" xfId="19394"/>
    <cellStyle name="20% - Accent1 4 2 7 2" xfId="19395"/>
    <cellStyle name="20% - Accent1 4 2 8" xfId="19396"/>
    <cellStyle name="20% - Accent1 4 3" xfId="10664"/>
    <cellStyle name="20% - Accent1 4 3 2" xfId="19397"/>
    <cellStyle name="20% - Accent1 4 4" xfId="10665"/>
    <cellStyle name="20% - Accent1 4 4 2" xfId="19398"/>
    <cellStyle name="20% - Accent1 4 5" xfId="19399"/>
    <cellStyle name="20% - Accent1 4 5 2" xfId="19400"/>
    <cellStyle name="20% - Accent1 4 6" xfId="19401"/>
    <cellStyle name="20% - Accent1 4 7" xfId="19402"/>
    <cellStyle name="20% - Accent1 4 8" xfId="19403"/>
    <cellStyle name="20% - Accent1 4 9" xfId="19404"/>
    <cellStyle name="20% - Accent1 5" xfId="10666"/>
    <cellStyle name="20% - Accent1 5 2" xfId="10667"/>
    <cellStyle name="20% - Accent1 5 2 2" xfId="19405"/>
    <cellStyle name="20% - Accent1 5 3" xfId="19406"/>
    <cellStyle name="20% - Accent1 5 3 2" xfId="19407"/>
    <cellStyle name="20% - Accent1 5 4" xfId="19408"/>
    <cellStyle name="20% - Accent1 5 4 2" xfId="19409"/>
    <cellStyle name="20% - Accent1 5 5" xfId="19410"/>
    <cellStyle name="20% - Accent1 5 6" xfId="19411"/>
    <cellStyle name="20% - Accent1 5 7" xfId="19412"/>
    <cellStyle name="20% - Accent1 6" xfId="10668"/>
    <cellStyle name="20% - Accent1 6 2" xfId="10669"/>
    <cellStyle name="20% - Accent1 6 3" xfId="19413"/>
    <cellStyle name="20% - Accent1 6 4" xfId="19414"/>
    <cellStyle name="20% - Accent1 7" xfId="10670"/>
    <cellStyle name="20% - Accent1 7 2" xfId="19415"/>
    <cellStyle name="20% - Accent1 7 3" xfId="19416"/>
    <cellStyle name="20% - Accent1 7 4" xfId="19417"/>
    <cellStyle name="20% - Accent1 8" xfId="10671"/>
    <cellStyle name="20% - Accent1 8 2" xfId="19418"/>
    <cellStyle name="20% - Accent1 9" xfId="19419"/>
    <cellStyle name="20% - Accent1 9 2" xfId="19420"/>
    <cellStyle name="20% - Accent2 10" xfId="19421"/>
    <cellStyle name="20% - Accent2 10 2" xfId="19422"/>
    <cellStyle name="20% - Accent2 11" xfId="19423"/>
    <cellStyle name="20% - Accent2 12" xfId="19424"/>
    <cellStyle name="20% - Accent2 2" xfId="10672"/>
    <cellStyle name="20% - Accent2 2 2" xfId="10673"/>
    <cellStyle name="20% - Accent2 2 2 2" xfId="10674"/>
    <cellStyle name="20% - Accent2 2 2 2 10" xfId="19425"/>
    <cellStyle name="20% - Accent2 2 2 2 2" xfId="10675"/>
    <cellStyle name="20% - Accent2 2 2 2 2 2" xfId="19426"/>
    <cellStyle name="20% - Accent2 2 2 2 2 2 2" xfId="19427"/>
    <cellStyle name="20% - Accent2 2 2 2 2 2 2 2" xfId="19428"/>
    <cellStyle name="20% - Accent2 2 2 2 2 2 2 2 2" xfId="19429"/>
    <cellStyle name="20% - Accent2 2 2 2 2 2 2 2 2 2" xfId="19430"/>
    <cellStyle name="20% - Accent2 2 2 2 2 2 2 2 3" xfId="19431"/>
    <cellStyle name="20% - Accent2 2 2 2 2 2 2 3" xfId="19432"/>
    <cellStyle name="20% - Accent2 2 2 2 2 2 2 3 2" xfId="19433"/>
    <cellStyle name="20% - Accent2 2 2 2 2 2 2 4" xfId="19434"/>
    <cellStyle name="20% - Accent2 2 2 2 2 2 3" xfId="19435"/>
    <cellStyle name="20% - Accent2 2 2 2 2 2 3 2" xfId="19436"/>
    <cellStyle name="20% - Accent2 2 2 2 2 2 3 2 2" xfId="19437"/>
    <cellStyle name="20% - Accent2 2 2 2 2 2 3 3" xfId="19438"/>
    <cellStyle name="20% - Accent2 2 2 2 2 2 4" xfId="19439"/>
    <cellStyle name="20% - Accent2 2 2 2 2 2 5" xfId="19440"/>
    <cellStyle name="20% - Accent2 2 2 2 2 2 5 2" xfId="19441"/>
    <cellStyle name="20% - Accent2 2 2 2 2 2 6" xfId="19442"/>
    <cellStyle name="20% - Accent2 2 2 2 2 3" xfId="19443"/>
    <cellStyle name="20% - Accent2 2 2 2 2 3 2" xfId="19444"/>
    <cellStyle name="20% - Accent2 2 2 2 2 3 2 2" xfId="19445"/>
    <cellStyle name="20% - Accent2 2 2 2 2 3 2 2 2" xfId="19446"/>
    <cellStyle name="20% - Accent2 2 2 2 2 3 2 3" xfId="19447"/>
    <cellStyle name="20% - Accent2 2 2 2 2 3 3" xfId="19448"/>
    <cellStyle name="20% - Accent2 2 2 2 2 3 3 2" xfId="19449"/>
    <cellStyle name="20% - Accent2 2 2 2 2 3 4" xfId="19450"/>
    <cellStyle name="20% - Accent2 2 2 2 2 4" xfId="19451"/>
    <cellStyle name="20% - Accent2 2 2 2 2 4 2" xfId="19452"/>
    <cellStyle name="20% - Accent2 2 2 2 2 4 2 2" xfId="19453"/>
    <cellStyle name="20% - Accent2 2 2 2 2 4 3" xfId="19454"/>
    <cellStyle name="20% - Accent2 2 2 2 2 5" xfId="19455"/>
    <cellStyle name="20% - Accent2 2 2 2 2 6" xfId="19456"/>
    <cellStyle name="20% - Accent2 2 2 2 2 6 2" xfId="19457"/>
    <cellStyle name="20% - Accent2 2 2 2 2 7" xfId="19458"/>
    <cellStyle name="20% - Accent2 2 2 2 3" xfId="10676"/>
    <cellStyle name="20% - Accent2 2 2 2 3 2" xfId="19459"/>
    <cellStyle name="20% - Accent2 2 2 2 3 2 2" xfId="19460"/>
    <cellStyle name="20% - Accent2 2 2 2 3 2 2 2" xfId="19461"/>
    <cellStyle name="20% - Accent2 2 2 2 3 2 2 2 2" xfId="19462"/>
    <cellStyle name="20% - Accent2 2 2 2 3 2 2 3" xfId="19463"/>
    <cellStyle name="20% - Accent2 2 2 2 3 2 3" xfId="19464"/>
    <cellStyle name="20% - Accent2 2 2 2 3 2 4" xfId="19465"/>
    <cellStyle name="20% - Accent2 2 2 2 3 2 4 2" xfId="19466"/>
    <cellStyle name="20% - Accent2 2 2 2 3 2 5" xfId="19467"/>
    <cellStyle name="20% - Accent2 2 2 2 3 3" xfId="19468"/>
    <cellStyle name="20% - Accent2 2 2 2 3 3 2" xfId="19469"/>
    <cellStyle name="20% - Accent2 2 2 2 3 3 2 2" xfId="19470"/>
    <cellStyle name="20% - Accent2 2 2 2 3 3 3" xfId="19471"/>
    <cellStyle name="20% - Accent2 2 2 2 3 4" xfId="19472"/>
    <cellStyle name="20% - Accent2 2 2 2 3 5" xfId="19473"/>
    <cellStyle name="20% - Accent2 2 2 2 3 5 2" xfId="19474"/>
    <cellStyle name="20% - Accent2 2 2 2 3 6" xfId="19475"/>
    <cellStyle name="20% - Accent2 2 2 2 4" xfId="19476"/>
    <cellStyle name="20% - Accent2 2 2 2 4 2" xfId="19477"/>
    <cellStyle name="20% - Accent2 2 2 2 4 2 2" xfId="19478"/>
    <cellStyle name="20% - Accent2 2 2 2 4 2 2 2" xfId="19479"/>
    <cellStyle name="20% - Accent2 2 2 2 4 2 3" xfId="19480"/>
    <cellStyle name="20% - Accent2 2 2 2 4 3" xfId="19481"/>
    <cellStyle name="20% - Accent2 2 2 2 4 4" xfId="19482"/>
    <cellStyle name="20% - Accent2 2 2 2 4 4 2" xfId="19483"/>
    <cellStyle name="20% - Accent2 2 2 2 4 5" xfId="19484"/>
    <cellStyle name="20% - Accent2 2 2 2 5" xfId="19485"/>
    <cellStyle name="20% - Accent2 2 2 2 6" xfId="19486"/>
    <cellStyle name="20% - Accent2 2 2 2 7" xfId="19487"/>
    <cellStyle name="20% - Accent2 2 2 2 7 2" xfId="19488"/>
    <cellStyle name="20% - Accent2 2 2 2 7 2 2" xfId="19489"/>
    <cellStyle name="20% - Accent2 2 2 2 7 3" xfId="19490"/>
    <cellStyle name="20% - Accent2 2 2 2 8" xfId="19491"/>
    <cellStyle name="20% - Accent2 2 2 2 9" xfId="19492"/>
    <cellStyle name="20% - Accent2 2 2 2 9 2" xfId="19493"/>
    <cellStyle name="20% - Accent2 2 2 3" xfId="10677"/>
    <cellStyle name="20% - Accent2 2 2 3 2" xfId="19494"/>
    <cellStyle name="20% - Accent2 2 2 3 3" xfId="19495"/>
    <cellStyle name="20% - Accent2 2 2 3 4" xfId="19496"/>
    <cellStyle name="20% - Accent2 2 2 4" xfId="10678"/>
    <cellStyle name="20% - Accent2 2 2 5" xfId="19497"/>
    <cellStyle name="20% - Accent2 2 2 6" xfId="19498"/>
    <cellStyle name="20% - Accent2 2 2 7" xfId="19499"/>
    <cellStyle name="20% - Accent2 2 2 8" xfId="19500"/>
    <cellStyle name="20% - Accent2 2 3" xfId="10679"/>
    <cellStyle name="20% - Accent2 2 3 2" xfId="10680"/>
    <cellStyle name="20% - Accent2 2 3 2 2" xfId="19501"/>
    <cellStyle name="20% - Accent2 2 3 2 2 2" xfId="19502"/>
    <cellStyle name="20% - Accent2 2 3 2 3" xfId="19503"/>
    <cellStyle name="20% - Accent2 2 3 2 3 2" xfId="19504"/>
    <cellStyle name="20% - Accent2 2 3 2 4" xfId="19505"/>
    <cellStyle name="20% - Accent2 2 3 2 5" xfId="19506"/>
    <cellStyle name="20% - Accent2 2 3 2 6" xfId="19507"/>
    <cellStyle name="20% - Accent2 2 3 3" xfId="10681"/>
    <cellStyle name="20% - Accent2 2 3 3 2" xfId="19508"/>
    <cellStyle name="20% - Accent2 2 3 4" xfId="10682"/>
    <cellStyle name="20% - Accent2 2 3 4 2" xfId="19509"/>
    <cellStyle name="20% - Accent2 2 3 5" xfId="19510"/>
    <cellStyle name="20% - Accent2 2 3 6" xfId="19511"/>
    <cellStyle name="20% - Accent2 2 3 7" xfId="19512"/>
    <cellStyle name="20% - Accent2 2 3 8" xfId="19513"/>
    <cellStyle name="20% - Accent2 2 3 9" xfId="19514"/>
    <cellStyle name="20% - Accent2 2 4" xfId="10683"/>
    <cellStyle name="20% - Accent2 2 4 2" xfId="10684"/>
    <cellStyle name="20% - Accent2 2 4 3" xfId="19515"/>
    <cellStyle name="20% - Accent2 2 4 4" xfId="19516"/>
    <cellStyle name="20% - Accent2 2 5" xfId="10685"/>
    <cellStyle name="20% - Accent2 2 5 2" xfId="19517"/>
    <cellStyle name="20% - Accent2 2 6" xfId="19518"/>
    <cellStyle name="20% - Accent2 2 7" xfId="19519"/>
    <cellStyle name="20% - Accent2 2 8" xfId="19520"/>
    <cellStyle name="20% - Accent2 2 9" xfId="19521"/>
    <cellStyle name="20% - Accent2 2_BB" xfId="10686"/>
    <cellStyle name="20% - Accent2 3" xfId="10687"/>
    <cellStyle name="20% - Accent2 3 10" xfId="19522"/>
    <cellStyle name="20% - Accent2 3 2" xfId="10688"/>
    <cellStyle name="20% - Accent2 3 2 10" xfId="19523"/>
    <cellStyle name="20% - Accent2 3 2 10 2" xfId="19524"/>
    <cellStyle name="20% - Accent2 3 2 10 2 2" xfId="19525"/>
    <cellStyle name="20% - Accent2 3 2 10 3" xfId="19526"/>
    <cellStyle name="20% - Accent2 3 2 11" xfId="19527"/>
    <cellStyle name="20% - Accent2 3 2 12" xfId="19528"/>
    <cellStyle name="20% - Accent2 3 2 12 2" xfId="19529"/>
    <cellStyle name="20% - Accent2 3 2 13" xfId="19530"/>
    <cellStyle name="20% - Accent2 3 2 2" xfId="10689"/>
    <cellStyle name="20% - Accent2 3 2 2 2" xfId="10690"/>
    <cellStyle name="20% - Accent2 3 2 2 2 2" xfId="19531"/>
    <cellStyle name="20% - Accent2 3 2 2 2 2 2" xfId="19532"/>
    <cellStyle name="20% - Accent2 3 2 2 2 2 2 2" xfId="19533"/>
    <cellStyle name="20% - Accent2 3 2 2 2 2 2 2 2" xfId="19534"/>
    <cellStyle name="20% - Accent2 3 2 2 2 2 2 2 2 2" xfId="19535"/>
    <cellStyle name="20% - Accent2 3 2 2 2 2 2 2 3" xfId="19536"/>
    <cellStyle name="20% - Accent2 3 2 2 2 2 2 3" xfId="19537"/>
    <cellStyle name="20% - Accent2 3 2 2 2 2 2 4" xfId="19538"/>
    <cellStyle name="20% - Accent2 3 2 2 2 2 2 4 2" xfId="19539"/>
    <cellStyle name="20% - Accent2 3 2 2 2 2 2 5" xfId="19540"/>
    <cellStyle name="20% - Accent2 3 2 2 2 2 3" xfId="19541"/>
    <cellStyle name="20% - Accent2 3 2 2 2 2 3 2" xfId="19542"/>
    <cellStyle name="20% - Accent2 3 2 2 2 2 3 2 2" xfId="19543"/>
    <cellStyle name="20% - Accent2 3 2 2 2 2 3 3" xfId="19544"/>
    <cellStyle name="20% - Accent2 3 2 2 2 2 4" xfId="19545"/>
    <cellStyle name="20% - Accent2 3 2 2 2 2 5" xfId="19546"/>
    <cellStyle name="20% - Accent2 3 2 2 2 2 5 2" xfId="19547"/>
    <cellStyle name="20% - Accent2 3 2 2 2 2 6" xfId="19548"/>
    <cellStyle name="20% - Accent2 3 2 2 2 3" xfId="19549"/>
    <cellStyle name="20% - Accent2 3 2 2 2 3 2" xfId="19550"/>
    <cellStyle name="20% - Accent2 3 2 2 2 3 2 2" xfId="19551"/>
    <cellStyle name="20% - Accent2 3 2 2 2 3 2 2 2" xfId="19552"/>
    <cellStyle name="20% - Accent2 3 2 2 2 3 2 3" xfId="19553"/>
    <cellStyle name="20% - Accent2 3 2 2 2 3 3" xfId="19554"/>
    <cellStyle name="20% - Accent2 3 2 2 2 3 4" xfId="19555"/>
    <cellStyle name="20% - Accent2 3 2 2 2 3 4 2" xfId="19556"/>
    <cellStyle name="20% - Accent2 3 2 2 2 3 5" xfId="19557"/>
    <cellStyle name="20% - Accent2 3 2 2 2 4" xfId="19558"/>
    <cellStyle name="20% - Accent2 3 2 2 2 4 2" xfId="19559"/>
    <cellStyle name="20% - Accent2 3 2 2 2 4 2 2" xfId="19560"/>
    <cellStyle name="20% - Accent2 3 2 2 2 4 3" xfId="19561"/>
    <cellStyle name="20% - Accent2 3 2 2 2 5" xfId="19562"/>
    <cellStyle name="20% - Accent2 3 2 2 2 6" xfId="19563"/>
    <cellStyle name="20% - Accent2 3 2 2 2 6 2" xfId="19564"/>
    <cellStyle name="20% - Accent2 3 2 2 2 7" xfId="19565"/>
    <cellStyle name="20% - Accent2 3 2 2 3" xfId="19566"/>
    <cellStyle name="20% - Accent2 3 2 2 3 2" xfId="19567"/>
    <cellStyle name="20% - Accent2 3 2 2 3 2 2" xfId="19568"/>
    <cellStyle name="20% - Accent2 3 2 2 3 2 2 2" xfId="19569"/>
    <cellStyle name="20% - Accent2 3 2 2 3 2 2 2 2" xfId="19570"/>
    <cellStyle name="20% - Accent2 3 2 2 3 2 2 3" xfId="19571"/>
    <cellStyle name="20% - Accent2 3 2 2 3 2 3" xfId="19572"/>
    <cellStyle name="20% - Accent2 3 2 2 3 2 4" xfId="19573"/>
    <cellStyle name="20% - Accent2 3 2 2 3 2 4 2" xfId="19574"/>
    <cellStyle name="20% - Accent2 3 2 2 3 2 5" xfId="19575"/>
    <cellStyle name="20% - Accent2 3 2 2 3 3" xfId="19576"/>
    <cellStyle name="20% - Accent2 3 2 2 3 3 2" xfId="19577"/>
    <cellStyle name="20% - Accent2 3 2 2 3 3 2 2" xfId="19578"/>
    <cellStyle name="20% - Accent2 3 2 2 3 3 3" xfId="19579"/>
    <cellStyle name="20% - Accent2 3 2 2 3 4" xfId="19580"/>
    <cellStyle name="20% - Accent2 3 2 2 3 5" xfId="19581"/>
    <cellStyle name="20% - Accent2 3 2 2 3 5 2" xfId="19582"/>
    <cellStyle name="20% - Accent2 3 2 2 3 6" xfId="19583"/>
    <cellStyle name="20% - Accent2 3 2 2 4" xfId="19584"/>
    <cellStyle name="20% - Accent2 3 2 2 4 2" xfId="19585"/>
    <cellStyle name="20% - Accent2 3 2 2 4 2 2" xfId="19586"/>
    <cellStyle name="20% - Accent2 3 2 2 4 2 2 2" xfId="19587"/>
    <cellStyle name="20% - Accent2 3 2 2 4 2 3" xfId="19588"/>
    <cellStyle name="20% - Accent2 3 2 2 4 3" xfId="19589"/>
    <cellStyle name="20% - Accent2 3 2 2 4 4" xfId="19590"/>
    <cellStyle name="20% - Accent2 3 2 2 4 4 2" xfId="19591"/>
    <cellStyle name="20% - Accent2 3 2 2 4 5" xfId="19592"/>
    <cellStyle name="20% - Accent2 3 2 2 5" xfId="19593"/>
    <cellStyle name="20% - Accent2 3 2 2 5 2" xfId="19594"/>
    <cellStyle name="20% - Accent2 3 2 2 5 2 2" xfId="19595"/>
    <cellStyle name="20% - Accent2 3 2 2 5 3" xfId="19596"/>
    <cellStyle name="20% - Accent2 3 2 2 6" xfId="19597"/>
    <cellStyle name="20% - Accent2 3 2 2 7" xfId="19598"/>
    <cellStyle name="20% - Accent2 3 2 2 7 2" xfId="19599"/>
    <cellStyle name="20% - Accent2 3 2 2 8" xfId="19600"/>
    <cellStyle name="20% - Accent2 3 2 3" xfId="10691"/>
    <cellStyle name="20% - Accent2 3 2 3 2" xfId="19601"/>
    <cellStyle name="20% - Accent2 3 2 3 2 2" xfId="19602"/>
    <cellStyle name="20% - Accent2 3 2 3 2 2 2" xfId="19603"/>
    <cellStyle name="20% - Accent2 3 2 3 2 2 2 2" xfId="19604"/>
    <cellStyle name="20% - Accent2 3 2 3 2 2 2 2 2" xfId="19605"/>
    <cellStyle name="20% - Accent2 3 2 3 2 2 2 3" xfId="19606"/>
    <cellStyle name="20% - Accent2 3 2 3 2 2 3" xfId="19607"/>
    <cellStyle name="20% - Accent2 3 2 3 2 2 4" xfId="19608"/>
    <cellStyle name="20% - Accent2 3 2 3 2 2 4 2" xfId="19609"/>
    <cellStyle name="20% - Accent2 3 2 3 2 2 5" xfId="19610"/>
    <cellStyle name="20% - Accent2 3 2 3 2 3" xfId="19611"/>
    <cellStyle name="20% - Accent2 3 2 3 2 3 2" xfId="19612"/>
    <cellStyle name="20% - Accent2 3 2 3 2 3 2 2" xfId="19613"/>
    <cellStyle name="20% - Accent2 3 2 3 2 3 3" xfId="19614"/>
    <cellStyle name="20% - Accent2 3 2 3 2 4" xfId="19615"/>
    <cellStyle name="20% - Accent2 3 2 3 2 5" xfId="19616"/>
    <cellStyle name="20% - Accent2 3 2 3 2 5 2" xfId="19617"/>
    <cellStyle name="20% - Accent2 3 2 3 2 6" xfId="19618"/>
    <cellStyle name="20% - Accent2 3 2 3 3" xfId="19619"/>
    <cellStyle name="20% - Accent2 3 2 3 3 2" xfId="19620"/>
    <cellStyle name="20% - Accent2 3 2 3 3 3" xfId="19621"/>
    <cellStyle name="20% - Accent2 3 2 3 3 3 2" xfId="19622"/>
    <cellStyle name="20% - Accent2 3 2 3 3 3 2 2" xfId="19623"/>
    <cellStyle name="20% - Accent2 3 2 3 3 3 3" xfId="19624"/>
    <cellStyle name="20% - Accent2 3 2 3 3 4" xfId="19625"/>
    <cellStyle name="20% - Accent2 3 2 3 3 5" xfId="19626"/>
    <cellStyle name="20% - Accent2 3 2 3 3 5 2" xfId="19627"/>
    <cellStyle name="20% - Accent2 3 2 3 3 6" xfId="19628"/>
    <cellStyle name="20% - Accent2 3 2 3 4" xfId="19629"/>
    <cellStyle name="20% - Accent2 3 2 3 5" xfId="19630"/>
    <cellStyle name="20% - Accent2 3 2 3 5 2" xfId="19631"/>
    <cellStyle name="20% - Accent2 3 2 3 5 2 2" xfId="19632"/>
    <cellStyle name="20% - Accent2 3 2 3 5 3" xfId="19633"/>
    <cellStyle name="20% - Accent2 3 2 3 6" xfId="19634"/>
    <cellStyle name="20% - Accent2 3 2 3 7" xfId="19635"/>
    <cellStyle name="20% - Accent2 3 2 3 7 2" xfId="19636"/>
    <cellStyle name="20% - Accent2 3 2 3 8" xfId="19637"/>
    <cellStyle name="20% - Accent2 3 2 4" xfId="10692"/>
    <cellStyle name="20% - Accent2 3 2 4 2" xfId="19638"/>
    <cellStyle name="20% - Accent2 3 2 4 2 2" xfId="19639"/>
    <cellStyle name="20% - Accent2 3 2 4 2 2 2" xfId="19640"/>
    <cellStyle name="20% - Accent2 3 2 4 2 2 2 2" xfId="19641"/>
    <cellStyle name="20% - Accent2 3 2 4 2 2 2 2 2" xfId="19642"/>
    <cellStyle name="20% - Accent2 3 2 4 2 2 2 3" xfId="19643"/>
    <cellStyle name="20% - Accent2 3 2 4 2 2 3" xfId="19644"/>
    <cellStyle name="20% - Accent2 3 2 4 2 2 4" xfId="19645"/>
    <cellStyle name="20% - Accent2 3 2 4 2 2 4 2" xfId="19646"/>
    <cellStyle name="20% - Accent2 3 2 4 2 2 5" xfId="19647"/>
    <cellStyle name="20% - Accent2 3 2 4 2 3" xfId="19648"/>
    <cellStyle name="20% - Accent2 3 2 4 2 3 2" xfId="19649"/>
    <cellStyle name="20% - Accent2 3 2 4 2 3 2 2" xfId="19650"/>
    <cellStyle name="20% - Accent2 3 2 4 2 3 3" xfId="19651"/>
    <cellStyle name="20% - Accent2 3 2 4 2 4" xfId="19652"/>
    <cellStyle name="20% - Accent2 3 2 4 2 5" xfId="19653"/>
    <cellStyle name="20% - Accent2 3 2 4 2 5 2" xfId="19654"/>
    <cellStyle name="20% - Accent2 3 2 4 2 6" xfId="19655"/>
    <cellStyle name="20% - Accent2 3 2 4 3" xfId="19656"/>
    <cellStyle name="20% - Accent2 3 2 4 3 2" xfId="19657"/>
    <cellStyle name="20% - Accent2 3 2 4 3 2 2" xfId="19658"/>
    <cellStyle name="20% - Accent2 3 2 4 3 2 2 2" xfId="19659"/>
    <cellStyle name="20% - Accent2 3 2 4 3 2 3" xfId="19660"/>
    <cellStyle name="20% - Accent2 3 2 4 3 3" xfId="19661"/>
    <cellStyle name="20% - Accent2 3 2 4 3 4" xfId="19662"/>
    <cellStyle name="20% - Accent2 3 2 4 3 4 2" xfId="19663"/>
    <cellStyle name="20% - Accent2 3 2 4 3 5" xfId="19664"/>
    <cellStyle name="20% - Accent2 3 2 4 4" xfId="19665"/>
    <cellStyle name="20% - Accent2 3 2 4 4 2" xfId="19666"/>
    <cellStyle name="20% - Accent2 3 2 4 4 2 2" xfId="19667"/>
    <cellStyle name="20% - Accent2 3 2 4 4 3" xfId="19668"/>
    <cellStyle name="20% - Accent2 3 2 4 5" xfId="19669"/>
    <cellStyle name="20% - Accent2 3 2 4 6" xfId="19670"/>
    <cellStyle name="20% - Accent2 3 2 4 6 2" xfId="19671"/>
    <cellStyle name="20% - Accent2 3 2 4 7" xfId="19672"/>
    <cellStyle name="20% - Accent2 3 2 5" xfId="10693"/>
    <cellStyle name="20% - Accent2 3 2 5 2" xfId="19673"/>
    <cellStyle name="20% - Accent2 3 2 5 2 2" xfId="19674"/>
    <cellStyle name="20% - Accent2 3 2 5 2 2 2" xfId="19675"/>
    <cellStyle name="20% - Accent2 3 2 5 2 2 2 2" xfId="19676"/>
    <cellStyle name="20% - Accent2 3 2 5 2 2 3" xfId="19677"/>
    <cellStyle name="20% - Accent2 3 2 5 2 3" xfId="19678"/>
    <cellStyle name="20% - Accent2 3 2 5 2 4" xfId="19679"/>
    <cellStyle name="20% - Accent2 3 2 5 2 4 2" xfId="19680"/>
    <cellStyle name="20% - Accent2 3 2 5 2 5" xfId="19681"/>
    <cellStyle name="20% - Accent2 3 2 5 3" xfId="19682"/>
    <cellStyle name="20% - Accent2 3 2 5 3 2" xfId="19683"/>
    <cellStyle name="20% - Accent2 3 2 5 3 2 2" xfId="19684"/>
    <cellStyle name="20% - Accent2 3 2 5 3 3" xfId="19685"/>
    <cellStyle name="20% - Accent2 3 2 5 4" xfId="19686"/>
    <cellStyle name="20% - Accent2 3 2 5 5" xfId="19687"/>
    <cellStyle name="20% - Accent2 3 2 5 5 2" xfId="19688"/>
    <cellStyle name="20% - Accent2 3 2 5 6" xfId="19689"/>
    <cellStyle name="20% - Accent2 3 2 6" xfId="10694"/>
    <cellStyle name="20% - Accent2 3 2 6 2" xfId="19690"/>
    <cellStyle name="20% - Accent2 3 2 6 3" xfId="19691"/>
    <cellStyle name="20% - Accent2 3 2 6 3 2" xfId="19692"/>
    <cellStyle name="20% - Accent2 3 2 6 3 2 2" xfId="19693"/>
    <cellStyle name="20% - Accent2 3 2 6 3 3" xfId="19694"/>
    <cellStyle name="20% - Accent2 3 2 6 4" xfId="19695"/>
    <cellStyle name="20% - Accent2 3 2 6 5" xfId="19696"/>
    <cellStyle name="20% - Accent2 3 2 6 5 2" xfId="19697"/>
    <cellStyle name="20% - Accent2 3 2 6 6" xfId="19698"/>
    <cellStyle name="20% - Accent2 3 2 7" xfId="19699"/>
    <cellStyle name="20% - Accent2 3 2 8" xfId="19700"/>
    <cellStyle name="20% - Accent2 3 2 9" xfId="19701"/>
    <cellStyle name="20% - Accent2 3 2_Gross" xfId="10695"/>
    <cellStyle name="20% - Accent2 3 3" xfId="10696"/>
    <cellStyle name="20% - Accent2 3 3 2" xfId="19702"/>
    <cellStyle name="20% - Accent2 3 4" xfId="19703"/>
    <cellStyle name="20% - Accent2 3 4 2" xfId="19704"/>
    <cellStyle name="20% - Accent2 3 5" xfId="19705"/>
    <cellStyle name="20% - Accent2 3 5 2" xfId="19706"/>
    <cellStyle name="20% - Accent2 3 6" xfId="19707"/>
    <cellStyle name="20% - Accent2 3 7" xfId="19708"/>
    <cellStyle name="20% - Accent2 3 8" xfId="19709"/>
    <cellStyle name="20% - Accent2 3 9" xfId="19710"/>
    <cellStyle name="20% - Accent2 4" xfId="10697"/>
    <cellStyle name="20% - Accent2 4 10" xfId="19711"/>
    <cellStyle name="20% - Accent2 4 2" xfId="10698"/>
    <cellStyle name="20% - Accent2 4 2 2" xfId="10699"/>
    <cellStyle name="20% - Accent2 4 2 2 2" xfId="19712"/>
    <cellStyle name="20% - Accent2 4 2 2 2 2" xfId="19713"/>
    <cellStyle name="20% - Accent2 4 2 2 2 2 2" xfId="19714"/>
    <cellStyle name="20% - Accent2 4 2 2 2 2 2 2" xfId="19715"/>
    <cellStyle name="20% - Accent2 4 2 2 2 2 2 2 2" xfId="19716"/>
    <cellStyle name="20% - Accent2 4 2 2 2 2 2 3" xfId="19717"/>
    <cellStyle name="20% - Accent2 4 2 2 2 2 3" xfId="19718"/>
    <cellStyle name="20% - Accent2 4 2 2 2 2 3 2" xfId="19719"/>
    <cellStyle name="20% - Accent2 4 2 2 2 2 4" xfId="19720"/>
    <cellStyle name="20% - Accent2 4 2 2 2 3" xfId="19721"/>
    <cellStyle name="20% - Accent2 4 2 2 2 3 2" xfId="19722"/>
    <cellStyle name="20% - Accent2 4 2 2 2 3 2 2" xfId="19723"/>
    <cellStyle name="20% - Accent2 4 2 2 2 3 3" xfId="19724"/>
    <cellStyle name="20% - Accent2 4 2 2 2 4" xfId="19725"/>
    <cellStyle name="20% - Accent2 4 2 2 2 5" xfId="19726"/>
    <cellStyle name="20% - Accent2 4 2 2 2 5 2" xfId="19727"/>
    <cellStyle name="20% - Accent2 4 2 2 2 6" xfId="19728"/>
    <cellStyle name="20% - Accent2 4 2 2 3" xfId="19729"/>
    <cellStyle name="20% - Accent2 4 2 2 3 2" xfId="19730"/>
    <cellStyle name="20% - Accent2 4 2 2 3 2 2" xfId="19731"/>
    <cellStyle name="20% - Accent2 4 2 2 3 2 2 2" xfId="19732"/>
    <cellStyle name="20% - Accent2 4 2 2 3 2 3" xfId="19733"/>
    <cellStyle name="20% - Accent2 4 2 2 3 3" xfId="19734"/>
    <cellStyle name="20% - Accent2 4 2 2 3 3 2" xfId="19735"/>
    <cellStyle name="20% - Accent2 4 2 2 3 4" xfId="19736"/>
    <cellStyle name="20% - Accent2 4 2 2 4" xfId="19737"/>
    <cellStyle name="20% - Accent2 4 2 2 4 2" xfId="19738"/>
    <cellStyle name="20% - Accent2 4 2 2 4 2 2" xfId="19739"/>
    <cellStyle name="20% - Accent2 4 2 2 4 3" xfId="19740"/>
    <cellStyle name="20% - Accent2 4 2 2 5" xfId="19741"/>
    <cellStyle name="20% - Accent2 4 2 2 6" xfId="19742"/>
    <cellStyle name="20% - Accent2 4 2 2 6 2" xfId="19743"/>
    <cellStyle name="20% - Accent2 4 2 2 7" xfId="19744"/>
    <cellStyle name="20% - Accent2 4 2 3" xfId="19745"/>
    <cellStyle name="20% - Accent2 4 2 3 2" xfId="19746"/>
    <cellStyle name="20% - Accent2 4 2 3 2 2" xfId="19747"/>
    <cellStyle name="20% - Accent2 4 2 3 2 2 2" xfId="19748"/>
    <cellStyle name="20% - Accent2 4 2 3 2 2 2 2" xfId="19749"/>
    <cellStyle name="20% - Accent2 4 2 3 2 2 3" xfId="19750"/>
    <cellStyle name="20% - Accent2 4 2 3 2 3" xfId="19751"/>
    <cellStyle name="20% - Accent2 4 2 3 2 4" xfId="19752"/>
    <cellStyle name="20% - Accent2 4 2 3 2 4 2" xfId="19753"/>
    <cellStyle name="20% - Accent2 4 2 3 2 5" xfId="19754"/>
    <cellStyle name="20% - Accent2 4 2 3 3" xfId="19755"/>
    <cellStyle name="20% - Accent2 4 2 3 3 2" xfId="19756"/>
    <cellStyle name="20% - Accent2 4 2 3 3 2 2" xfId="19757"/>
    <cellStyle name="20% - Accent2 4 2 3 3 3" xfId="19758"/>
    <cellStyle name="20% - Accent2 4 2 3 4" xfId="19759"/>
    <cellStyle name="20% - Accent2 4 2 3 5" xfId="19760"/>
    <cellStyle name="20% - Accent2 4 2 3 5 2" xfId="19761"/>
    <cellStyle name="20% - Accent2 4 2 3 6" xfId="19762"/>
    <cellStyle name="20% - Accent2 4 2 4" xfId="19763"/>
    <cellStyle name="20% - Accent2 4 2 4 2" xfId="19764"/>
    <cellStyle name="20% - Accent2 4 2 4 2 2" xfId="19765"/>
    <cellStyle name="20% - Accent2 4 2 4 2 2 2" xfId="19766"/>
    <cellStyle name="20% - Accent2 4 2 4 2 3" xfId="19767"/>
    <cellStyle name="20% - Accent2 4 2 4 3" xfId="19768"/>
    <cellStyle name="20% - Accent2 4 2 4 4" xfId="19769"/>
    <cellStyle name="20% - Accent2 4 2 4 4 2" xfId="19770"/>
    <cellStyle name="20% - Accent2 4 2 4 5" xfId="19771"/>
    <cellStyle name="20% - Accent2 4 2 5" xfId="19772"/>
    <cellStyle name="20% - Accent2 4 2 5 2" xfId="19773"/>
    <cellStyle name="20% - Accent2 4 2 5 2 2" xfId="19774"/>
    <cellStyle name="20% - Accent2 4 2 5 3" xfId="19775"/>
    <cellStyle name="20% - Accent2 4 2 6" xfId="19776"/>
    <cellStyle name="20% - Accent2 4 2 7" xfId="19777"/>
    <cellStyle name="20% - Accent2 4 2 7 2" xfId="19778"/>
    <cellStyle name="20% - Accent2 4 2 8" xfId="19779"/>
    <cellStyle name="20% - Accent2 4 3" xfId="10700"/>
    <cellStyle name="20% - Accent2 4 3 2" xfId="19780"/>
    <cellStyle name="20% - Accent2 4 4" xfId="10701"/>
    <cellStyle name="20% - Accent2 4 4 2" xfId="19781"/>
    <cellStyle name="20% - Accent2 4 5" xfId="19782"/>
    <cellStyle name="20% - Accent2 4 5 2" xfId="19783"/>
    <cellStyle name="20% - Accent2 4 6" xfId="19784"/>
    <cellStyle name="20% - Accent2 4 7" xfId="19785"/>
    <cellStyle name="20% - Accent2 4 8" xfId="19786"/>
    <cellStyle name="20% - Accent2 4 9" xfId="19787"/>
    <cellStyle name="20% - Accent2 5" xfId="10702"/>
    <cellStyle name="20% - Accent2 5 2" xfId="10703"/>
    <cellStyle name="20% - Accent2 5 2 2" xfId="19788"/>
    <cellStyle name="20% - Accent2 5 3" xfId="19789"/>
    <cellStyle name="20% - Accent2 5 3 2" xfId="19790"/>
    <cellStyle name="20% - Accent2 5 4" xfId="19791"/>
    <cellStyle name="20% - Accent2 5 4 2" xfId="19792"/>
    <cellStyle name="20% - Accent2 5 5" xfId="19793"/>
    <cellStyle name="20% - Accent2 5 6" xfId="19794"/>
    <cellStyle name="20% - Accent2 5 7" xfId="19795"/>
    <cellStyle name="20% - Accent2 6" xfId="10704"/>
    <cellStyle name="20% - Accent2 6 2" xfId="10705"/>
    <cellStyle name="20% - Accent2 6 3" xfId="19796"/>
    <cellStyle name="20% - Accent2 6 4" xfId="19797"/>
    <cellStyle name="20% - Accent2 7" xfId="10706"/>
    <cellStyle name="20% - Accent2 7 2" xfId="19798"/>
    <cellStyle name="20% - Accent2 7 3" xfId="19799"/>
    <cellStyle name="20% - Accent2 7 4" xfId="19800"/>
    <cellStyle name="20% - Accent2 8" xfId="10707"/>
    <cellStyle name="20% - Accent2 8 2" xfId="19801"/>
    <cellStyle name="20% - Accent2 9" xfId="19802"/>
    <cellStyle name="20% - Accent2 9 2" xfId="19803"/>
    <cellStyle name="20% - Accent3 10" xfId="19804"/>
    <cellStyle name="20% - Accent3 10 2" xfId="19805"/>
    <cellStyle name="20% - Accent3 11" xfId="19806"/>
    <cellStyle name="20% - Accent3 12" xfId="19807"/>
    <cellStyle name="20% - Accent3 2" xfId="10708"/>
    <cellStyle name="20% - Accent3 2 2" xfId="10709"/>
    <cellStyle name="20% - Accent3 2 2 2" xfId="10710"/>
    <cellStyle name="20% - Accent3 2 2 2 10" xfId="19808"/>
    <cellStyle name="20% - Accent3 2 2 2 2" xfId="10711"/>
    <cellStyle name="20% - Accent3 2 2 2 2 2" xfId="19809"/>
    <cellStyle name="20% - Accent3 2 2 2 2 2 2" xfId="19810"/>
    <cellStyle name="20% - Accent3 2 2 2 2 2 2 2" xfId="19811"/>
    <cellStyle name="20% - Accent3 2 2 2 2 2 2 2 2" xfId="19812"/>
    <cellStyle name="20% - Accent3 2 2 2 2 2 2 2 2 2" xfId="19813"/>
    <cellStyle name="20% - Accent3 2 2 2 2 2 2 2 3" xfId="19814"/>
    <cellStyle name="20% - Accent3 2 2 2 2 2 2 3" xfId="19815"/>
    <cellStyle name="20% - Accent3 2 2 2 2 2 2 3 2" xfId="19816"/>
    <cellStyle name="20% - Accent3 2 2 2 2 2 2 4" xfId="19817"/>
    <cellStyle name="20% - Accent3 2 2 2 2 2 3" xfId="19818"/>
    <cellStyle name="20% - Accent3 2 2 2 2 2 3 2" xfId="19819"/>
    <cellStyle name="20% - Accent3 2 2 2 2 2 3 2 2" xfId="19820"/>
    <cellStyle name="20% - Accent3 2 2 2 2 2 3 3" xfId="19821"/>
    <cellStyle name="20% - Accent3 2 2 2 2 2 4" xfId="19822"/>
    <cellStyle name="20% - Accent3 2 2 2 2 2 5" xfId="19823"/>
    <cellStyle name="20% - Accent3 2 2 2 2 2 5 2" xfId="19824"/>
    <cellStyle name="20% - Accent3 2 2 2 2 2 6" xfId="19825"/>
    <cellStyle name="20% - Accent3 2 2 2 2 3" xfId="19826"/>
    <cellStyle name="20% - Accent3 2 2 2 2 3 2" xfId="19827"/>
    <cellStyle name="20% - Accent3 2 2 2 2 3 2 2" xfId="19828"/>
    <cellStyle name="20% - Accent3 2 2 2 2 3 2 2 2" xfId="19829"/>
    <cellStyle name="20% - Accent3 2 2 2 2 3 2 3" xfId="19830"/>
    <cellStyle name="20% - Accent3 2 2 2 2 3 3" xfId="19831"/>
    <cellStyle name="20% - Accent3 2 2 2 2 3 3 2" xfId="19832"/>
    <cellStyle name="20% - Accent3 2 2 2 2 3 4" xfId="19833"/>
    <cellStyle name="20% - Accent3 2 2 2 2 4" xfId="19834"/>
    <cellStyle name="20% - Accent3 2 2 2 2 4 2" xfId="19835"/>
    <cellStyle name="20% - Accent3 2 2 2 2 4 2 2" xfId="19836"/>
    <cellStyle name="20% - Accent3 2 2 2 2 4 3" xfId="19837"/>
    <cellStyle name="20% - Accent3 2 2 2 2 5" xfId="19838"/>
    <cellStyle name="20% - Accent3 2 2 2 2 6" xfId="19839"/>
    <cellStyle name="20% - Accent3 2 2 2 2 6 2" xfId="19840"/>
    <cellStyle name="20% - Accent3 2 2 2 2 7" xfId="19841"/>
    <cellStyle name="20% - Accent3 2 2 2 3" xfId="10712"/>
    <cellStyle name="20% - Accent3 2 2 2 3 2" xfId="19842"/>
    <cellStyle name="20% - Accent3 2 2 2 3 2 2" xfId="19843"/>
    <cellStyle name="20% - Accent3 2 2 2 3 2 2 2" xfId="19844"/>
    <cellStyle name="20% - Accent3 2 2 2 3 2 2 2 2" xfId="19845"/>
    <cellStyle name="20% - Accent3 2 2 2 3 2 2 3" xfId="19846"/>
    <cellStyle name="20% - Accent3 2 2 2 3 2 3" xfId="19847"/>
    <cellStyle name="20% - Accent3 2 2 2 3 2 4" xfId="19848"/>
    <cellStyle name="20% - Accent3 2 2 2 3 2 4 2" xfId="19849"/>
    <cellStyle name="20% - Accent3 2 2 2 3 2 5" xfId="19850"/>
    <cellStyle name="20% - Accent3 2 2 2 3 3" xfId="19851"/>
    <cellStyle name="20% - Accent3 2 2 2 3 3 2" xfId="19852"/>
    <cellStyle name="20% - Accent3 2 2 2 3 3 2 2" xfId="19853"/>
    <cellStyle name="20% - Accent3 2 2 2 3 3 3" xfId="19854"/>
    <cellStyle name="20% - Accent3 2 2 2 3 4" xfId="19855"/>
    <cellStyle name="20% - Accent3 2 2 2 3 5" xfId="19856"/>
    <cellStyle name="20% - Accent3 2 2 2 3 5 2" xfId="19857"/>
    <cellStyle name="20% - Accent3 2 2 2 3 6" xfId="19858"/>
    <cellStyle name="20% - Accent3 2 2 2 4" xfId="19859"/>
    <cellStyle name="20% - Accent3 2 2 2 4 2" xfId="19860"/>
    <cellStyle name="20% - Accent3 2 2 2 4 2 2" xfId="19861"/>
    <cellStyle name="20% - Accent3 2 2 2 4 2 2 2" xfId="19862"/>
    <cellStyle name="20% - Accent3 2 2 2 4 2 3" xfId="19863"/>
    <cellStyle name="20% - Accent3 2 2 2 4 3" xfId="19864"/>
    <cellStyle name="20% - Accent3 2 2 2 4 4" xfId="19865"/>
    <cellStyle name="20% - Accent3 2 2 2 4 4 2" xfId="19866"/>
    <cellStyle name="20% - Accent3 2 2 2 4 5" xfId="19867"/>
    <cellStyle name="20% - Accent3 2 2 2 5" xfId="19868"/>
    <cellStyle name="20% - Accent3 2 2 2 6" xfId="19869"/>
    <cellStyle name="20% - Accent3 2 2 2 7" xfId="19870"/>
    <cellStyle name="20% - Accent3 2 2 2 7 2" xfId="19871"/>
    <cellStyle name="20% - Accent3 2 2 2 7 2 2" xfId="19872"/>
    <cellStyle name="20% - Accent3 2 2 2 7 3" xfId="19873"/>
    <cellStyle name="20% - Accent3 2 2 2 8" xfId="19874"/>
    <cellStyle name="20% - Accent3 2 2 2 9" xfId="19875"/>
    <cellStyle name="20% - Accent3 2 2 2 9 2" xfId="19876"/>
    <cellStyle name="20% - Accent3 2 2 3" xfId="10713"/>
    <cellStyle name="20% - Accent3 2 2 3 2" xfId="19877"/>
    <cellStyle name="20% - Accent3 2 2 3 3" xfId="19878"/>
    <cellStyle name="20% - Accent3 2 2 3 4" xfId="19879"/>
    <cellStyle name="20% - Accent3 2 2 4" xfId="10714"/>
    <cellStyle name="20% - Accent3 2 2 5" xfId="19880"/>
    <cellStyle name="20% - Accent3 2 2 6" xfId="19881"/>
    <cellStyle name="20% - Accent3 2 2 7" xfId="19882"/>
    <cellStyle name="20% - Accent3 2 2 8" xfId="19883"/>
    <cellStyle name="20% - Accent3 2 3" xfId="10715"/>
    <cellStyle name="20% - Accent3 2 3 10" xfId="19884"/>
    <cellStyle name="20% - Accent3 2 3 2" xfId="10716"/>
    <cellStyle name="20% - Accent3 2 3 2 2" xfId="19885"/>
    <cellStyle name="20% - Accent3 2 3 2 2 2" xfId="19886"/>
    <cellStyle name="20% - Accent3 2 3 2 3" xfId="19887"/>
    <cellStyle name="20% - Accent3 2 3 2 3 2" xfId="19888"/>
    <cellStyle name="20% - Accent3 2 3 2 4" xfId="19889"/>
    <cellStyle name="20% - Accent3 2 3 2 5" xfId="19890"/>
    <cellStyle name="20% - Accent3 2 3 2 6" xfId="19891"/>
    <cellStyle name="20% - Accent3 2 3 3" xfId="10717"/>
    <cellStyle name="20% - Accent3 2 3 3 2" xfId="19892"/>
    <cellStyle name="20% - Accent3 2 3 4" xfId="10718"/>
    <cellStyle name="20% - Accent3 2 3 4 2" xfId="19893"/>
    <cellStyle name="20% - Accent3 2 3 5" xfId="19894"/>
    <cellStyle name="20% - Accent3 2 3 5 2" xfId="19895"/>
    <cellStyle name="20% - Accent3 2 3 6" xfId="19896"/>
    <cellStyle name="20% - Accent3 2 3 7" xfId="19897"/>
    <cellStyle name="20% - Accent3 2 3 8" xfId="19898"/>
    <cellStyle name="20% - Accent3 2 3 9" xfId="19899"/>
    <cellStyle name="20% - Accent3 2 4" xfId="10719"/>
    <cellStyle name="20% - Accent3 2 4 2" xfId="10720"/>
    <cellStyle name="20% - Accent3 2 4 3" xfId="19900"/>
    <cellStyle name="20% - Accent3 2 4 4" xfId="19901"/>
    <cellStyle name="20% - Accent3 2 5" xfId="10721"/>
    <cellStyle name="20% - Accent3 2 5 2" xfId="19902"/>
    <cellStyle name="20% - Accent3 2 6" xfId="19903"/>
    <cellStyle name="20% - Accent3 2 7" xfId="19904"/>
    <cellStyle name="20% - Accent3 2 8" xfId="19905"/>
    <cellStyle name="20% - Accent3 2 9" xfId="19906"/>
    <cellStyle name="20% - Accent3 2_BB" xfId="10722"/>
    <cellStyle name="20% - Accent3 3" xfId="10723"/>
    <cellStyle name="20% - Accent3 3 10" xfId="19907"/>
    <cellStyle name="20% - Accent3 3 2" xfId="10724"/>
    <cellStyle name="20% - Accent3 3 2 10" xfId="19908"/>
    <cellStyle name="20% - Accent3 3 2 11" xfId="19909"/>
    <cellStyle name="20% - Accent3 3 2 11 2" xfId="19910"/>
    <cellStyle name="20% - Accent3 3 2 11 2 2" xfId="19911"/>
    <cellStyle name="20% - Accent3 3 2 11 3" xfId="19912"/>
    <cellStyle name="20% - Accent3 3 2 12" xfId="19913"/>
    <cellStyle name="20% - Accent3 3 2 13" xfId="19914"/>
    <cellStyle name="20% - Accent3 3 2 13 2" xfId="19915"/>
    <cellStyle name="20% - Accent3 3 2 14" xfId="19916"/>
    <cellStyle name="20% - Accent3 3 2 2" xfId="10725"/>
    <cellStyle name="20% - Accent3 3 2 2 2" xfId="10726"/>
    <cellStyle name="20% - Accent3 3 2 2 2 2" xfId="19917"/>
    <cellStyle name="20% - Accent3 3 2 2 2 2 2" xfId="19918"/>
    <cellStyle name="20% - Accent3 3 2 2 2 2 2 2" xfId="19919"/>
    <cellStyle name="20% - Accent3 3 2 2 2 2 2 2 2" xfId="19920"/>
    <cellStyle name="20% - Accent3 3 2 2 2 2 2 2 2 2" xfId="19921"/>
    <cellStyle name="20% - Accent3 3 2 2 2 2 2 2 3" xfId="19922"/>
    <cellStyle name="20% - Accent3 3 2 2 2 2 2 3" xfId="19923"/>
    <cellStyle name="20% - Accent3 3 2 2 2 2 2 4" xfId="19924"/>
    <cellStyle name="20% - Accent3 3 2 2 2 2 2 4 2" xfId="19925"/>
    <cellStyle name="20% - Accent3 3 2 2 2 2 2 5" xfId="19926"/>
    <cellStyle name="20% - Accent3 3 2 2 2 2 3" xfId="19927"/>
    <cellStyle name="20% - Accent3 3 2 2 2 2 3 2" xfId="19928"/>
    <cellStyle name="20% - Accent3 3 2 2 2 2 3 2 2" xfId="19929"/>
    <cellStyle name="20% - Accent3 3 2 2 2 2 3 3" xfId="19930"/>
    <cellStyle name="20% - Accent3 3 2 2 2 2 4" xfId="19931"/>
    <cellStyle name="20% - Accent3 3 2 2 2 2 5" xfId="19932"/>
    <cellStyle name="20% - Accent3 3 2 2 2 2 5 2" xfId="19933"/>
    <cellStyle name="20% - Accent3 3 2 2 2 2 6" xfId="19934"/>
    <cellStyle name="20% - Accent3 3 2 2 2 3" xfId="19935"/>
    <cellStyle name="20% - Accent3 3 2 2 2 3 2" xfId="19936"/>
    <cellStyle name="20% - Accent3 3 2 2 2 3 2 2" xfId="19937"/>
    <cellStyle name="20% - Accent3 3 2 2 2 3 2 2 2" xfId="19938"/>
    <cellStyle name="20% - Accent3 3 2 2 2 3 2 3" xfId="19939"/>
    <cellStyle name="20% - Accent3 3 2 2 2 3 3" xfId="19940"/>
    <cellStyle name="20% - Accent3 3 2 2 2 3 4" xfId="19941"/>
    <cellStyle name="20% - Accent3 3 2 2 2 3 4 2" xfId="19942"/>
    <cellStyle name="20% - Accent3 3 2 2 2 3 5" xfId="19943"/>
    <cellStyle name="20% - Accent3 3 2 2 2 4" xfId="19944"/>
    <cellStyle name="20% - Accent3 3 2 2 2 4 2" xfId="19945"/>
    <cellStyle name="20% - Accent3 3 2 2 2 4 2 2" xfId="19946"/>
    <cellStyle name="20% - Accent3 3 2 2 2 4 3" xfId="19947"/>
    <cellStyle name="20% - Accent3 3 2 2 2 5" xfId="19948"/>
    <cellStyle name="20% - Accent3 3 2 2 2 6" xfId="19949"/>
    <cellStyle name="20% - Accent3 3 2 2 2 6 2" xfId="19950"/>
    <cellStyle name="20% - Accent3 3 2 2 2 7" xfId="19951"/>
    <cellStyle name="20% - Accent3 3 2 2 3" xfId="19952"/>
    <cellStyle name="20% - Accent3 3 2 2 3 2" xfId="19953"/>
    <cellStyle name="20% - Accent3 3 2 2 3 2 2" xfId="19954"/>
    <cellStyle name="20% - Accent3 3 2 2 3 2 2 2" xfId="19955"/>
    <cellStyle name="20% - Accent3 3 2 2 3 2 2 2 2" xfId="19956"/>
    <cellStyle name="20% - Accent3 3 2 2 3 2 2 3" xfId="19957"/>
    <cellStyle name="20% - Accent3 3 2 2 3 2 3" xfId="19958"/>
    <cellStyle name="20% - Accent3 3 2 2 3 2 4" xfId="19959"/>
    <cellStyle name="20% - Accent3 3 2 2 3 2 4 2" xfId="19960"/>
    <cellStyle name="20% - Accent3 3 2 2 3 2 5" xfId="19961"/>
    <cellStyle name="20% - Accent3 3 2 2 3 3" xfId="19962"/>
    <cellStyle name="20% - Accent3 3 2 2 3 3 2" xfId="19963"/>
    <cellStyle name="20% - Accent3 3 2 2 3 3 2 2" xfId="19964"/>
    <cellStyle name="20% - Accent3 3 2 2 3 3 3" xfId="19965"/>
    <cellStyle name="20% - Accent3 3 2 2 3 4" xfId="19966"/>
    <cellStyle name="20% - Accent3 3 2 2 3 5" xfId="19967"/>
    <cellStyle name="20% - Accent3 3 2 2 3 5 2" xfId="19968"/>
    <cellStyle name="20% - Accent3 3 2 2 3 6" xfId="19969"/>
    <cellStyle name="20% - Accent3 3 2 2 4" xfId="19970"/>
    <cellStyle name="20% - Accent3 3 2 2 4 2" xfId="19971"/>
    <cellStyle name="20% - Accent3 3 2 2 4 2 2" xfId="19972"/>
    <cellStyle name="20% - Accent3 3 2 2 4 2 2 2" xfId="19973"/>
    <cellStyle name="20% - Accent3 3 2 2 4 2 3" xfId="19974"/>
    <cellStyle name="20% - Accent3 3 2 2 4 3" xfId="19975"/>
    <cellStyle name="20% - Accent3 3 2 2 4 4" xfId="19976"/>
    <cellStyle name="20% - Accent3 3 2 2 4 4 2" xfId="19977"/>
    <cellStyle name="20% - Accent3 3 2 2 4 5" xfId="19978"/>
    <cellStyle name="20% - Accent3 3 2 2 5" xfId="19979"/>
    <cellStyle name="20% - Accent3 3 2 2 5 2" xfId="19980"/>
    <cellStyle name="20% - Accent3 3 2 2 5 2 2" xfId="19981"/>
    <cellStyle name="20% - Accent3 3 2 2 5 3" xfId="19982"/>
    <cellStyle name="20% - Accent3 3 2 2 6" xfId="19983"/>
    <cellStyle name="20% - Accent3 3 2 2 7" xfId="19984"/>
    <cellStyle name="20% - Accent3 3 2 2 7 2" xfId="19985"/>
    <cellStyle name="20% - Accent3 3 2 2 8" xfId="19986"/>
    <cellStyle name="20% - Accent3 3 2 3" xfId="10727"/>
    <cellStyle name="20% - Accent3 3 2 3 2" xfId="19987"/>
    <cellStyle name="20% - Accent3 3 2 3 2 2" xfId="19988"/>
    <cellStyle name="20% - Accent3 3 2 3 2 2 2" xfId="19989"/>
    <cellStyle name="20% - Accent3 3 2 3 2 2 2 2" xfId="19990"/>
    <cellStyle name="20% - Accent3 3 2 3 2 2 2 2 2" xfId="19991"/>
    <cellStyle name="20% - Accent3 3 2 3 2 2 2 3" xfId="19992"/>
    <cellStyle name="20% - Accent3 3 2 3 2 2 3" xfId="19993"/>
    <cellStyle name="20% - Accent3 3 2 3 2 2 4" xfId="19994"/>
    <cellStyle name="20% - Accent3 3 2 3 2 2 4 2" xfId="19995"/>
    <cellStyle name="20% - Accent3 3 2 3 2 2 5" xfId="19996"/>
    <cellStyle name="20% - Accent3 3 2 3 2 3" xfId="19997"/>
    <cellStyle name="20% - Accent3 3 2 3 2 3 2" xfId="19998"/>
    <cellStyle name="20% - Accent3 3 2 3 2 3 2 2" xfId="19999"/>
    <cellStyle name="20% - Accent3 3 2 3 2 3 3" xfId="20000"/>
    <cellStyle name="20% - Accent3 3 2 3 2 4" xfId="20001"/>
    <cellStyle name="20% - Accent3 3 2 3 2 5" xfId="20002"/>
    <cellStyle name="20% - Accent3 3 2 3 2 5 2" xfId="20003"/>
    <cellStyle name="20% - Accent3 3 2 3 2 6" xfId="20004"/>
    <cellStyle name="20% - Accent3 3 2 3 3" xfId="20005"/>
    <cellStyle name="20% - Accent3 3 2 3 3 2" xfId="20006"/>
    <cellStyle name="20% - Accent3 3 2 3 3 3" xfId="20007"/>
    <cellStyle name="20% - Accent3 3 2 3 3 3 2" xfId="20008"/>
    <cellStyle name="20% - Accent3 3 2 3 3 3 2 2" xfId="20009"/>
    <cellStyle name="20% - Accent3 3 2 3 3 3 3" xfId="20010"/>
    <cellStyle name="20% - Accent3 3 2 3 3 4" xfId="20011"/>
    <cellStyle name="20% - Accent3 3 2 3 3 5" xfId="20012"/>
    <cellStyle name="20% - Accent3 3 2 3 3 5 2" xfId="20013"/>
    <cellStyle name="20% - Accent3 3 2 3 3 6" xfId="20014"/>
    <cellStyle name="20% - Accent3 3 2 3 4" xfId="20015"/>
    <cellStyle name="20% - Accent3 3 2 3 5" xfId="20016"/>
    <cellStyle name="20% - Accent3 3 2 3 5 2" xfId="20017"/>
    <cellStyle name="20% - Accent3 3 2 3 5 2 2" xfId="20018"/>
    <cellStyle name="20% - Accent3 3 2 3 5 3" xfId="20019"/>
    <cellStyle name="20% - Accent3 3 2 3 6" xfId="20020"/>
    <cellStyle name="20% - Accent3 3 2 3 7" xfId="20021"/>
    <cellStyle name="20% - Accent3 3 2 3 7 2" xfId="20022"/>
    <cellStyle name="20% - Accent3 3 2 3 8" xfId="20023"/>
    <cellStyle name="20% - Accent3 3 2 4" xfId="10728"/>
    <cellStyle name="20% - Accent3 3 2 4 2" xfId="20024"/>
    <cellStyle name="20% - Accent3 3 2 4 2 2" xfId="20025"/>
    <cellStyle name="20% - Accent3 3 2 4 2 2 2" xfId="20026"/>
    <cellStyle name="20% - Accent3 3 2 4 2 2 2 2" xfId="20027"/>
    <cellStyle name="20% - Accent3 3 2 4 2 2 2 2 2" xfId="20028"/>
    <cellStyle name="20% - Accent3 3 2 4 2 2 2 3" xfId="20029"/>
    <cellStyle name="20% - Accent3 3 2 4 2 2 3" xfId="20030"/>
    <cellStyle name="20% - Accent3 3 2 4 2 2 4" xfId="20031"/>
    <cellStyle name="20% - Accent3 3 2 4 2 2 4 2" xfId="20032"/>
    <cellStyle name="20% - Accent3 3 2 4 2 2 5" xfId="20033"/>
    <cellStyle name="20% - Accent3 3 2 4 2 3" xfId="20034"/>
    <cellStyle name="20% - Accent3 3 2 4 2 3 2" xfId="20035"/>
    <cellStyle name="20% - Accent3 3 2 4 2 3 2 2" xfId="20036"/>
    <cellStyle name="20% - Accent3 3 2 4 2 3 3" xfId="20037"/>
    <cellStyle name="20% - Accent3 3 2 4 2 4" xfId="20038"/>
    <cellStyle name="20% - Accent3 3 2 4 2 5" xfId="20039"/>
    <cellStyle name="20% - Accent3 3 2 4 2 5 2" xfId="20040"/>
    <cellStyle name="20% - Accent3 3 2 4 2 6" xfId="20041"/>
    <cellStyle name="20% - Accent3 3 2 4 3" xfId="20042"/>
    <cellStyle name="20% - Accent3 3 2 4 3 2" xfId="20043"/>
    <cellStyle name="20% - Accent3 3 2 4 3 3" xfId="20044"/>
    <cellStyle name="20% - Accent3 3 2 4 3 3 2" xfId="20045"/>
    <cellStyle name="20% - Accent3 3 2 4 3 3 2 2" xfId="20046"/>
    <cellStyle name="20% - Accent3 3 2 4 3 3 3" xfId="20047"/>
    <cellStyle name="20% - Accent3 3 2 4 3 4" xfId="20048"/>
    <cellStyle name="20% - Accent3 3 2 4 3 5" xfId="20049"/>
    <cellStyle name="20% - Accent3 3 2 4 3 5 2" xfId="20050"/>
    <cellStyle name="20% - Accent3 3 2 4 3 6" xfId="20051"/>
    <cellStyle name="20% - Accent3 3 2 4 4" xfId="20052"/>
    <cellStyle name="20% - Accent3 3 2 4 5" xfId="20053"/>
    <cellStyle name="20% - Accent3 3 2 4 5 2" xfId="20054"/>
    <cellStyle name="20% - Accent3 3 2 4 5 2 2" xfId="20055"/>
    <cellStyle name="20% - Accent3 3 2 4 5 3" xfId="20056"/>
    <cellStyle name="20% - Accent3 3 2 4 6" xfId="20057"/>
    <cellStyle name="20% - Accent3 3 2 4 7" xfId="20058"/>
    <cellStyle name="20% - Accent3 3 2 4 7 2" xfId="20059"/>
    <cellStyle name="20% - Accent3 3 2 4 8" xfId="20060"/>
    <cellStyle name="20% - Accent3 3 2 5" xfId="10729"/>
    <cellStyle name="20% - Accent3 3 2 5 2" xfId="20061"/>
    <cellStyle name="20% - Accent3 3 2 5 2 2" xfId="20062"/>
    <cellStyle name="20% - Accent3 3 2 5 2 2 2" xfId="20063"/>
    <cellStyle name="20% - Accent3 3 2 5 2 2 2 2" xfId="20064"/>
    <cellStyle name="20% - Accent3 3 2 5 2 2 3" xfId="20065"/>
    <cellStyle name="20% - Accent3 3 2 5 2 3" xfId="20066"/>
    <cellStyle name="20% - Accent3 3 2 5 2 4" xfId="20067"/>
    <cellStyle name="20% - Accent3 3 2 5 2 4 2" xfId="20068"/>
    <cellStyle name="20% - Accent3 3 2 5 2 5" xfId="20069"/>
    <cellStyle name="20% - Accent3 3 2 5 3" xfId="20070"/>
    <cellStyle name="20% - Accent3 3 2 5 3 2" xfId="20071"/>
    <cellStyle name="20% - Accent3 3 2 5 3 2 2" xfId="20072"/>
    <cellStyle name="20% - Accent3 3 2 5 3 3" xfId="20073"/>
    <cellStyle name="20% - Accent3 3 2 5 4" xfId="20074"/>
    <cellStyle name="20% - Accent3 3 2 5 5" xfId="20075"/>
    <cellStyle name="20% - Accent3 3 2 5 5 2" xfId="20076"/>
    <cellStyle name="20% - Accent3 3 2 5 6" xfId="20077"/>
    <cellStyle name="20% - Accent3 3 2 6" xfId="10730"/>
    <cellStyle name="20% - Accent3 3 2 6 2" xfId="20078"/>
    <cellStyle name="20% - Accent3 3 2 6 3" xfId="20079"/>
    <cellStyle name="20% - Accent3 3 2 6 3 2" xfId="20080"/>
    <cellStyle name="20% - Accent3 3 2 6 3 2 2" xfId="20081"/>
    <cellStyle name="20% - Accent3 3 2 6 3 3" xfId="20082"/>
    <cellStyle name="20% - Accent3 3 2 6 4" xfId="20083"/>
    <cellStyle name="20% - Accent3 3 2 6 5" xfId="20084"/>
    <cellStyle name="20% - Accent3 3 2 6 5 2" xfId="20085"/>
    <cellStyle name="20% - Accent3 3 2 6 6" xfId="20086"/>
    <cellStyle name="20% - Accent3 3 2 7" xfId="20087"/>
    <cellStyle name="20% - Accent3 3 2 7 2" xfId="20088"/>
    <cellStyle name="20% - Accent3 3 2 8" xfId="20089"/>
    <cellStyle name="20% - Accent3 3 2 9" xfId="20090"/>
    <cellStyle name="20% - Accent3 3 2_Gross" xfId="10731"/>
    <cellStyle name="20% - Accent3 3 3" xfId="10732"/>
    <cellStyle name="20% - Accent3 3 3 2" xfId="20091"/>
    <cellStyle name="20% - Accent3 3 4" xfId="20092"/>
    <cellStyle name="20% - Accent3 3 4 2" xfId="20093"/>
    <cellStyle name="20% - Accent3 3 5" xfId="20094"/>
    <cellStyle name="20% - Accent3 3 5 2" xfId="20095"/>
    <cellStyle name="20% - Accent3 3 6" xfId="20096"/>
    <cellStyle name="20% - Accent3 3 7" xfId="20097"/>
    <cellStyle name="20% - Accent3 3 8" xfId="20098"/>
    <cellStyle name="20% - Accent3 3 9" xfId="20099"/>
    <cellStyle name="20% - Accent3 4" xfId="10733"/>
    <cellStyle name="20% - Accent3 4 10" xfId="20100"/>
    <cellStyle name="20% - Accent3 4 2" xfId="10734"/>
    <cellStyle name="20% - Accent3 4 2 2" xfId="10735"/>
    <cellStyle name="20% - Accent3 4 2 2 2" xfId="20101"/>
    <cellStyle name="20% - Accent3 4 2 2 2 2" xfId="20102"/>
    <cellStyle name="20% - Accent3 4 2 2 2 2 2" xfId="20103"/>
    <cellStyle name="20% - Accent3 4 2 2 2 2 2 2" xfId="20104"/>
    <cellStyle name="20% - Accent3 4 2 2 2 2 2 2 2" xfId="20105"/>
    <cellStyle name="20% - Accent3 4 2 2 2 2 2 3" xfId="20106"/>
    <cellStyle name="20% - Accent3 4 2 2 2 2 3" xfId="20107"/>
    <cellStyle name="20% - Accent3 4 2 2 2 2 3 2" xfId="20108"/>
    <cellStyle name="20% - Accent3 4 2 2 2 2 4" xfId="20109"/>
    <cellStyle name="20% - Accent3 4 2 2 2 3" xfId="20110"/>
    <cellStyle name="20% - Accent3 4 2 2 2 3 2" xfId="20111"/>
    <cellStyle name="20% - Accent3 4 2 2 2 3 2 2" xfId="20112"/>
    <cellStyle name="20% - Accent3 4 2 2 2 3 3" xfId="20113"/>
    <cellStyle name="20% - Accent3 4 2 2 2 4" xfId="20114"/>
    <cellStyle name="20% - Accent3 4 2 2 2 5" xfId="20115"/>
    <cellStyle name="20% - Accent3 4 2 2 2 5 2" xfId="20116"/>
    <cellStyle name="20% - Accent3 4 2 2 2 6" xfId="20117"/>
    <cellStyle name="20% - Accent3 4 2 2 3" xfId="20118"/>
    <cellStyle name="20% - Accent3 4 2 2 3 2" xfId="20119"/>
    <cellStyle name="20% - Accent3 4 2 2 3 2 2" xfId="20120"/>
    <cellStyle name="20% - Accent3 4 2 2 3 2 2 2" xfId="20121"/>
    <cellStyle name="20% - Accent3 4 2 2 3 2 3" xfId="20122"/>
    <cellStyle name="20% - Accent3 4 2 2 3 3" xfId="20123"/>
    <cellStyle name="20% - Accent3 4 2 2 3 3 2" xfId="20124"/>
    <cellStyle name="20% - Accent3 4 2 2 3 4" xfId="20125"/>
    <cellStyle name="20% - Accent3 4 2 2 4" xfId="20126"/>
    <cellStyle name="20% - Accent3 4 2 2 4 2" xfId="20127"/>
    <cellStyle name="20% - Accent3 4 2 2 4 2 2" xfId="20128"/>
    <cellStyle name="20% - Accent3 4 2 2 4 3" xfId="20129"/>
    <cellStyle name="20% - Accent3 4 2 2 5" xfId="20130"/>
    <cellStyle name="20% - Accent3 4 2 2 6" xfId="20131"/>
    <cellStyle name="20% - Accent3 4 2 2 6 2" xfId="20132"/>
    <cellStyle name="20% - Accent3 4 2 2 7" xfId="20133"/>
    <cellStyle name="20% - Accent3 4 2 3" xfId="20134"/>
    <cellStyle name="20% - Accent3 4 2 3 2" xfId="20135"/>
    <cellStyle name="20% - Accent3 4 2 3 2 2" xfId="20136"/>
    <cellStyle name="20% - Accent3 4 2 3 2 2 2" xfId="20137"/>
    <cellStyle name="20% - Accent3 4 2 3 2 2 2 2" xfId="20138"/>
    <cellStyle name="20% - Accent3 4 2 3 2 2 3" xfId="20139"/>
    <cellStyle name="20% - Accent3 4 2 3 2 3" xfId="20140"/>
    <cellStyle name="20% - Accent3 4 2 3 2 4" xfId="20141"/>
    <cellStyle name="20% - Accent3 4 2 3 2 4 2" xfId="20142"/>
    <cellStyle name="20% - Accent3 4 2 3 2 5" xfId="20143"/>
    <cellStyle name="20% - Accent3 4 2 3 3" xfId="20144"/>
    <cellStyle name="20% - Accent3 4 2 3 3 2" xfId="20145"/>
    <cellStyle name="20% - Accent3 4 2 3 3 2 2" xfId="20146"/>
    <cellStyle name="20% - Accent3 4 2 3 3 3" xfId="20147"/>
    <cellStyle name="20% - Accent3 4 2 3 4" xfId="20148"/>
    <cellStyle name="20% - Accent3 4 2 3 5" xfId="20149"/>
    <cellStyle name="20% - Accent3 4 2 3 5 2" xfId="20150"/>
    <cellStyle name="20% - Accent3 4 2 3 6" xfId="20151"/>
    <cellStyle name="20% - Accent3 4 2 4" xfId="20152"/>
    <cellStyle name="20% - Accent3 4 2 4 2" xfId="20153"/>
    <cellStyle name="20% - Accent3 4 2 4 2 2" xfId="20154"/>
    <cellStyle name="20% - Accent3 4 2 4 2 2 2" xfId="20155"/>
    <cellStyle name="20% - Accent3 4 2 4 2 3" xfId="20156"/>
    <cellStyle name="20% - Accent3 4 2 4 3" xfId="20157"/>
    <cellStyle name="20% - Accent3 4 2 4 4" xfId="20158"/>
    <cellStyle name="20% - Accent3 4 2 4 4 2" xfId="20159"/>
    <cellStyle name="20% - Accent3 4 2 4 5" xfId="20160"/>
    <cellStyle name="20% - Accent3 4 2 5" xfId="20161"/>
    <cellStyle name="20% - Accent3 4 2 5 2" xfId="20162"/>
    <cellStyle name="20% - Accent3 4 2 5 2 2" xfId="20163"/>
    <cellStyle name="20% - Accent3 4 2 5 3" xfId="20164"/>
    <cellStyle name="20% - Accent3 4 2 6" xfId="20165"/>
    <cellStyle name="20% - Accent3 4 2 7" xfId="20166"/>
    <cellStyle name="20% - Accent3 4 2 7 2" xfId="20167"/>
    <cellStyle name="20% - Accent3 4 2 8" xfId="20168"/>
    <cellStyle name="20% - Accent3 4 3" xfId="10736"/>
    <cellStyle name="20% - Accent3 4 3 2" xfId="20169"/>
    <cellStyle name="20% - Accent3 4 4" xfId="10737"/>
    <cellStyle name="20% - Accent3 4 4 2" xfId="20170"/>
    <cellStyle name="20% - Accent3 4 5" xfId="20171"/>
    <cellStyle name="20% - Accent3 4 5 2" xfId="20172"/>
    <cellStyle name="20% - Accent3 4 6" xfId="20173"/>
    <cellStyle name="20% - Accent3 4 7" xfId="20174"/>
    <cellStyle name="20% - Accent3 4 8" xfId="20175"/>
    <cellStyle name="20% - Accent3 4 9" xfId="20176"/>
    <cellStyle name="20% - Accent3 5" xfId="10738"/>
    <cellStyle name="20% - Accent3 5 2" xfId="10739"/>
    <cellStyle name="20% - Accent3 5 2 2" xfId="20177"/>
    <cellStyle name="20% - Accent3 5 3" xfId="20178"/>
    <cellStyle name="20% - Accent3 5 3 2" xfId="20179"/>
    <cellStyle name="20% - Accent3 5 4" xfId="20180"/>
    <cellStyle name="20% - Accent3 5 4 2" xfId="20181"/>
    <cellStyle name="20% - Accent3 5 5" xfId="20182"/>
    <cellStyle name="20% - Accent3 5 6" xfId="20183"/>
    <cellStyle name="20% - Accent3 5 7" xfId="20184"/>
    <cellStyle name="20% - Accent3 6" xfId="10740"/>
    <cellStyle name="20% - Accent3 6 2" xfId="10741"/>
    <cellStyle name="20% - Accent3 6 3" xfId="20185"/>
    <cellStyle name="20% - Accent3 6 4" xfId="20186"/>
    <cellStyle name="20% - Accent3 7" xfId="10742"/>
    <cellStyle name="20% - Accent3 7 2" xfId="20187"/>
    <cellStyle name="20% - Accent3 7 3" xfId="20188"/>
    <cellStyle name="20% - Accent3 7 4" xfId="20189"/>
    <cellStyle name="20% - Accent3 8" xfId="10743"/>
    <cellStyle name="20% - Accent3 8 2" xfId="20190"/>
    <cellStyle name="20% - Accent3 9" xfId="20191"/>
    <cellStyle name="20% - Accent3 9 2" xfId="20192"/>
    <cellStyle name="20% - Accent4 10" xfId="20193"/>
    <cellStyle name="20% - Accent4 10 2" xfId="20194"/>
    <cellStyle name="20% - Accent4 11" xfId="20195"/>
    <cellStyle name="20% - Accent4 12" xfId="20196"/>
    <cellStyle name="20% - Accent4 2" xfId="10744"/>
    <cellStyle name="20% - Accent4 2 2" xfId="10745"/>
    <cellStyle name="20% - Accent4 2 2 2" xfId="10746"/>
    <cellStyle name="20% - Accent4 2 2 2 10" xfId="20197"/>
    <cellStyle name="20% - Accent4 2 2 2 2" xfId="10747"/>
    <cellStyle name="20% - Accent4 2 2 2 2 2" xfId="20198"/>
    <cellStyle name="20% - Accent4 2 2 2 2 2 2" xfId="20199"/>
    <cellStyle name="20% - Accent4 2 2 2 2 2 2 2" xfId="20200"/>
    <cellStyle name="20% - Accent4 2 2 2 2 2 2 2 2" xfId="20201"/>
    <cellStyle name="20% - Accent4 2 2 2 2 2 2 2 2 2" xfId="20202"/>
    <cellStyle name="20% - Accent4 2 2 2 2 2 2 2 3" xfId="20203"/>
    <cellStyle name="20% - Accent4 2 2 2 2 2 2 3" xfId="20204"/>
    <cellStyle name="20% - Accent4 2 2 2 2 2 2 3 2" xfId="20205"/>
    <cellStyle name="20% - Accent4 2 2 2 2 2 2 4" xfId="20206"/>
    <cellStyle name="20% - Accent4 2 2 2 2 2 3" xfId="20207"/>
    <cellStyle name="20% - Accent4 2 2 2 2 2 3 2" xfId="20208"/>
    <cellStyle name="20% - Accent4 2 2 2 2 2 3 2 2" xfId="20209"/>
    <cellStyle name="20% - Accent4 2 2 2 2 2 3 3" xfId="20210"/>
    <cellStyle name="20% - Accent4 2 2 2 2 2 4" xfId="20211"/>
    <cellStyle name="20% - Accent4 2 2 2 2 2 5" xfId="20212"/>
    <cellStyle name="20% - Accent4 2 2 2 2 2 5 2" xfId="20213"/>
    <cellStyle name="20% - Accent4 2 2 2 2 2 6" xfId="20214"/>
    <cellStyle name="20% - Accent4 2 2 2 2 3" xfId="20215"/>
    <cellStyle name="20% - Accent4 2 2 2 2 3 2" xfId="20216"/>
    <cellStyle name="20% - Accent4 2 2 2 2 3 2 2" xfId="20217"/>
    <cellStyle name="20% - Accent4 2 2 2 2 3 2 2 2" xfId="20218"/>
    <cellStyle name="20% - Accent4 2 2 2 2 3 2 3" xfId="20219"/>
    <cellStyle name="20% - Accent4 2 2 2 2 3 3" xfId="20220"/>
    <cellStyle name="20% - Accent4 2 2 2 2 3 3 2" xfId="20221"/>
    <cellStyle name="20% - Accent4 2 2 2 2 3 4" xfId="20222"/>
    <cellStyle name="20% - Accent4 2 2 2 2 4" xfId="20223"/>
    <cellStyle name="20% - Accent4 2 2 2 2 4 2" xfId="20224"/>
    <cellStyle name="20% - Accent4 2 2 2 2 4 2 2" xfId="20225"/>
    <cellStyle name="20% - Accent4 2 2 2 2 4 3" xfId="20226"/>
    <cellStyle name="20% - Accent4 2 2 2 2 5" xfId="20227"/>
    <cellStyle name="20% - Accent4 2 2 2 2 6" xfId="20228"/>
    <cellStyle name="20% - Accent4 2 2 2 2 6 2" xfId="20229"/>
    <cellStyle name="20% - Accent4 2 2 2 2 7" xfId="20230"/>
    <cellStyle name="20% - Accent4 2 2 2 3" xfId="10748"/>
    <cellStyle name="20% - Accent4 2 2 2 3 2" xfId="20231"/>
    <cellStyle name="20% - Accent4 2 2 2 3 2 2" xfId="20232"/>
    <cellStyle name="20% - Accent4 2 2 2 3 2 2 2" xfId="20233"/>
    <cellStyle name="20% - Accent4 2 2 2 3 2 2 2 2" xfId="20234"/>
    <cellStyle name="20% - Accent4 2 2 2 3 2 2 3" xfId="20235"/>
    <cellStyle name="20% - Accent4 2 2 2 3 2 3" xfId="20236"/>
    <cellStyle name="20% - Accent4 2 2 2 3 2 4" xfId="20237"/>
    <cellStyle name="20% - Accent4 2 2 2 3 2 4 2" xfId="20238"/>
    <cellStyle name="20% - Accent4 2 2 2 3 2 5" xfId="20239"/>
    <cellStyle name="20% - Accent4 2 2 2 3 3" xfId="20240"/>
    <cellStyle name="20% - Accent4 2 2 2 3 3 2" xfId="20241"/>
    <cellStyle name="20% - Accent4 2 2 2 3 3 2 2" xfId="20242"/>
    <cellStyle name="20% - Accent4 2 2 2 3 3 3" xfId="20243"/>
    <cellStyle name="20% - Accent4 2 2 2 3 4" xfId="20244"/>
    <cellStyle name="20% - Accent4 2 2 2 3 5" xfId="20245"/>
    <cellStyle name="20% - Accent4 2 2 2 3 5 2" xfId="20246"/>
    <cellStyle name="20% - Accent4 2 2 2 3 6" xfId="20247"/>
    <cellStyle name="20% - Accent4 2 2 2 4" xfId="20248"/>
    <cellStyle name="20% - Accent4 2 2 2 4 2" xfId="20249"/>
    <cellStyle name="20% - Accent4 2 2 2 4 2 2" xfId="20250"/>
    <cellStyle name="20% - Accent4 2 2 2 4 2 2 2" xfId="20251"/>
    <cellStyle name="20% - Accent4 2 2 2 4 2 3" xfId="20252"/>
    <cellStyle name="20% - Accent4 2 2 2 4 3" xfId="20253"/>
    <cellStyle name="20% - Accent4 2 2 2 4 4" xfId="20254"/>
    <cellStyle name="20% - Accent4 2 2 2 4 4 2" xfId="20255"/>
    <cellStyle name="20% - Accent4 2 2 2 4 5" xfId="20256"/>
    <cellStyle name="20% - Accent4 2 2 2 5" xfId="20257"/>
    <cellStyle name="20% - Accent4 2 2 2 6" xfId="20258"/>
    <cellStyle name="20% - Accent4 2 2 2 7" xfId="20259"/>
    <cellStyle name="20% - Accent4 2 2 2 7 2" xfId="20260"/>
    <cellStyle name="20% - Accent4 2 2 2 7 2 2" xfId="20261"/>
    <cellStyle name="20% - Accent4 2 2 2 7 3" xfId="20262"/>
    <cellStyle name="20% - Accent4 2 2 2 8" xfId="20263"/>
    <cellStyle name="20% - Accent4 2 2 2 9" xfId="20264"/>
    <cellStyle name="20% - Accent4 2 2 2 9 2" xfId="20265"/>
    <cellStyle name="20% - Accent4 2 2 3" xfId="10749"/>
    <cellStyle name="20% - Accent4 2 2 3 2" xfId="20266"/>
    <cellStyle name="20% - Accent4 2 2 3 3" xfId="20267"/>
    <cellStyle name="20% - Accent4 2 2 3 4" xfId="20268"/>
    <cellStyle name="20% - Accent4 2 2 4" xfId="10750"/>
    <cellStyle name="20% - Accent4 2 2 5" xfId="20269"/>
    <cellStyle name="20% - Accent4 2 2 6" xfId="20270"/>
    <cellStyle name="20% - Accent4 2 2 7" xfId="20271"/>
    <cellStyle name="20% - Accent4 2 2 8" xfId="20272"/>
    <cellStyle name="20% - Accent4 2 3" xfId="10751"/>
    <cellStyle name="20% - Accent4 2 3 2" xfId="10752"/>
    <cellStyle name="20% - Accent4 2 3 2 2" xfId="20273"/>
    <cellStyle name="20% - Accent4 2 3 2 2 2" xfId="20274"/>
    <cellStyle name="20% - Accent4 2 3 2 3" xfId="20275"/>
    <cellStyle name="20% - Accent4 2 3 2 3 2" xfId="20276"/>
    <cellStyle name="20% - Accent4 2 3 2 4" xfId="20277"/>
    <cellStyle name="20% - Accent4 2 3 2 5" xfId="20278"/>
    <cellStyle name="20% - Accent4 2 3 2 6" xfId="20279"/>
    <cellStyle name="20% - Accent4 2 3 3" xfId="10753"/>
    <cellStyle name="20% - Accent4 2 3 3 2" xfId="20280"/>
    <cellStyle name="20% - Accent4 2 3 4" xfId="10754"/>
    <cellStyle name="20% - Accent4 2 3 4 2" xfId="20281"/>
    <cellStyle name="20% - Accent4 2 3 5" xfId="20282"/>
    <cellStyle name="20% - Accent4 2 3 6" xfId="20283"/>
    <cellStyle name="20% - Accent4 2 3 7" xfId="20284"/>
    <cellStyle name="20% - Accent4 2 3 8" xfId="20285"/>
    <cellStyle name="20% - Accent4 2 3 9" xfId="20286"/>
    <cellStyle name="20% - Accent4 2 4" xfId="10755"/>
    <cellStyle name="20% - Accent4 2 4 2" xfId="10756"/>
    <cellStyle name="20% - Accent4 2 4 3" xfId="20287"/>
    <cellStyle name="20% - Accent4 2 4 4" xfId="20288"/>
    <cellStyle name="20% - Accent4 2 5" xfId="10757"/>
    <cellStyle name="20% - Accent4 2 5 2" xfId="20289"/>
    <cellStyle name="20% - Accent4 2 6" xfId="20290"/>
    <cellStyle name="20% - Accent4 2 7" xfId="20291"/>
    <cellStyle name="20% - Accent4 2 8" xfId="20292"/>
    <cellStyle name="20% - Accent4 2 9" xfId="20293"/>
    <cellStyle name="20% - Accent4 2_BB" xfId="10758"/>
    <cellStyle name="20% - Accent4 3" xfId="10759"/>
    <cellStyle name="20% - Accent4 3 10" xfId="20294"/>
    <cellStyle name="20% - Accent4 3 2" xfId="10760"/>
    <cellStyle name="20% - Accent4 3 2 10" xfId="20295"/>
    <cellStyle name="20% - Accent4 3 2 10 2" xfId="20296"/>
    <cellStyle name="20% - Accent4 3 2 10 2 2" xfId="20297"/>
    <cellStyle name="20% - Accent4 3 2 10 3" xfId="20298"/>
    <cellStyle name="20% - Accent4 3 2 11" xfId="20299"/>
    <cellStyle name="20% - Accent4 3 2 12" xfId="20300"/>
    <cellStyle name="20% - Accent4 3 2 12 2" xfId="20301"/>
    <cellStyle name="20% - Accent4 3 2 13" xfId="20302"/>
    <cellStyle name="20% - Accent4 3 2 2" xfId="10761"/>
    <cellStyle name="20% - Accent4 3 2 2 2" xfId="10762"/>
    <cellStyle name="20% - Accent4 3 2 2 2 2" xfId="20303"/>
    <cellStyle name="20% - Accent4 3 2 2 2 2 2" xfId="20304"/>
    <cellStyle name="20% - Accent4 3 2 2 2 2 2 2" xfId="20305"/>
    <cellStyle name="20% - Accent4 3 2 2 2 2 2 2 2" xfId="20306"/>
    <cellStyle name="20% - Accent4 3 2 2 2 2 2 2 2 2" xfId="20307"/>
    <cellStyle name="20% - Accent4 3 2 2 2 2 2 2 3" xfId="20308"/>
    <cellStyle name="20% - Accent4 3 2 2 2 2 2 3" xfId="20309"/>
    <cellStyle name="20% - Accent4 3 2 2 2 2 2 4" xfId="20310"/>
    <cellStyle name="20% - Accent4 3 2 2 2 2 2 4 2" xfId="20311"/>
    <cellStyle name="20% - Accent4 3 2 2 2 2 2 5" xfId="20312"/>
    <cellStyle name="20% - Accent4 3 2 2 2 2 3" xfId="20313"/>
    <cellStyle name="20% - Accent4 3 2 2 2 2 3 2" xfId="20314"/>
    <cellStyle name="20% - Accent4 3 2 2 2 2 3 2 2" xfId="20315"/>
    <cellStyle name="20% - Accent4 3 2 2 2 2 3 3" xfId="20316"/>
    <cellStyle name="20% - Accent4 3 2 2 2 2 4" xfId="20317"/>
    <cellStyle name="20% - Accent4 3 2 2 2 2 5" xfId="20318"/>
    <cellStyle name="20% - Accent4 3 2 2 2 2 5 2" xfId="20319"/>
    <cellStyle name="20% - Accent4 3 2 2 2 2 6" xfId="20320"/>
    <cellStyle name="20% - Accent4 3 2 2 2 3" xfId="20321"/>
    <cellStyle name="20% - Accent4 3 2 2 2 3 2" xfId="20322"/>
    <cellStyle name="20% - Accent4 3 2 2 2 3 2 2" xfId="20323"/>
    <cellStyle name="20% - Accent4 3 2 2 2 3 2 2 2" xfId="20324"/>
    <cellStyle name="20% - Accent4 3 2 2 2 3 2 3" xfId="20325"/>
    <cellStyle name="20% - Accent4 3 2 2 2 3 3" xfId="20326"/>
    <cellStyle name="20% - Accent4 3 2 2 2 3 4" xfId="20327"/>
    <cellStyle name="20% - Accent4 3 2 2 2 3 4 2" xfId="20328"/>
    <cellStyle name="20% - Accent4 3 2 2 2 3 5" xfId="20329"/>
    <cellStyle name="20% - Accent4 3 2 2 2 4" xfId="20330"/>
    <cellStyle name="20% - Accent4 3 2 2 2 4 2" xfId="20331"/>
    <cellStyle name="20% - Accent4 3 2 2 2 4 2 2" xfId="20332"/>
    <cellStyle name="20% - Accent4 3 2 2 2 4 3" xfId="20333"/>
    <cellStyle name="20% - Accent4 3 2 2 2 5" xfId="20334"/>
    <cellStyle name="20% - Accent4 3 2 2 2 6" xfId="20335"/>
    <cellStyle name="20% - Accent4 3 2 2 2 6 2" xfId="20336"/>
    <cellStyle name="20% - Accent4 3 2 2 2 7" xfId="20337"/>
    <cellStyle name="20% - Accent4 3 2 2 3" xfId="20338"/>
    <cellStyle name="20% - Accent4 3 2 2 3 2" xfId="20339"/>
    <cellStyle name="20% - Accent4 3 2 2 3 2 2" xfId="20340"/>
    <cellStyle name="20% - Accent4 3 2 2 3 2 2 2" xfId="20341"/>
    <cellStyle name="20% - Accent4 3 2 2 3 2 2 2 2" xfId="20342"/>
    <cellStyle name="20% - Accent4 3 2 2 3 2 2 3" xfId="20343"/>
    <cellStyle name="20% - Accent4 3 2 2 3 2 3" xfId="20344"/>
    <cellStyle name="20% - Accent4 3 2 2 3 2 4" xfId="20345"/>
    <cellStyle name="20% - Accent4 3 2 2 3 2 4 2" xfId="20346"/>
    <cellStyle name="20% - Accent4 3 2 2 3 2 5" xfId="20347"/>
    <cellStyle name="20% - Accent4 3 2 2 3 3" xfId="20348"/>
    <cellStyle name="20% - Accent4 3 2 2 3 3 2" xfId="20349"/>
    <cellStyle name="20% - Accent4 3 2 2 3 3 2 2" xfId="20350"/>
    <cellStyle name="20% - Accent4 3 2 2 3 3 3" xfId="20351"/>
    <cellStyle name="20% - Accent4 3 2 2 3 4" xfId="20352"/>
    <cellStyle name="20% - Accent4 3 2 2 3 5" xfId="20353"/>
    <cellStyle name="20% - Accent4 3 2 2 3 5 2" xfId="20354"/>
    <cellStyle name="20% - Accent4 3 2 2 3 6" xfId="20355"/>
    <cellStyle name="20% - Accent4 3 2 2 4" xfId="20356"/>
    <cellStyle name="20% - Accent4 3 2 2 4 2" xfId="20357"/>
    <cellStyle name="20% - Accent4 3 2 2 4 2 2" xfId="20358"/>
    <cellStyle name="20% - Accent4 3 2 2 4 2 2 2" xfId="20359"/>
    <cellStyle name="20% - Accent4 3 2 2 4 2 3" xfId="20360"/>
    <cellStyle name="20% - Accent4 3 2 2 4 3" xfId="20361"/>
    <cellStyle name="20% - Accent4 3 2 2 4 4" xfId="20362"/>
    <cellStyle name="20% - Accent4 3 2 2 4 4 2" xfId="20363"/>
    <cellStyle name="20% - Accent4 3 2 2 4 5" xfId="20364"/>
    <cellStyle name="20% - Accent4 3 2 2 5" xfId="20365"/>
    <cellStyle name="20% - Accent4 3 2 2 5 2" xfId="20366"/>
    <cellStyle name="20% - Accent4 3 2 2 5 2 2" xfId="20367"/>
    <cellStyle name="20% - Accent4 3 2 2 5 3" xfId="20368"/>
    <cellStyle name="20% - Accent4 3 2 2 6" xfId="20369"/>
    <cellStyle name="20% - Accent4 3 2 2 7" xfId="20370"/>
    <cellStyle name="20% - Accent4 3 2 2 7 2" xfId="20371"/>
    <cellStyle name="20% - Accent4 3 2 2 8" xfId="20372"/>
    <cellStyle name="20% - Accent4 3 2 3" xfId="10763"/>
    <cellStyle name="20% - Accent4 3 2 3 2" xfId="20373"/>
    <cellStyle name="20% - Accent4 3 2 3 2 2" xfId="20374"/>
    <cellStyle name="20% - Accent4 3 2 3 2 2 2" xfId="20375"/>
    <cellStyle name="20% - Accent4 3 2 3 2 2 2 2" xfId="20376"/>
    <cellStyle name="20% - Accent4 3 2 3 2 2 2 2 2" xfId="20377"/>
    <cellStyle name="20% - Accent4 3 2 3 2 2 2 3" xfId="20378"/>
    <cellStyle name="20% - Accent4 3 2 3 2 2 3" xfId="20379"/>
    <cellStyle name="20% - Accent4 3 2 3 2 2 4" xfId="20380"/>
    <cellStyle name="20% - Accent4 3 2 3 2 2 4 2" xfId="20381"/>
    <cellStyle name="20% - Accent4 3 2 3 2 2 5" xfId="20382"/>
    <cellStyle name="20% - Accent4 3 2 3 2 3" xfId="20383"/>
    <cellStyle name="20% - Accent4 3 2 3 2 3 2" xfId="20384"/>
    <cellStyle name="20% - Accent4 3 2 3 2 3 2 2" xfId="20385"/>
    <cellStyle name="20% - Accent4 3 2 3 2 3 3" xfId="20386"/>
    <cellStyle name="20% - Accent4 3 2 3 2 4" xfId="20387"/>
    <cellStyle name="20% - Accent4 3 2 3 2 5" xfId="20388"/>
    <cellStyle name="20% - Accent4 3 2 3 2 5 2" xfId="20389"/>
    <cellStyle name="20% - Accent4 3 2 3 2 6" xfId="20390"/>
    <cellStyle name="20% - Accent4 3 2 3 3" xfId="20391"/>
    <cellStyle name="20% - Accent4 3 2 3 3 2" xfId="20392"/>
    <cellStyle name="20% - Accent4 3 2 3 3 3" xfId="20393"/>
    <cellStyle name="20% - Accent4 3 2 3 3 3 2" xfId="20394"/>
    <cellStyle name="20% - Accent4 3 2 3 3 3 2 2" xfId="20395"/>
    <cellStyle name="20% - Accent4 3 2 3 3 3 3" xfId="20396"/>
    <cellStyle name="20% - Accent4 3 2 3 3 4" xfId="20397"/>
    <cellStyle name="20% - Accent4 3 2 3 3 5" xfId="20398"/>
    <cellStyle name="20% - Accent4 3 2 3 3 5 2" xfId="20399"/>
    <cellStyle name="20% - Accent4 3 2 3 3 6" xfId="20400"/>
    <cellStyle name="20% - Accent4 3 2 3 4" xfId="20401"/>
    <cellStyle name="20% - Accent4 3 2 3 5" xfId="20402"/>
    <cellStyle name="20% - Accent4 3 2 3 5 2" xfId="20403"/>
    <cellStyle name="20% - Accent4 3 2 3 5 2 2" xfId="20404"/>
    <cellStyle name="20% - Accent4 3 2 3 5 3" xfId="20405"/>
    <cellStyle name="20% - Accent4 3 2 3 6" xfId="20406"/>
    <cellStyle name="20% - Accent4 3 2 3 7" xfId="20407"/>
    <cellStyle name="20% - Accent4 3 2 3 7 2" xfId="20408"/>
    <cellStyle name="20% - Accent4 3 2 3 8" xfId="20409"/>
    <cellStyle name="20% - Accent4 3 2 4" xfId="10764"/>
    <cellStyle name="20% - Accent4 3 2 4 2" xfId="20410"/>
    <cellStyle name="20% - Accent4 3 2 4 2 2" xfId="20411"/>
    <cellStyle name="20% - Accent4 3 2 4 2 2 2" xfId="20412"/>
    <cellStyle name="20% - Accent4 3 2 4 2 2 2 2" xfId="20413"/>
    <cellStyle name="20% - Accent4 3 2 4 2 2 2 2 2" xfId="20414"/>
    <cellStyle name="20% - Accent4 3 2 4 2 2 2 3" xfId="20415"/>
    <cellStyle name="20% - Accent4 3 2 4 2 2 3" xfId="20416"/>
    <cellStyle name="20% - Accent4 3 2 4 2 2 4" xfId="20417"/>
    <cellStyle name="20% - Accent4 3 2 4 2 2 4 2" xfId="20418"/>
    <cellStyle name="20% - Accent4 3 2 4 2 2 5" xfId="20419"/>
    <cellStyle name="20% - Accent4 3 2 4 2 3" xfId="20420"/>
    <cellStyle name="20% - Accent4 3 2 4 2 3 2" xfId="20421"/>
    <cellStyle name="20% - Accent4 3 2 4 2 3 2 2" xfId="20422"/>
    <cellStyle name="20% - Accent4 3 2 4 2 3 3" xfId="20423"/>
    <cellStyle name="20% - Accent4 3 2 4 2 4" xfId="20424"/>
    <cellStyle name="20% - Accent4 3 2 4 2 5" xfId="20425"/>
    <cellStyle name="20% - Accent4 3 2 4 2 5 2" xfId="20426"/>
    <cellStyle name="20% - Accent4 3 2 4 2 6" xfId="20427"/>
    <cellStyle name="20% - Accent4 3 2 4 3" xfId="20428"/>
    <cellStyle name="20% - Accent4 3 2 4 3 2" xfId="20429"/>
    <cellStyle name="20% - Accent4 3 2 4 3 2 2" xfId="20430"/>
    <cellStyle name="20% - Accent4 3 2 4 3 2 2 2" xfId="20431"/>
    <cellStyle name="20% - Accent4 3 2 4 3 2 3" xfId="20432"/>
    <cellStyle name="20% - Accent4 3 2 4 3 3" xfId="20433"/>
    <cellStyle name="20% - Accent4 3 2 4 3 4" xfId="20434"/>
    <cellStyle name="20% - Accent4 3 2 4 3 4 2" xfId="20435"/>
    <cellStyle name="20% - Accent4 3 2 4 3 5" xfId="20436"/>
    <cellStyle name="20% - Accent4 3 2 4 4" xfId="20437"/>
    <cellStyle name="20% - Accent4 3 2 4 4 2" xfId="20438"/>
    <cellStyle name="20% - Accent4 3 2 4 4 2 2" xfId="20439"/>
    <cellStyle name="20% - Accent4 3 2 4 4 3" xfId="20440"/>
    <cellStyle name="20% - Accent4 3 2 4 5" xfId="20441"/>
    <cellStyle name="20% - Accent4 3 2 4 6" xfId="20442"/>
    <cellStyle name="20% - Accent4 3 2 4 6 2" xfId="20443"/>
    <cellStyle name="20% - Accent4 3 2 4 7" xfId="20444"/>
    <cellStyle name="20% - Accent4 3 2 5" xfId="10765"/>
    <cellStyle name="20% - Accent4 3 2 5 2" xfId="20445"/>
    <cellStyle name="20% - Accent4 3 2 5 2 2" xfId="20446"/>
    <cellStyle name="20% - Accent4 3 2 5 2 2 2" xfId="20447"/>
    <cellStyle name="20% - Accent4 3 2 5 2 2 2 2" xfId="20448"/>
    <cellStyle name="20% - Accent4 3 2 5 2 2 3" xfId="20449"/>
    <cellStyle name="20% - Accent4 3 2 5 2 3" xfId="20450"/>
    <cellStyle name="20% - Accent4 3 2 5 2 4" xfId="20451"/>
    <cellStyle name="20% - Accent4 3 2 5 2 4 2" xfId="20452"/>
    <cellStyle name="20% - Accent4 3 2 5 2 5" xfId="20453"/>
    <cellStyle name="20% - Accent4 3 2 5 3" xfId="20454"/>
    <cellStyle name="20% - Accent4 3 2 5 3 2" xfId="20455"/>
    <cellStyle name="20% - Accent4 3 2 5 3 2 2" xfId="20456"/>
    <cellStyle name="20% - Accent4 3 2 5 3 3" xfId="20457"/>
    <cellStyle name="20% - Accent4 3 2 5 4" xfId="20458"/>
    <cellStyle name="20% - Accent4 3 2 5 5" xfId="20459"/>
    <cellStyle name="20% - Accent4 3 2 5 5 2" xfId="20460"/>
    <cellStyle name="20% - Accent4 3 2 5 6" xfId="20461"/>
    <cellStyle name="20% - Accent4 3 2 6" xfId="10766"/>
    <cellStyle name="20% - Accent4 3 2 6 2" xfId="20462"/>
    <cellStyle name="20% - Accent4 3 2 6 3" xfId="20463"/>
    <cellStyle name="20% - Accent4 3 2 6 3 2" xfId="20464"/>
    <cellStyle name="20% - Accent4 3 2 6 3 2 2" xfId="20465"/>
    <cellStyle name="20% - Accent4 3 2 6 3 3" xfId="20466"/>
    <cellStyle name="20% - Accent4 3 2 6 4" xfId="20467"/>
    <cellStyle name="20% - Accent4 3 2 6 5" xfId="20468"/>
    <cellStyle name="20% - Accent4 3 2 6 5 2" xfId="20469"/>
    <cellStyle name="20% - Accent4 3 2 6 6" xfId="20470"/>
    <cellStyle name="20% - Accent4 3 2 7" xfId="20471"/>
    <cellStyle name="20% - Accent4 3 2 8" xfId="20472"/>
    <cellStyle name="20% - Accent4 3 2 9" xfId="20473"/>
    <cellStyle name="20% - Accent4 3 2_Gross" xfId="10767"/>
    <cellStyle name="20% - Accent4 3 3" xfId="10768"/>
    <cellStyle name="20% - Accent4 3 3 2" xfId="20474"/>
    <cellStyle name="20% - Accent4 3 4" xfId="20475"/>
    <cellStyle name="20% - Accent4 3 4 2" xfId="20476"/>
    <cellStyle name="20% - Accent4 3 5" xfId="20477"/>
    <cellStyle name="20% - Accent4 3 5 2" xfId="20478"/>
    <cellStyle name="20% - Accent4 3 6" xfId="20479"/>
    <cellStyle name="20% - Accent4 3 7" xfId="20480"/>
    <cellStyle name="20% - Accent4 3 8" xfId="20481"/>
    <cellStyle name="20% - Accent4 3 9" xfId="20482"/>
    <cellStyle name="20% - Accent4 4" xfId="10769"/>
    <cellStyle name="20% - Accent4 4 10" xfId="20483"/>
    <cellStyle name="20% - Accent4 4 2" xfId="10770"/>
    <cellStyle name="20% - Accent4 4 2 2" xfId="10771"/>
    <cellStyle name="20% - Accent4 4 2 2 2" xfId="20484"/>
    <cellStyle name="20% - Accent4 4 2 2 2 2" xfId="20485"/>
    <cellStyle name="20% - Accent4 4 2 2 2 2 2" xfId="20486"/>
    <cellStyle name="20% - Accent4 4 2 2 2 2 2 2" xfId="20487"/>
    <cellStyle name="20% - Accent4 4 2 2 2 2 2 2 2" xfId="20488"/>
    <cellStyle name="20% - Accent4 4 2 2 2 2 2 3" xfId="20489"/>
    <cellStyle name="20% - Accent4 4 2 2 2 2 3" xfId="20490"/>
    <cellStyle name="20% - Accent4 4 2 2 2 2 3 2" xfId="20491"/>
    <cellStyle name="20% - Accent4 4 2 2 2 2 4" xfId="20492"/>
    <cellStyle name="20% - Accent4 4 2 2 2 3" xfId="20493"/>
    <cellStyle name="20% - Accent4 4 2 2 2 3 2" xfId="20494"/>
    <cellStyle name="20% - Accent4 4 2 2 2 3 2 2" xfId="20495"/>
    <cellStyle name="20% - Accent4 4 2 2 2 3 3" xfId="20496"/>
    <cellStyle name="20% - Accent4 4 2 2 2 4" xfId="20497"/>
    <cellStyle name="20% - Accent4 4 2 2 2 5" xfId="20498"/>
    <cellStyle name="20% - Accent4 4 2 2 2 5 2" xfId="20499"/>
    <cellStyle name="20% - Accent4 4 2 2 2 6" xfId="20500"/>
    <cellStyle name="20% - Accent4 4 2 2 3" xfId="20501"/>
    <cellStyle name="20% - Accent4 4 2 2 3 2" xfId="20502"/>
    <cellStyle name="20% - Accent4 4 2 2 3 2 2" xfId="20503"/>
    <cellStyle name="20% - Accent4 4 2 2 3 2 2 2" xfId="20504"/>
    <cellStyle name="20% - Accent4 4 2 2 3 2 3" xfId="20505"/>
    <cellStyle name="20% - Accent4 4 2 2 3 3" xfId="20506"/>
    <cellStyle name="20% - Accent4 4 2 2 3 3 2" xfId="20507"/>
    <cellStyle name="20% - Accent4 4 2 2 3 4" xfId="20508"/>
    <cellStyle name="20% - Accent4 4 2 2 4" xfId="20509"/>
    <cellStyle name="20% - Accent4 4 2 2 4 2" xfId="20510"/>
    <cellStyle name="20% - Accent4 4 2 2 4 2 2" xfId="20511"/>
    <cellStyle name="20% - Accent4 4 2 2 4 3" xfId="20512"/>
    <cellStyle name="20% - Accent4 4 2 2 5" xfId="20513"/>
    <cellStyle name="20% - Accent4 4 2 2 6" xfId="20514"/>
    <cellStyle name="20% - Accent4 4 2 2 6 2" xfId="20515"/>
    <cellStyle name="20% - Accent4 4 2 2 7" xfId="20516"/>
    <cellStyle name="20% - Accent4 4 2 3" xfId="20517"/>
    <cellStyle name="20% - Accent4 4 2 3 2" xfId="20518"/>
    <cellStyle name="20% - Accent4 4 2 3 2 2" xfId="20519"/>
    <cellStyle name="20% - Accent4 4 2 3 2 2 2" xfId="20520"/>
    <cellStyle name="20% - Accent4 4 2 3 2 2 2 2" xfId="20521"/>
    <cellStyle name="20% - Accent4 4 2 3 2 2 3" xfId="20522"/>
    <cellStyle name="20% - Accent4 4 2 3 2 3" xfId="20523"/>
    <cellStyle name="20% - Accent4 4 2 3 2 4" xfId="20524"/>
    <cellStyle name="20% - Accent4 4 2 3 2 4 2" xfId="20525"/>
    <cellStyle name="20% - Accent4 4 2 3 2 5" xfId="20526"/>
    <cellStyle name="20% - Accent4 4 2 3 3" xfId="20527"/>
    <cellStyle name="20% - Accent4 4 2 3 3 2" xfId="20528"/>
    <cellStyle name="20% - Accent4 4 2 3 3 2 2" xfId="20529"/>
    <cellStyle name="20% - Accent4 4 2 3 3 3" xfId="20530"/>
    <cellStyle name="20% - Accent4 4 2 3 4" xfId="20531"/>
    <cellStyle name="20% - Accent4 4 2 3 5" xfId="20532"/>
    <cellStyle name="20% - Accent4 4 2 3 5 2" xfId="20533"/>
    <cellStyle name="20% - Accent4 4 2 3 6" xfId="20534"/>
    <cellStyle name="20% - Accent4 4 2 4" xfId="20535"/>
    <cellStyle name="20% - Accent4 4 2 4 2" xfId="20536"/>
    <cellStyle name="20% - Accent4 4 2 4 2 2" xfId="20537"/>
    <cellStyle name="20% - Accent4 4 2 4 2 2 2" xfId="20538"/>
    <cellStyle name="20% - Accent4 4 2 4 2 3" xfId="20539"/>
    <cellStyle name="20% - Accent4 4 2 4 3" xfId="20540"/>
    <cellStyle name="20% - Accent4 4 2 4 4" xfId="20541"/>
    <cellStyle name="20% - Accent4 4 2 4 4 2" xfId="20542"/>
    <cellStyle name="20% - Accent4 4 2 4 5" xfId="20543"/>
    <cellStyle name="20% - Accent4 4 2 5" xfId="20544"/>
    <cellStyle name="20% - Accent4 4 2 5 2" xfId="20545"/>
    <cellStyle name="20% - Accent4 4 2 5 2 2" xfId="20546"/>
    <cellStyle name="20% - Accent4 4 2 5 3" xfId="20547"/>
    <cellStyle name="20% - Accent4 4 2 6" xfId="20548"/>
    <cellStyle name="20% - Accent4 4 2 7" xfId="20549"/>
    <cellStyle name="20% - Accent4 4 2 7 2" xfId="20550"/>
    <cellStyle name="20% - Accent4 4 2 8" xfId="20551"/>
    <cellStyle name="20% - Accent4 4 3" xfId="10772"/>
    <cellStyle name="20% - Accent4 4 3 2" xfId="20552"/>
    <cellStyle name="20% - Accent4 4 4" xfId="10773"/>
    <cellStyle name="20% - Accent4 4 4 2" xfId="20553"/>
    <cellStyle name="20% - Accent4 4 5" xfId="20554"/>
    <cellStyle name="20% - Accent4 4 5 2" xfId="20555"/>
    <cellStyle name="20% - Accent4 4 6" xfId="20556"/>
    <cellStyle name="20% - Accent4 4 7" xfId="20557"/>
    <cellStyle name="20% - Accent4 4 8" xfId="20558"/>
    <cellStyle name="20% - Accent4 4 9" xfId="20559"/>
    <cellStyle name="20% - Accent4 5" xfId="10774"/>
    <cellStyle name="20% - Accent4 5 2" xfId="10775"/>
    <cellStyle name="20% - Accent4 5 2 2" xfId="20560"/>
    <cellStyle name="20% - Accent4 5 3" xfId="20561"/>
    <cellStyle name="20% - Accent4 5 3 2" xfId="20562"/>
    <cellStyle name="20% - Accent4 5 4" xfId="20563"/>
    <cellStyle name="20% - Accent4 5 4 2" xfId="20564"/>
    <cellStyle name="20% - Accent4 5 5" xfId="20565"/>
    <cellStyle name="20% - Accent4 5 6" xfId="20566"/>
    <cellStyle name="20% - Accent4 5 7" xfId="20567"/>
    <cellStyle name="20% - Accent4 6" xfId="10776"/>
    <cellStyle name="20% - Accent4 6 2" xfId="10777"/>
    <cellStyle name="20% - Accent4 6 3" xfId="20568"/>
    <cellStyle name="20% - Accent4 6 4" xfId="20569"/>
    <cellStyle name="20% - Accent4 7" xfId="10778"/>
    <cellStyle name="20% - Accent4 7 2" xfId="20570"/>
    <cellStyle name="20% - Accent4 7 3" xfId="20571"/>
    <cellStyle name="20% - Accent4 7 4" xfId="20572"/>
    <cellStyle name="20% - Accent4 8" xfId="10779"/>
    <cellStyle name="20% - Accent4 8 2" xfId="20573"/>
    <cellStyle name="20% - Accent4 9" xfId="20574"/>
    <cellStyle name="20% - Accent4 9 2" xfId="20575"/>
    <cellStyle name="20% - Accent5 10" xfId="20576"/>
    <cellStyle name="20% - Accent5 10 2" xfId="20577"/>
    <cellStyle name="20% - Accent5 11" xfId="20578"/>
    <cellStyle name="20% - Accent5 12" xfId="20579"/>
    <cellStyle name="20% - Accent5 2" xfId="10780"/>
    <cellStyle name="20% - Accent5 2 2" xfId="10781"/>
    <cellStyle name="20% - Accent5 2 2 2" xfId="10782"/>
    <cellStyle name="20% - Accent5 2 2 2 10" xfId="20580"/>
    <cellStyle name="20% - Accent5 2 2 2 2" xfId="10783"/>
    <cellStyle name="20% - Accent5 2 2 2 2 2" xfId="20581"/>
    <cellStyle name="20% - Accent5 2 2 2 2 2 2" xfId="20582"/>
    <cellStyle name="20% - Accent5 2 2 2 2 2 2 2" xfId="20583"/>
    <cellStyle name="20% - Accent5 2 2 2 2 2 2 2 2" xfId="20584"/>
    <cellStyle name="20% - Accent5 2 2 2 2 2 2 2 2 2" xfId="20585"/>
    <cellStyle name="20% - Accent5 2 2 2 2 2 2 2 3" xfId="20586"/>
    <cellStyle name="20% - Accent5 2 2 2 2 2 2 3" xfId="20587"/>
    <cellStyle name="20% - Accent5 2 2 2 2 2 2 3 2" xfId="20588"/>
    <cellStyle name="20% - Accent5 2 2 2 2 2 2 4" xfId="20589"/>
    <cellStyle name="20% - Accent5 2 2 2 2 2 3" xfId="20590"/>
    <cellStyle name="20% - Accent5 2 2 2 2 2 3 2" xfId="20591"/>
    <cellStyle name="20% - Accent5 2 2 2 2 2 3 2 2" xfId="20592"/>
    <cellStyle name="20% - Accent5 2 2 2 2 2 3 3" xfId="20593"/>
    <cellStyle name="20% - Accent5 2 2 2 2 2 4" xfId="20594"/>
    <cellStyle name="20% - Accent5 2 2 2 2 2 5" xfId="20595"/>
    <cellStyle name="20% - Accent5 2 2 2 2 2 5 2" xfId="20596"/>
    <cellStyle name="20% - Accent5 2 2 2 2 2 6" xfId="20597"/>
    <cellStyle name="20% - Accent5 2 2 2 2 3" xfId="20598"/>
    <cellStyle name="20% - Accent5 2 2 2 2 3 2" xfId="20599"/>
    <cellStyle name="20% - Accent5 2 2 2 2 3 2 2" xfId="20600"/>
    <cellStyle name="20% - Accent5 2 2 2 2 3 2 2 2" xfId="20601"/>
    <cellStyle name="20% - Accent5 2 2 2 2 3 2 3" xfId="20602"/>
    <cellStyle name="20% - Accent5 2 2 2 2 3 3" xfId="20603"/>
    <cellStyle name="20% - Accent5 2 2 2 2 3 3 2" xfId="20604"/>
    <cellStyle name="20% - Accent5 2 2 2 2 3 4" xfId="20605"/>
    <cellStyle name="20% - Accent5 2 2 2 2 4" xfId="20606"/>
    <cellStyle name="20% - Accent5 2 2 2 2 4 2" xfId="20607"/>
    <cellStyle name="20% - Accent5 2 2 2 2 4 2 2" xfId="20608"/>
    <cellStyle name="20% - Accent5 2 2 2 2 4 3" xfId="20609"/>
    <cellStyle name="20% - Accent5 2 2 2 2 5" xfId="20610"/>
    <cellStyle name="20% - Accent5 2 2 2 2 6" xfId="20611"/>
    <cellStyle name="20% - Accent5 2 2 2 2 6 2" xfId="20612"/>
    <cellStyle name="20% - Accent5 2 2 2 2 7" xfId="20613"/>
    <cellStyle name="20% - Accent5 2 2 2 3" xfId="10784"/>
    <cellStyle name="20% - Accent5 2 2 2 3 2" xfId="20614"/>
    <cellStyle name="20% - Accent5 2 2 2 3 2 2" xfId="20615"/>
    <cellStyle name="20% - Accent5 2 2 2 3 2 2 2" xfId="20616"/>
    <cellStyle name="20% - Accent5 2 2 2 3 2 2 2 2" xfId="20617"/>
    <cellStyle name="20% - Accent5 2 2 2 3 2 2 3" xfId="20618"/>
    <cellStyle name="20% - Accent5 2 2 2 3 2 3" xfId="20619"/>
    <cellStyle name="20% - Accent5 2 2 2 3 2 4" xfId="20620"/>
    <cellStyle name="20% - Accent5 2 2 2 3 2 4 2" xfId="20621"/>
    <cellStyle name="20% - Accent5 2 2 2 3 2 5" xfId="20622"/>
    <cellStyle name="20% - Accent5 2 2 2 3 3" xfId="20623"/>
    <cellStyle name="20% - Accent5 2 2 2 3 3 2" xfId="20624"/>
    <cellStyle name="20% - Accent5 2 2 2 3 3 2 2" xfId="20625"/>
    <cellStyle name="20% - Accent5 2 2 2 3 3 3" xfId="20626"/>
    <cellStyle name="20% - Accent5 2 2 2 3 4" xfId="20627"/>
    <cellStyle name="20% - Accent5 2 2 2 3 5" xfId="20628"/>
    <cellStyle name="20% - Accent5 2 2 2 3 5 2" xfId="20629"/>
    <cellStyle name="20% - Accent5 2 2 2 3 6" xfId="20630"/>
    <cellStyle name="20% - Accent5 2 2 2 4" xfId="20631"/>
    <cellStyle name="20% - Accent5 2 2 2 4 2" xfId="20632"/>
    <cellStyle name="20% - Accent5 2 2 2 4 2 2" xfId="20633"/>
    <cellStyle name="20% - Accent5 2 2 2 4 2 2 2" xfId="20634"/>
    <cellStyle name="20% - Accent5 2 2 2 4 2 3" xfId="20635"/>
    <cellStyle name="20% - Accent5 2 2 2 4 3" xfId="20636"/>
    <cellStyle name="20% - Accent5 2 2 2 4 4" xfId="20637"/>
    <cellStyle name="20% - Accent5 2 2 2 4 4 2" xfId="20638"/>
    <cellStyle name="20% - Accent5 2 2 2 4 5" xfId="20639"/>
    <cellStyle name="20% - Accent5 2 2 2 5" xfId="20640"/>
    <cellStyle name="20% - Accent5 2 2 2 6" xfId="20641"/>
    <cellStyle name="20% - Accent5 2 2 2 7" xfId="20642"/>
    <cellStyle name="20% - Accent5 2 2 2 7 2" xfId="20643"/>
    <cellStyle name="20% - Accent5 2 2 2 7 2 2" xfId="20644"/>
    <cellStyle name="20% - Accent5 2 2 2 7 3" xfId="20645"/>
    <cellStyle name="20% - Accent5 2 2 2 8" xfId="20646"/>
    <cellStyle name="20% - Accent5 2 2 2 9" xfId="20647"/>
    <cellStyle name="20% - Accent5 2 2 2 9 2" xfId="20648"/>
    <cellStyle name="20% - Accent5 2 2 3" xfId="10785"/>
    <cellStyle name="20% - Accent5 2 2 3 2" xfId="20649"/>
    <cellStyle name="20% - Accent5 2 2 3 3" xfId="20650"/>
    <cellStyle name="20% - Accent5 2 2 3 4" xfId="20651"/>
    <cellStyle name="20% - Accent5 2 2 4" xfId="10786"/>
    <cellStyle name="20% - Accent5 2 2 5" xfId="20652"/>
    <cellStyle name="20% - Accent5 2 2 6" xfId="20653"/>
    <cellStyle name="20% - Accent5 2 2 7" xfId="20654"/>
    <cellStyle name="20% - Accent5 2 2 8" xfId="20655"/>
    <cellStyle name="20% - Accent5 2 3" xfId="10787"/>
    <cellStyle name="20% - Accent5 2 3 2" xfId="10788"/>
    <cellStyle name="20% - Accent5 2 3 2 2" xfId="20656"/>
    <cellStyle name="20% - Accent5 2 3 2 2 2" xfId="20657"/>
    <cellStyle name="20% - Accent5 2 3 2 3" xfId="20658"/>
    <cellStyle name="20% - Accent5 2 3 2 3 2" xfId="20659"/>
    <cellStyle name="20% - Accent5 2 3 2 4" xfId="20660"/>
    <cellStyle name="20% - Accent5 2 3 2 5" xfId="20661"/>
    <cellStyle name="20% - Accent5 2 3 2 6" xfId="20662"/>
    <cellStyle name="20% - Accent5 2 3 3" xfId="10789"/>
    <cellStyle name="20% - Accent5 2 3 3 2" xfId="20663"/>
    <cellStyle name="20% - Accent5 2 3 4" xfId="10790"/>
    <cellStyle name="20% - Accent5 2 3 4 2" xfId="20664"/>
    <cellStyle name="20% - Accent5 2 3 5" xfId="20665"/>
    <cellStyle name="20% - Accent5 2 3 6" xfId="20666"/>
    <cellStyle name="20% - Accent5 2 3 7" xfId="20667"/>
    <cellStyle name="20% - Accent5 2 3 8" xfId="20668"/>
    <cellStyle name="20% - Accent5 2 3 9" xfId="20669"/>
    <cellStyle name="20% - Accent5 2 4" xfId="10791"/>
    <cellStyle name="20% - Accent5 2 4 2" xfId="10792"/>
    <cellStyle name="20% - Accent5 2 4 3" xfId="20670"/>
    <cellStyle name="20% - Accent5 2 4 4" xfId="20671"/>
    <cellStyle name="20% - Accent5 2 5" xfId="10793"/>
    <cellStyle name="20% - Accent5 2 5 2" xfId="20672"/>
    <cellStyle name="20% - Accent5 2 6" xfId="20673"/>
    <cellStyle name="20% - Accent5 2 7" xfId="20674"/>
    <cellStyle name="20% - Accent5 2 8" xfId="20675"/>
    <cellStyle name="20% - Accent5 2 9" xfId="20676"/>
    <cellStyle name="20% - Accent5 2_BB" xfId="10794"/>
    <cellStyle name="20% - Accent5 3" xfId="10795"/>
    <cellStyle name="20% - Accent5 3 10" xfId="20677"/>
    <cellStyle name="20% - Accent5 3 2" xfId="10796"/>
    <cellStyle name="20% - Accent5 3 2 10" xfId="20678"/>
    <cellStyle name="20% - Accent5 3 2 10 2" xfId="20679"/>
    <cellStyle name="20% - Accent5 3 2 10 2 2" xfId="20680"/>
    <cellStyle name="20% - Accent5 3 2 10 3" xfId="20681"/>
    <cellStyle name="20% - Accent5 3 2 11" xfId="20682"/>
    <cellStyle name="20% - Accent5 3 2 12" xfId="20683"/>
    <cellStyle name="20% - Accent5 3 2 12 2" xfId="20684"/>
    <cellStyle name="20% - Accent5 3 2 13" xfId="20685"/>
    <cellStyle name="20% - Accent5 3 2 2" xfId="10797"/>
    <cellStyle name="20% - Accent5 3 2 2 2" xfId="10798"/>
    <cellStyle name="20% - Accent5 3 2 2 2 2" xfId="20686"/>
    <cellStyle name="20% - Accent5 3 2 2 2 2 2" xfId="20687"/>
    <cellStyle name="20% - Accent5 3 2 2 2 2 2 2" xfId="20688"/>
    <cellStyle name="20% - Accent5 3 2 2 2 2 2 2 2" xfId="20689"/>
    <cellStyle name="20% - Accent5 3 2 2 2 2 2 2 2 2" xfId="20690"/>
    <cellStyle name="20% - Accent5 3 2 2 2 2 2 2 3" xfId="20691"/>
    <cellStyle name="20% - Accent5 3 2 2 2 2 2 3" xfId="20692"/>
    <cellStyle name="20% - Accent5 3 2 2 2 2 2 4" xfId="20693"/>
    <cellStyle name="20% - Accent5 3 2 2 2 2 2 4 2" xfId="20694"/>
    <cellStyle name="20% - Accent5 3 2 2 2 2 2 5" xfId="20695"/>
    <cellStyle name="20% - Accent5 3 2 2 2 2 3" xfId="20696"/>
    <cellStyle name="20% - Accent5 3 2 2 2 2 3 2" xfId="20697"/>
    <cellStyle name="20% - Accent5 3 2 2 2 2 3 2 2" xfId="20698"/>
    <cellStyle name="20% - Accent5 3 2 2 2 2 3 3" xfId="20699"/>
    <cellStyle name="20% - Accent5 3 2 2 2 2 4" xfId="20700"/>
    <cellStyle name="20% - Accent5 3 2 2 2 2 5" xfId="20701"/>
    <cellStyle name="20% - Accent5 3 2 2 2 2 5 2" xfId="20702"/>
    <cellStyle name="20% - Accent5 3 2 2 2 2 6" xfId="20703"/>
    <cellStyle name="20% - Accent5 3 2 2 2 3" xfId="20704"/>
    <cellStyle name="20% - Accent5 3 2 2 2 3 2" xfId="20705"/>
    <cellStyle name="20% - Accent5 3 2 2 2 3 2 2" xfId="20706"/>
    <cellStyle name="20% - Accent5 3 2 2 2 3 2 2 2" xfId="20707"/>
    <cellStyle name="20% - Accent5 3 2 2 2 3 2 3" xfId="20708"/>
    <cellStyle name="20% - Accent5 3 2 2 2 3 3" xfId="20709"/>
    <cellStyle name="20% - Accent5 3 2 2 2 3 4" xfId="20710"/>
    <cellStyle name="20% - Accent5 3 2 2 2 3 4 2" xfId="20711"/>
    <cellStyle name="20% - Accent5 3 2 2 2 3 5" xfId="20712"/>
    <cellStyle name="20% - Accent5 3 2 2 2 4" xfId="20713"/>
    <cellStyle name="20% - Accent5 3 2 2 2 4 2" xfId="20714"/>
    <cellStyle name="20% - Accent5 3 2 2 2 4 2 2" xfId="20715"/>
    <cellStyle name="20% - Accent5 3 2 2 2 4 3" xfId="20716"/>
    <cellStyle name="20% - Accent5 3 2 2 2 5" xfId="20717"/>
    <cellStyle name="20% - Accent5 3 2 2 2 6" xfId="20718"/>
    <cellStyle name="20% - Accent5 3 2 2 2 6 2" xfId="20719"/>
    <cellStyle name="20% - Accent5 3 2 2 2 7" xfId="20720"/>
    <cellStyle name="20% - Accent5 3 2 2 3" xfId="20721"/>
    <cellStyle name="20% - Accent5 3 2 2 3 2" xfId="20722"/>
    <cellStyle name="20% - Accent5 3 2 2 3 2 2" xfId="20723"/>
    <cellStyle name="20% - Accent5 3 2 2 3 2 2 2" xfId="20724"/>
    <cellStyle name="20% - Accent5 3 2 2 3 2 2 2 2" xfId="20725"/>
    <cellStyle name="20% - Accent5 3 2 2 3 2 2 3" xfId="20726"/>
    <cellStyle name="20% - Accent5 3 2 2 3 2 3" xfId="20727"/>
    <cellStyle name="20% - Accent5 3 2 2 3 2 4" xfId="20728"/>
    <cellStyle name="20% - Accent5 3 2 2 3 2 4 2" xfId="20729"/>
    <cellStyle name="20% - Accent5 3 2 2 3 2 5" xfId="20730"/>
    <cellStyle name="20% - Accent5 3 2 2 3 3" xfId="20731"/>
    <cellStyle name="20% - Accent5 3 2 2 3 3 2" xfId="20732"/>
    <cellStyle name="20% - Accent5 3 2 2 3 3 2 2" xfId="20733"/>
    <cellStyle name="20% - Accent5 3 2 2 3 3 3" xfId="20734"/>
    <cellStyle name="20% - Accent5 3 2 2 3 4" xfId="20735"/>
    <cellStyle name="20% - Accent5 3 2 2 3 5" xfId="20736"/>
    <cellStyle name="20% - Accent5 3 2 2 3 5 2" xfId="20737"/>
    <cellStyle name="20% - Accent5 3 2 2 3 6" xfId="20738"/>
    <cellStyle name="20% - Accent5 3 2 2 4" xfId="20739"/>
    <cellStyle name="20% - Accent5 3 2 2 4 2" xfId="20740"/>
    <cellStyle name="20% - Accent5 3 2 2 4 2 2" xfId="20741"/>
    <cellStyle name="20% - Accent5 3 2 2 4 2 2 2" xfId="20742"/>
    <cellStyle name="20% - Accent5 3 2 2 4 2 3" xfId="20743"/>
    <cellStyle name="20% - Accent5 3 2 2 4 3" xfId="20744"/>
    <cellStyle name="20% - Accent5 3 2 2 4 4" xfId="20745"/>
    <cellStyle name="20% - Accent5 3 2 2 4 4 2" xfId="20746"/>
    <cellStyle name="20% - Accent5 3 2 2 4 5" xfId="20747"/>
    <cellStyle name="20% - Accent5 3 2 2 5" xfId="20748"/>
    <cellStyle name="20% - Accent5 3 2 2 5 2" xfId="20749"/>
    <cellStyle name="20% - Accent5 3 2 2 5 2 2" xfId="20750"/>
    <cellStyle name="20% - Accent5 3 2 2 5 3" xfId="20751"/>
    <cellStyle name="20% - Accent5 3 2 2 6" xfId="20752"/>
    <cellStyle name="20% - Accent5 3 2 2 7" xfId="20753"/>
    <cellStyle name="20% - Accent5 3 2 2 7 2" xfId="20754"/>
    <cellStyle name="20% - Accent5 3 2 2 8" xfId="20755"/>
    <cellStyle name="20% - Accent5 3 2 3" xfId="10799"/>
    <cellStyle name="20% - Accent5 3 2 3 2" xfId="20756"/>
    <cellStyle name="20% - Accent5 3 2 3 2 2" xfId="20757"/>
    <cellStyle name="20% - Accent5 3 2 3 2 2 2" xfId="20758"/>
    <cellStyle name="20% - Accent5 3 2 3 2 2 2 2" xfId="20759"/>
    <cellStyle name="20% - Accent5 3 2 3 2 2 2 2 2" xfId="20760"/>
    <cellStyle name="20% - Accent5 3 2 3 2 2 2 3" xfId="20761"/>
    <cellStyle name="20% - Accent5 3 2 3 2 2 3" xfId="20762"/>
    <cellStyle name="20% - Accent5 3 2 3 2 2 4" xfId="20763"/>
    <cellStyle name="20% - Accent5 3 2 3 2 2 4 2" xfId="20764"/>
    <cellStyle name="20% - Accent5 3 2 3 2 2 5" xfId="20765"/>
    <cellStyle name="20% - Accent5 3 2 3 2 3" xfId="20766"/>
    <cellStyle name="20% - Accent5 3 2 3 2 3 2" xfId="20767"/>
    <cellStyle name="20% - Accent5 3 2 3 2 3 2 2" xfId="20768"/>
    <cellStyle name="20% - Accent5 3 2 3 2 3 3" xfId="20769"/>
    <cellStyle name="20% - Accent5 3 2 3 2 4" xfId="20770"/>
    <cellStyle name="20% - Accent5 3 2 3 2 5" xfId="20771"/>
    <cellStyle name="20% - Accent5 3 2 3 2 5 2" xfId="20772"/>
    <cellStyle name="20% - Accent5 3 2 3 2 6" xfId="20773"/>
    <cellStyle name="20% - Accent5 3 2 3 3" xfId="20774"/>
    <cellStyle name="20% - Accent5 3 2 3 3 2" xfId="20775"/>
    <cellStyle name="20% - Accent5 3 2 3 3 3" xfId="20776"/>
    <cellStyle name="20% - Accent5 3 2 3 3 3 2" xfId="20777"/>
    <cellStyle name="20% - Accent5 3 2 3 3 3 2 2" xfId="20778"/>
    <cellStyle name="20% - Accent5 3 2 3 3 3 3" xfId="20779"/>
    <cellStyle name="20% - Accent5 3 2 3 3 4" xfId="20780"/>
    <cellStyle name="20% - Accent5 3 2 3 3 5" xfId="20781"/>
    <cellStyle name="20% - Accent5 3 2 3 3 5 2" xfId="20782"/>
    <cellStyle name="20% - Accent5 3 2 3 3 6" xfId="20783"/>
    <cellStyle name="20% - Accent5 3 2 3 4" xfId="20784"/>
    <cellStyle name="20% - Accent5 3 2 3 5" xfId="20785"/>
    <cellStyle name="20% - Accent5 3 2 3 5 2" xfId="20786"/>
    <cellStyle name="20% - Accent5 3 2 3 5 2 2" xfId="20787"/>
    <cellStyle name="20% - Accent5 3 2 3 5 3" xfId="20788"/>
    <cellStyle name="20% - Accent5 3 2 3 6" xfId="20789"/>
    <cellStyle name="20% - Accent5 3 2 3 7" xfId="20790"/>
    <cellStyle name="20% - Accent5 3 2 3 7 2" xfId="20791"/>
    <cellStyle name="20% - Accent5 3 2 3 8" xfId="20792"/>
    <cellStyle name="20% - Accent5 3 2 4" xfId="10800"/>
    <cellStyle name="20% - Accent5 3 2 4 2" xfId="20793"/>
    <cellStyle name="20% - Accent5 3 2 4 2 2" xfId="20794"/>
    <cellStyle name="20% - Accent5 3 2 4 2 2 2" xfId="20795"/>
    <cellStyle name="20% - Accent5 3 2 4 2 2 2 2" xfId="20796"/>
    <cellStyle name="20% - Accent5 3 2 4 2 2 2 2 2" xfId="20797"/>
    <cellStyle name="20% - Accent5 3 2 4 2 2 2 3" xfId="20798"/>
    <cellStyle name="20% - Accent5 3 2 4 2 2 3" xfId="20799"/>
    <cellStyle name="20% - Accent5 3 2 4 2 2 4" xfId="20800"/>
    <cellStyle name="20% - Accent5 3 2 4 2 2 4 2" xfId="20801"/>
    <cellStyle name="20% - Accent5 3 2 4 2 2 5" xfId="20802"/>
    <cellStyle name="20% - Accent5 3 2 4 2 3" xfId="20803"/>
    <cellStyle name="20% - Accent5 3 2 4 2 3 2" xfId="20804"/>
    <cellStyle name="20% - Accent5 3 2 4 2 3 2 2" xfId="20805"/>
    <cellStyle name="20% - Accent5 3 2 4 2 3 3" xfId="20806"/>
    <cellStyle name="20% - Accent5 3 2 4 2 4" xfId="20807"/>
    <cellStyle name="20% - Accent5 3 2 4 2 5" xfId="20808"/>
    <cellStyle name="20% - Accent5 3 2 4 2 5 2" xfId="20809"/>
    <cellStyle name="20% - Accent5 3 2 4 2 6" xfId="20810"/>
    <cellStyle name="20% - Accent5 3 2 4 3" xfId="20811"/>
    <cellStyle name="20% - Accent5 3 2 4 3 2" xfId="20812"/>
    <cellStyle name="20% - Accent5 3 2 4 3 2 2" xfId="20813"/>
    <cellStyle name="20% - Accent5 3 2 4 3 2 2 2" xfId="20814"/>
    <cellStyle name="20% - Accent5 3 2 4 3 2 3" xfId="20815"/>
    <cellStyle name="20% - Accent5 3 2 4 3 3" xfId="20816"/>
    <cellStyle name="20% - Accent5 3 2 4 3 4" xfId="20817"/>
    <cellStyle name="20% - Accent5 3 2 4 3 4 2" xfId="20818"/>
    <cellStyle name="20% - Accent5 3 2 4 3 5" xfId="20819"/>
    <cellStyle name="20% - Accent5 3 2 4 4" xfId="20820"/>
    <cellStyle name="20% - Accent5 3 2 4 4 2" xfId="20821"/>
    <cellStyle name="20% - Accent5 3 2 4 4 2 2" xfId="20822"/>
    <cellStyle name="20% - Accent5 3 2 4 4 3" xfId="20823"/>
    <cellStyle name="20% - Accent5 3 2 4 5" xfId="20824"/>
    <cellStyle name="20% - Accent5 3 2 4 6" xfId="20825"/>
    <cellStyle name="20% - Accent5 3 2 4 6 2" xfId="20826"/>
    <cellStyle name="20% - Accent5 3 2 4 7" xfId="20827"/>
    <cellStyle name="20% - Accent5 3 2 5" xfId="10801"/>
    <cellStyle name="20% - Accent5 3 2 5 2" xfId="20828"/>
    <cellStyle name="20% - Accent5 3 2 5 2 2" xfId="20829"/>
    <cellStyle name="20% - Accent5 3 2 5 2 2 2" xfId="20830"/>
    <cellStyle name="20% - Accent5 3 2 5 2 2 2 2" xfId="20831"/>
    <cellStyle name="20% - Accent5 3 2 5 2 2 3" xfId="20832"/>
    <cellStyle name="20% - Accent5 3 2 5 2 3" xfId="20833"/>
    <cellStyle name="20% - Accent5 3 2 5 2 4" xfId="20834"/>
    <cellStyle name="20% - Accent5 3 2 5 2 4 2" xfId="20835"/>
    <cellStyle name="20% - Accent5 3 2 5 2 5" xfId="20836"/>
    <cellStyle name="20% - Accent5 3 2 5 3" xfId="20837"/>
    <cellStyle name="20% - Accent5 3 2 5 3 2" xfId="20838"/>
    <cellStyle name="20% - Accent5 3 2 5 3 2 2" xfId="20839"/>
    <cellStyle name="20% - Accent5 3 2 5 3 3" xfId="20840"/>
    <cellStyle name="20% - Accent5 3 2 5 4" xfId="20841"/>
    <cellStyle name="20% - Accent5 3 2 5 5" xfId="20842"/>
    <cellStyle name="20% - Accent5 3 2 5 5 2" xfId="20843"/>
    <cellStyle name="20% - Accent5 3 2 5 6" xfId="20844"/>
    <cellStyle name="20% - Accent5 3 2 6" xfId="10802"/>
    <cellStyle name="20% - Accent5 3 2 6 2" xfId="20845"/>
    <cellStyle name="20% - Accent5 3 2 6 3" xfId="20846"/>
    <cellStyle name="20% - Accent5 3 2 6 3 2" xfId="20847"/>
    <cellStyle name="20% - Accent5 3 2 6 3 2 2" xfId="20848"/>
    <cellStyle name="20% - Accent5 3 2 6 3 3" xfId="20849"/>
    <cellStyle name="20% - Accent5 3 2 6 4" xfId="20850"/>
    <cellStyle name="20% - Accent5 3 2 6 5" xfId="20851"/>
    <cellStyle name="20% - Accent5 3 2 6 5 2" xfId="20852"/>
    <cellStyle name="20% - Accent5 3 2 6 6" xfId="20853"/>
    <cellStyle name="20% - Accent5 3 2 7" xfId="20854"/>
    <cellStyle name="20% - Accent5 3 2 8" xfId="20855"/>
    <cellStyle name="20% - Accent5 3 2 9" xfId="20856"/>
    <cellStyle name="20% - Accent5 3 2_Gross" xfId="10803"/>
    <cellStyle name="20% - Accent5 3 3" xfId="10804"/>
    <cellStyle name="20% - Accent5 3 3 2" xfId="20857"/>
    <cellStyle name="20% - Accent5 3 4" xfId="20858"/>
    <cellStyle name="20% - Accent5 3 4 2" xfId="20859"/>
    <cellStyle name="20% - Accent5 3 5" xfId="20860"/>
    <cellStyle name="20% - Accent5 3 5 2" xfId="20861"/>
    <cellStyle name="20% - Accent5 3 6" xfId="20862"/>
    <cellStyle name="20% - Accent5 3 7" xfId="20863"/>
    <cellStyle name="20% - Accent5 3 8" xfId="20864"/>
    <cellStyle name="20% - Accent5 3 9" xfId="20865"/>
    <cellStyle name="20% - Accent5 4" xfId="10805"/>
    <cellStyle name="20% - Accent5 4 10" xfId="20866"/>
    <cellStyle name="20% - Accent5 4 2" xfId="10806"/>
    <cellStyle name="20% - Accent5 4 2 2" xfId="10807"/>
    <cellStyle name="20% - Accent5 4 2 2 2" xfId="20867"/>
    <cellStyle name="20% - Accent5 4 2 2 2 2" xfId="20868"/>
    <cellStyle name="20% - Accent5 4 2 2 2 2 2" xfId="20869"/>
    <cellStyle name="20% - Accent5 4 2 2 2 2 2 2" xfId="20870"/>
    <cellStyle name="20% - Accent5 4 2 2 2 2 2 2 2" xfId="20871"/>
    <cellStyle name="20% - Accent5 4 2 2 2 2 2 3" xfId="20872"/>
    <cellStyle name="20% - Accent5 4 2 2 2 2 3" xfId="20873"/>
    <cellStyle name="20% - Accent5 4 2 2 2 2 3 2" xfId="20874"/>
    <cellStyle name="20% - Accent5 4 2 2 2 2 4" xfId="20875"/>
    <cellStyle name="20% - Accent5 4 2 2 2 3" xfId="20876"/>
    <cellStyle name="20% - Accent5 4 2 2 2 3 2" xfId="20877"/>
    <cellStyle name="20% - Accent5 4 2 2 2 3 2 2" xfId="20878"/>
    <cellStyle name="20% - Accent5 4 2 2 2 3 3" xfId="20879"/>
    <cellStyle name="20% - Accent5 4 2 2 2 4" xfId="20880"/>
    <cellStyle name="20% - Accent5 4 2 2 2 5" xfId="20881"/>
    <cellStyle name="20% - Accent5 4 2 2 2 5 2" xfId="20882"/>
    <cellStyle name="20% - Accent5 4 2 2 2 6" xfId="20883"/>
    <cellStyle name="20% - Accent5 4 2 2 3" xfId="20884"/>
    <cellStyle name="20% - Accent5 4 2 2 3 2" xfId="20885"/>
    <cellStyle name="20% - Accent5 4 2 2 3 2 2" xfId="20886"/>
    <cellStyle name="20% - Accent5 4 2 2 3 2 2 2" xfId="20887"/>
    <cellStyle name="20% - Accent5 4 2 2 3 2 3" xfId="20888"/>
    <cellStyle name="20% - Accent5 4 2 2 3 3" xfId="20889"/>
    <cellStyle name="20% - Accent5 4 2 2 3 3 2" xfId="20890"/>
    <cellStyle name="20% - Accent5 4 2 2 3 4" xfId="20891"/>
    <cellStyle name="20% - Accent5 4 2 2 4" xfId="20892"/>
    <cellStyle name="20% - Accent5 4 2 2 4 2" xfId="20893"/>
    <cellStyle name="20% - Accent5 4 2 2 4 2 2" xfId="20894"/>
    <cellStyle name="20% - Accent5 4 2 2 4 3" xfId="20895"/>
    <cellStyle name="20% - Accent5 4 2 2 5" xfId="20896"/>
    <cellStyle name="20% - Accent5 4 2 2 6" xfId="20897"/>
    <cellStyle name="20% - Accent5 4 2 2 6 2" xfId="20898"/>
    <cellStyle name="20% - Accent5 4 2 2 7" xfId="20899"/>
    <cellStyle name="20% - Accent5 4 2 3" xfId="20900"/>
    <cellStyle name="20% - Accent5 4 2 3 2" xfId="20901"/>
    <cellStyle name="20% - Accent5 4 2 3 2 2" xfId="20902"/>
    <cellStyle name="20% - Accent5 4 2 3 2 2 2" xfId="20903"/>
    <cellStyle name="20% - Accent5 4 2 3 2 2 2 2" xfId="20904"/>
    <cellStyle name="20% - Accent5 4 2 3 2 2 3" xfId="20905"/>
    <cellStyle name="20% - Accent5 4 2 3 2 3" xfId="20906"/>
    <cellStyle name="20% - Accent5 4 2 3 2 4" xfId="20907"/>
    <cellStyle name="20% - Accent5 4 2 3 2 4 2" xfId="20908"/>
    <cellStyle name="20% - Accent5 4 2 3 2 5" xfId="20909"/>
    <cellStyle name="20% - Accent5 4 2 3 3" xfId="20910"/>
    <cellStyle name="20% - Accent5 4 2 3 3 2" xfId="20911"/>
    <cellStyle name="20% - Accent5 4 2 3 3 2 2" xfId="20912"/>
    <cellStyle name="20% - Accent5 4 2 3 3 3" xfId="20913"/>
    <cellStyle name="20% - Accent5 4 2 3 4" xfId="20914"/>
    <cellStyle name="20% - Accent5 4 2 3 5" xfId="20915"/>
    <cellStyle name="20% - Accent5 4 2 3 5 2" xfId="20916"/>
    <cellStyle name="20% - Accent5 4 2 3 6" xfId="20917"/>
    <cellStyle name="20% - Accent5 4 2 4" xfId="20918"/>
    <cellStyle name="20% - Accent5 4 2 4 2" xfId="20919"/>
    <cellStyle name="20% - Accent5 4 2 4 2 2" xfId="20920"/>
    <cellStyle name="20% - Accent5 4 2 4 2 2 2" xfId="20921"/>
    <cellStyle name="20% - Accent5 4 2 4 2 3" xfId="20922"/>
    <cellStyle name="20% - Accent5 4 2 4 3" xfId="20923"/>
    <cellStyle name="20% - Accent5 4 2 4 4" xfId="20924"/>
    <cellStyle name="20% - Accent5 4 2 4 4 2" xfId="20925"/>
    <cellStyle name="20% - Accent5 4 2 4 5" xfId="20926"/>
    <cellStyle name="20% - Accent5 4 2 5" xfId="20927"/>
    <cellStyle name="20% - Accent5 4 2 5 2" xfId="20928"/>
    <cellStyle name="20% - Accent5 4 2 5 2 2" xfId="20929"/>
    <cellStyle name="20% - Accent5 4 2 5 3" xfId="20930"/>
    <cellStyle name="20% - Accent5 4 2 6" xfId="20931"/>
    <cellStyle name="20% - Accent5 4 2 7" xfId="20932"/>
    <cellStyle name="20% - Accent5 4 2 7 2" xfId="20933"/>
    <cellStyle name="20% - Accent5 4 2 8" xfId="20934"/>
    <cellStyle name="20% - Accent5 4 3" xfId="10808"/>
    <cellStyle name="20% - Accent5 4 3 2" xfId="20935"/>
    <cellStyle name="20% - Accent5 4 4" xfId="10809"/>
    <cellStyle name="20% - Accent5 4 4 2" xfId="20936"/>
    <cellStyle name="20% - Accent5 4 5" xfId="20937"/>
    <cellStyle name="20% - Accent5 4 5 2" xfId="20938"/>
    <cellStyle name="20% - Accent5 4 6" xfId="20939"/>
    <cellStyle name="20% - Accent5 4 7" xfId="20940"/>
    <cellStyle name="20% - Accent5 4 8" xfId="20941"/>
    <cellStyle name="20% - Accent5 4 9" xfId="20942"/>
    <cellStyle name="20% - Accent5 5" xfId="10810"/>
    <cellStyle name="20% - Accent5 5 2" xfId="10811"/>
    <cellStyle name="20% - Accent5 5 2 2" xfId="20943"/>
    <cellStyle name="20% - Accent5 5 3" xfId="20944"/>
    <cellStyle name="20% - Accent5 5 3 2" xfId="20945"/>
    <cellStyle name="20% - Accent5 5 4" xfId="20946"/>
    <cellStyle name="20% - Accent5 5 4 2" xfId="20947"/>
    <cellStyle name="20% - Accent5 5 5" xfId="20948"/>
    <cellStyle name="20% - Accent5 5 6" xfId="20949"/>
    <cellStyle name="20% - Accent5 5 7" xfId="20950"/>
    <cellStyle name="20% - Accent5 6" xfId="10812"/>
    <cellStyle name="20% - Accent5 6 2" xfId="10813"/>
    <cellStyle name="20% - Accent5 6 3" xfId="20951"/>
    <cellStyle name="20% - Accent5 6 4" xfId="20952"/>
    <cellStyle name="20% - Accent5 7" xfId="10814"/>
    <cellStyle name="20% - Accent5 7 2" xfId="20953"/>
    <cellStyle name="20% - Accent5 7 3" xfId="20954"/>
    <cellStyle name="20% - Accent5 7 4" xfId="20955"/>
    <cellStyle name="20% - Accent5 8" xfId="10815"/>
    <cellStyle name="20% - Accent5 8 2" xfId="20956"/>
    <cellStyle name="20% - Accent5 9" xfId="20957"/>
    <cellStyle name="20% - Accent5 9 2" xfId="20958"/>
    <cellStyle name="20% - Accent6 10" xfId="20959"/>
    <cellStyle name="20% - Accent6 10 2" xfId="20960"/>
    <cellStyle name="20% - Accent6 11" xfId="20961"/>
    <cellStyle name="20% - Accent6 12" xfId="20962"/>
    <cellStyle name="20% - Accent6 2" xfId="10816"/>
    <cellStyle name="20% - Accent6 2 2" xfId="10817"/>
    <cellStyle name="20% - Accent6 2 2 2" xfId="10818"/>
    <cellStyle name="20% - Accent6 2 2 2 10" xfId="20963"/>
    <cellStyle name="20% - Accent6 2 2 2 2" xfId="10819"/>
    <cellStyle name="20% - Accent6 2 2 2 2 2" xfId="20964"/>
    <cellStyle name="20% - Accent6 2 2 2 2 2 2" xfId="20965"/>
    <cellStyle name="20% - Accent6 2 2 2 2 2 2 2" xfId="20966"/>
    <cellStyle name="20% - Accent6 2 2 2 2 2 2 2 2" xfId="20967"/>
    <cellStyle name="20% - Accent6 2 2 2 2 2 2 2 2 2" xfId="20968"/>
    <cellStyle name="20% - Accent6 2 2 2 2 2 2 2 3" xfId="20969"/>
    <cellStyle name="20% - Accent6 2 2 2 2 2 2 3" xfId="20970"/>
    <cellStyle name="20% - Accent6 2 2 2 2 2 2 3 2" xfId="20971"/>
    <cellStyle name="20% - Accent6 2 2 2 2 2 2 4" xfId="20972"/>
    <cellStyle name="20% - Accent6 2 2 2 2 2 3" xfId="20973"/>
    <cellStyle name="20% - Accent6 2 2 2 2 2 3 2" xfId="20974"/>
    <cellStyle name="20% - Accent6 2 2 2 2 2 3 2 2" xfId="20975"/>
    <cellStyle name="20% - Accent6 2 2 2 2 2 3 3" xfId="20976"/>
    <cellStyle name="20% - Accent6 2 2 2 2 2 4" xfId="20977"/>
    <cellStyle name="20% - Accent6 2 2 2 2 2 5" xfId="20978"/>
    <cellStyle name="20% - Accent6 2 2 2 2 2 5 2" xfId="20979"/>
    <cellStyle name="20% - Accent6 2 2 2 2 2 6" xfId="20980"/>
    <cellStyle name="20% - Accent6 2 2 2 2 3" xfId="20981"/>
    <cellStyle name="20% - Accent6 2 2 2 2 3 2" xfId="20982"/>
    <cellStyle name="20% - Accent6 2 2 2 2 3 2 2" xfId="20983"/>
    <cellStyle name="20% - Accent6 2 2 2 2 3 2 2 2" xfId="20984"/>
    <cellStyle name="20% - Accent6 2 2 2 2 3 2 3" xfId="20985"/>
    <cellStyle name="20% - Accent6 2 2 2 2 3 3" xfId="20986"/>
    <cellStyle name="20% - Accent6 2 2 2 2 3 3 2" xfId="20987"/>
    <cellStyle name="20% - Accent6 2 2 2 2 3 4" xfId="20988"/>
    <cellStyle name="20% - Accent6 2 2 2 2 4" xfId="20989"/>
    <cellStyle name="20% - Accent6 2 2 2 2 4 2" xfId="20990"/>
    <cellStyle name="20% - Accent6 2 2 2 2 4 2 2" xfId="20991"/>
    <cellStyle name="20% - Accent6 2 2 2 2 4 3" xfId="20992"/>
    <cellStyle name="20% - Accent6 2 2 2 2 5" xfId="20993"/>
    <cellStyle name="20% - Accent6 2 2 2 2 6" xfId="20994"/>
    <cellStyle name="20% - Accent6 2 2 2 2 6 2" xfId="20995"/>
    <cellStyle name="20% - Accent6 2 2 2 2 7" xfId="20996"/>
    <cellStyle name="20% - Accent6 2 2 2 3" xfId="10820"/>
    <cellStyle name="20% - Accent6 2 2 2 3 2" xfId="20997"/>
    <cellStyle name="20% - Accent6 2 2 2 3 2 2" xfId="20998"/>
    <cellStyle name="20% - Accent6 2 2 2 3 2 2 2" xfId="20999"/>
    <cellStyle name="20% - Accent6 2 2 2 3 2 2 2 2" xfId="21000"/>
    <cellStyle name="20% - Accent6 2 2 2 3 2 2 3" xfId="21001"/>
    <cellStyle name="20% - Accent6 2 2 2 3 2 3" xfId="21002"/>
    <cellStyle name="20% - Accent6 2 2 2 3 2 4" xfId="21003"/>
    <cellStyle name="20% - Accent6 2 2 2 3 2 4 2" xfId="21004"/>
    <cellStyle name="20% - Accent6 2 2 2 3 2 5" xfId="21005"/>
    <cellStyle name="20% - Accent6 2 2 2 3 3" xfId="21006"/>
    <cellStyle name="20% - Accent6 2 2 2 3 3 2" xfId="21007"/>
    <cellStyle name="20% - Accent6 2 2 2 3 3 2 2" xfId="21008"/>
    <cellStyle name="20% - Accent6 2 2 2 3 3 3" xfId="21009"/>
    <cellStyle name="20% - Accent6 2 2 2 3 4" xfId="21010"/>
    <cellStyle name="20% - Accent6 2 2 2 3 5" xfId="21011"/>
    <cellStyle name="20% - Accent6 2 2 2 3 5 2" xfId="21012"/>
    <cellStyle name="20% - Accent6 2 2 2 3 6" xfId="21013"/>
    <cellStyle name="20% - Accent6 2 2 2 4" xfId="21014"/>
    <cellStyle name="20% - Accent6 2 2 2 4 2" xfId="21015"/>
    <cellStyle name="20% - Accent6 2 2 2 4 2 2" xfId="21016"/>
    <cellStyle name="20% - Accent6 2 2 2 4 2 2 2" xfId="21017"/>
    <cellStyle name="20% - Accent6 2 2 2 4 2 3" xfId="21018"/>
    <cellStyle name="20% - Accent6 2 2 2 4 3" xfId="21019"/>
    <cellStyle name="20% - Accent6 2 2 2 4 4" xfId="21020"/>
    <cellStyle name="20% - Accent6 2 2 2 4 4 2" xfId="21021"/>
    <cellStyle name="20% - Accent6 2 2 2 4 5" xfId="21022"/>
    <cellStyle name="20% - Accent6 2 2 2 5" xfId="21023"/>
    <cellStyle name="20% - Accent6 2 2 2 6" xfId="21024"/>
    <cellStyle name="20% - Accent6 2 2 2 7" xfId="21025"/>
    <cellStyle name="20% - Accent6 2 2 2 7 2" xfId="21026"/>
    <cellStyle name="20% - Accent6 2 2 2 7 2 2" xfId="21027"/>
    <cellStyle name="20% - Accent6 2 2 2 7 3" xfId="21028"/>
    <cellStyle name="20% - Accent6 2 2 2 8" xfId="21029"/>
    <cellStyle name="20% - Accent6 2 2 2 9" xfId="21030"/>
    <cellStyle name="20% - Accent6 2 2 2 9 2" xfId="21031"/>
    <cellStyle name="20% - Accent6 2 2 3" xfId="10821"/>
    <cellStyle name="20% - Accent6 2 2 3 2" xfId="21032"/>
    <cellStyle name="20% - Accent6 2 2 3 3" xfId="21033"/>
    <cellStyle name="20% - Accent6 2 2 3 4" xfId="21034"/>
    <cellStyle name="20% - Accent6 2 2 4" xfId="10822"/>
    <cellStyle name="20% - Accent6 2 2 5" xfId="21035"/>
    <cellStyle name="20% - Accent6 2 2 6" xfId="21036"/>
    <cellStyle name="20% - Accent6 2 2 7" xfId="21037"/>
    <cellStyle name="20% - Accent6 2 2 8" xfId="21038"/>
    <cellStyle name="20% - Accent6 2 3" xfId="10823"/>
    <cellStyle name="20% - Accent6 2 3 2" xfId="10824"/>
    <cellStyle name="20% - Accent6 2 3 2 2" xfId="21039"/>
    <cellStyle name="20% - Accent6 2 3 2 2 2" xfId="21040"/>
    <cellStyle name="20% - Accent6 2 3 2 3" xfId="21041"/>
    <cellStyle name="20% - Accent6 2 3 2 4" xfId="21042"/>
    <cellStyle name="20% - Accent6 2 3 2 5" xfId="21043"/>
    <cellStyle name="20% - Accent6 2 3 3" xfId="10825"/>
    <cellStyle name="20% - Accent6 2 3 3 2" xfId="21044"/>
    <cellStyle name="20% - Accent6 2 3 4" xfId="10826"/>
    <cellStyle name="20% - Accent6 2 3 5" xfId="21045"/>
    <cellStyle name="20% - Accent6 2 3 6" xfId="21046"/>
    <cellStyle name="20% - Accent6 2 3 7" xfId="21047"/>
    <cellStyle name="20% - Accent6 2 3 8" xfId="21048"/>
    <cellStyle name="20% - Accent6 2 4" xfId="10827"/>
    <cellStyle name="20% - Accent6 2 4 2" xfId="10828"/>
    <cellStyle name="20% - Accent6 2 4 3" xfId="21049"/>
    <cellStyle name="20% - Accent6 2 4 4" xfId="21050"/>
    <cellStyle name="20% - Accent6 2 5" xfId="10829"/>
    <cellStyle name="20% - Accent6 2 5 2" xfId="21051"/>
    <cellStyle name="20% - Accent6 2 6" xfId="21052"/>
    <cellStyle name="20% - Accent6 2 7" xfId="21053"/>
    <cellStyle name="20% - Accent6 2 8" xfId="21054"/>
    <cellStyle name="20% - Accent6 2 9" xfId="21055"/>
    <cellStyle name="20% - Accent6 2_BB" xfId="10830"/>
    <cellStyle name="20% - Accent6 3" xfId="10831"/>
    <cellStyle name="20% - Accent6 3 10" xfId="21056"/>
    <cellStyle name="20% - Accent6 3 2" xfId="10832"/>
    <cellStyle name="20% - Accent6 3 2 10" xfId="21057"/>
    <cellStyle name="20% - Accent6 3 2 11" xfId="21058"/>
    <cellStyle name="20% - Accent6 3 2 11 2" xfId="21059"/>
    <cellStyle name="20% - Accent6 3 2 12" xfId="21060"/>
    <cellStyle name="20% - Accent6 3 2 2" xfId="10833"/>
    <cellStyle name="20% - Accent6 3 2 2 2" xfId="10834"/>
    <cellStyle name="20% - Accent6 3 2 2 2 2" xfId="21061"/>
    <cellStyle name="20% - Accent6 3 2 2 2 2 2" xfId="21062"/>
    <cellStyle name="20% - Accent6 3 2 2 2 2 2 2" xfId="21063"/>
    <cellStyle name="20% - Accent6 3 2 2 2 2 2 2 2" xfId="21064"/>
    <cellStyle name="20% - Accent6 3 2 2 2 2 2 2 2 2" xfId="21065"/>
    <cellStyle name="20% - Accent6 3 2 2 2 2 2 2 3" xfId="21066"/>
    <cellStyle name="20% - Accent6 3 2 2 2 2 2 3" xfId="21067"/>
    <cellStyle name="20% - Accent6 3 2 2 2 2 2 4" xfId="21068"/>
    <cellStyle name="20% - Accent6 3 2 2 2 2 2 4 2" xfId="21069"/>
    <cellStyle name="20% - Accent6 3 2 2 2 2 2 5" xfId="21070"/>
    <cellStyle name="20% - Accent6 3 2 2 2 2 3" xfId="21071"/>
    <cellStyle name="20% - Accent6 3 2 2 2 2 3 2" xfId="21072"/>
    <cellStyle name="20% - Accent6 3 2 2 2 2 3 2 2" xfId="21073"/>
    <cellStyle name="20% - Accent6 3 2 2 2 2 3 3" xfId="21074"/>
    <cellStyle name="20% - Accent6 3 2 2 2 2 4" xfId="21075"/>
    <cellStyle name="20% - Accent6 3 2 2 2 2 5" xfId="21076"/>
    <cellStyle name="20% - Accent6 3 2 2 2 2 5 2" xfId="21077"/>
    <cellStyle name="20% - Accent6 3 2 2 2 2 6" xfId="21078"/>
    <cellStyle name="20% - Accent6 3 2 2 2 3" xfId="21079"/>
    <cellStyle name="20% - Accent6 3 2 2 2 3 2" xfId="21080"/>
    <cellStyle name="20% - Accent6 3 2 2 2 3 2 2" xfId="21081"/>
    <cellStyle name="20% - Accent6 3 2 2 2 3 2 2 2" xfId="21082"/>
    <cellStyle name="20% - Accent6 3 2 2 2 3 2 3" xfId="21083"/>
    <cellStyle name="20% - Accent6 3 2 2 2 3 3" xfId="21084"/>
    <cellStyle name="20% - Accent6 3 2 2 2 3 4" xfId="21085"/>
    <cellStyle name="20% - Accent6 3 2 2 2 3 4 2" xfId="21086"/>
    <cellStyle name="20% - Accent6 3 2 2 2 3 5" xfId="21087"/>
    <cellStyle name="20% - Accent6 3 2 2 2 4" xfId="21088"/>
    <cellStyle name="20% - Accent6 3 2 2 2 4 2" xfId="21089"/>
    <cellStyle name="20% - Accent6 3 2 2 2 4 2 2" xfId="21090"/>
    <cellStyle name="20% - Accent6 3 2 2 2 4 3" xfId="21091"/>
    <cellStyle name="20% - Accent6 3 2 2 2 5" xfId="21092"/>
    <cellStyle name="20% - Accent6 3 2 2 2 6" xfId="21093"/>
    <cellStyle name="20% - Accent6 3 2 2 2 6 2" xfId="21094"/>
    <cellStyle name="20% - Accent6 3 2 2 2 7" xfId="21095"/>
    <cellStyle name="20% - Accent6 3 2 2 3" xfId="21096"/>
    <cellStyle name="20% - Accent6 3 2 2 3 2" xfId="21097"/>
    <cellStyle name="20% - Accent6 3 2 2 3 2 2" xfId="21098"/>
    <cellStyle name="20% - Accent6 3 2 2 3 2 2 2" xfId="21099"/>
    <cellStyle name="20% - Accent6 3 2 2 3 2 2 2 2" xfId="21100"/>
    <cellStyle name="20% - Accent6 3 2 2 3 2 2 3" xfId="21101"/>
    <cellStyle name="20% - Accent6 3 2 2 3 2 3" xfId="21102"/>
    <cellStyle name="20% - Accent6 3 2 2 3 2 4" xfId="21103"/>
    <cellStyle name="20% - Accent6 3 2 2 3 2 4 2" xfId="21104"/>
    <cellStyle name="20% - Accent6 3 2 2 3 2 5" xfId="21105"/>
    <cellStyle name="20% - Accent6 3 2 2 3 3" xfId="21106"/>
    <cellStyle name="20% - Accent6 3 2 2 3 3 2" xfId="21107"/>
    <cellStyle name="20% - Accent6 3 2 2 3 3 2 2" xfId="21108"/>
    <cellStyle name="20% - Accent6 3 2 2 3 3 3" xfId="21109"/>
    <cellStyle name="20% - Accent6 3 2 2 3 4" xfId="21110"/>
    <cellStyle name="20% - Accent6 3 2 2 3 5" xfId="21111"/>
    <cellStyle name="20% - Accent6 3 2 2 3 5 2" xfId="21112"/>
    <cellStyle name="20% - Accent6 3 2 2 3 6" xfId="21113"/>
    <cellStyle name="20% - Accent6 3 2 2 4" xfId="21114"/>
    <cellStyle name="20% - Accent6 3 2 2 4 2" xfId="21115"/>
    <cellStyle name="20% - Accent6 3 2 2 4 2 2" xfId="21116"/>
    <cellStyle name="20% - Accent6 3 2 2 4 2 2 2" xfId="21117"/>
    <cellStyle name="20% - Accent6 3 2 2 4 2 3" xfId="21118"/>
    <cellStyle name="20% - Accent6 3 2 2 4 3" xfId="21119"/>
    <cellStyle name="20% - Accent6 3 2 2 4 4" xfId="21120"/>
    <cellStyle name="20% - Accent6 3 2 2 4 4 2" xfId="21121"/>
    <cellStyle name="20% - Accent6 3 2 2 4 5" xfId="21122"/>
    <cellStyle name="20% - Accent6 3 2 2 5" xfId="21123"/>
    <cellStyle name="20% - Accent6 3 2 2 5 2" xfId="21124"/>
    <cellStyle name="20% - Accent6 3 2 2 5 2 2" xfId="21125"/>
    <cellStyle name="20% - Accent6 3 2 2 5 3" xfId="21126"/>
    <cellStyle name="20% - Accent6 3 2 2 6" xfId="21127"/>
    <cellStyle name="20% - Accent6 3 2 2 7" xfId="21128"/>
    <cellStyle name="20% - Accent6 3 2 2 7 2" xfId="21129"/>
    <cellStyle name="20% - Accent6 3 2 2 8" xfId="21130"/>
    <cellStyle name="20% - Accent6 3 2 3" xfId="10835"/>
    <cellStyle name="20% - Accent6 3 2 3 2" xfId="21131"/>
    <cellStyle name="20% - Accent6 3 2 3 2 2" xfId="21132"/>
    <cellStyle name="20% - Accent6 3 2 3 2 2 2" xfId="21133"/>
    <cellStyle name="20% - Accent6 3 2 3 2 2 2 2" xfId="21134"/>
    <cellStyle name="20% - Accent6 3 2 3 2 2 2 2 2" xfId="21135"/>
    <cellStyle name="20% - Accent6 3 2 3 2 2 2 3" xfId="21136"/>
    <cellStyle name="20% - Accent6 3 2 3 2 2 3" xfId="21137"/>
    <cellStyle name="20% - Accent6 3 2 3 2 2 4" xfId="21138"/>
    <cellStyle name="20% - Accent6 3 2 3 2 2 4 2" xfId="21139"/>
    <cellStyle name="20% - Accent6 3 2 3 2 2 5" xfId="21140"/>
    <cellStyle name="20% - Accent6 3 2 3 2 3" xfId="21141"/>
    <cellStyle name="20% - Accent6 3 2 3 2 3 2" xfId="21142"/>
    <cellStyle name="20% - Accent6 3 2 3 2 3 2 2" xfId="21143"/>
    <cellStyle name="20% - Accent6 3 2 3 2 3 3" xfId="21144"/>
    <cellStyle name="20% - Accent6 3 2 3 2 4" xfId="21145"/>
    <cellStyle name="20% - Accent6 3 2 3 2 5" xfId="21146"/>
    <cellStyle name="20% - Accent6 3 2 3 2 5 2" xfId="21147"/>
    <cellStyle name="20% - Accent6 3 2 3 2 6" xfId="21148"/>
    <cellStyle name="20% - Accent6 3 2 3 3" xfId="21149"/>
    <cellStyle name="20% - Accent6 3 2 3 3 2" xfId="21150"/>
    <cellStyle name="20% - Accent6 3 2 3 3 2 2" xfId="21151"/>
    <cellStyle name="20% - Accent6 3 2 3 3 2 2 2" xfId="21152"/>
    <cellStyle name="20% - Accent6 3 2 3 3 2 3" xfId="21153"/>
    <cellStyle name="20% - Accent6 3 2 3 3 3" xfId="21154"/>
    <cellStyle name="20% - Accent6 3 2 3 3 4" xfId="21155"/>
    <cellStyle name="20% - Accent6 3 2 3 3 4 2" xfId="21156"/>
    <cellStyle name="20% - Accent6 3 2 3 3 5" xfId="21157"/>
    <cellStyle name="20% - Accent6 3 2 3 4" xfId="21158"/>
    <cellStyle name="20% - Accent6 3 2 3 4 2" xfId="21159"/>
    <cellStyle name="20% - Accent6 3 2 3 4 2 2" xfId="21160"/>
    <cellStyle name="20% - Accent6 3 2 3 4 3" xfId="21161"/>
    <cellStyle name="20% - Accent6 3 2 3 5" xfId="21162"/>
    <cellStyle name="20% - Accent6 3 2 3 6" xfId="21163"/>
    <cellStyle name="20% - Accent6 3 2 3 6 2" xfId="21164"/>
    <cellStyle name="20% - Accent6 3 2 3 7" xfId="21165"/>
    <cellStyle name="20% - Accent6 3 2 4" xfId="10836"/>
    <cellStyle name="20% - Accent6 3 2 4 2" xfId="21166"/>
    <cellStyle name="20% - Accent6 3 2 4 2 2" xfId="21167"/>
    <cellStyle name="20% - Accent6 3 2 4 2 2 2" xfId="21168"/>
    <cellStyle name="20% - Accent6 3 2 4 2 2 2 2" xfId="21169"/>
    <cellStyle name="20% - Accent6 3 2 4 2 2 2 2 2" xfId="21170"/>
    <cellStyle name="20% - Accent6 3 2 4 2 2 2 3" xfId="21171"/>
    <cellStyle name="20% - Accent6 3 2 4 2 2 3" xfId="21172"/>
    <cellStyle name="20% - Accent6 3 2 4 2 2 4" xfId="21173"/>
    <cellStyle name="20% - Accent6 3 2 4 2 2 4 2" xfId="21174"/>
    <cellStyle name="20% - Accent6 3 2 4 2 2 5" xfId="21175"/>
    <cellStyle name="20% - Accent6 3 2 4 2 3" xfId="21176"/>
    <cellStyle name="20% - Accent6 3 2 4 2 3 2" xfId="21177"/>
    <cellStyle name="20% - Accent6 3 2 4 2 3 2 2" xfId="21178"/>
    <cellStyle name="20% - Accent6 3 2 4 2 3 3" xfId="21179"/>
    <cellStyle name="20% - Accent6 3 2 4 2 4" xfId="21180"/>
    <cellStyle name="20% - Accent6 3 2 4 2 5" xfId="21181"/>
    <cellStyle name="20% - Accent6 3 2 4 2 5 2" xfId="21182"/>
    <cellStyle name="20% - Accent6 3 2 4 2 6" xfId="21183"/>
    <cellStyle name="20% - Accent6 3 2 4 3" xfId="21184"/>
    <cellStyle name="20% - Accent6 3 2 4 3 2" xfId="21185"/>
    <cellStyle name="20% - Accent6 3 2 4 3 2 2" xfId="21186"/>
    <cellStyle name="20% - Accent6 3 2 4 3 2 2 2" xfId="21187"/>
    <cellStyle name="20% - Accent6 3 2 4 3 2 3" xfId="21188"/>
    <cellStyle name="20% - Accent6 3 2 4 3 3" xfId="21189"/>
    <cellStyle name="20% - Accent6 3 2 4 3 4" xfId="21190"/>
    <cellStyle name="20% - Accent6 3 2 4 3 4 2" xfId="21191"/>
    <cellStyle name="20% - Accent6 3 2 4 3 5" xfId="21192"/>
    <cellStyle name="20% - Accent6 3 2 4 4" xfId="21193"/>
    <cellStyle name="20% - Accent6 3 2 4 4 2" xfId="21194"/>
    <cellStyle name="20% - Accent6 3 2 4 4 2 2" xfId="21195"/>
    <cellStyle name="20% - Accent6 3 2 4 4 3" xfId="21196"/>
    <cellStyle name="20% - Accent6 3 2 4 5" xfId="21197"/>
    <cellStyle name="20% - Accent6 3 2 4 6" xfId="21198"/>
    <cellStyle name="20% - Accent6 3 2 4 6 2" xfId="21199"/>
    <cellStyle name="20% - Accent6 3 2 4 7" xfId="21200"/>
    <cellStyle name="20% - Accent6 3 2 5" xfId="10837"/>
    <cellStyle name="20% - Accent6 3 2 5 2" xfId="21201"/>
    <cellStyle name="20% - Accent6 3 2 5 2 2" xfId="21202"/>
    <cellStyle name="20% - Accent6 3 2 5 2 2 2" xfId="21203"/>
    <cellStyle name="20% - Accent6 3 2 5 2 2 2 2" xfId="21204"/>
    <cellStyle name="20% - Accent6 3 2 5 2 2 3" xfId="21205"/>
    <cellStyle name="20% - Accent6 3 2 5 2 3" xfId="21206"/>
    <cellStyle name="20% - Accent6 3 2 5 2 4" xfId="21207"/>
    <cellStyle name="20% - Accent6 3 2 5 2 4 2" xfId="21208"/>
    <cellStyle name="20% - Accent6 3 2 5 2 5" xfId="21209"/>
    <cellStyle name="20% - Accent6 3 2 5 3" xfId="21210"/>
    <cellStyle name="20% - Accent6 3 2 5 3 2" xfId="21211"/>
    <cellStyle name="20% - Accent6 3 2 5 3 2 2" xfId="21212"/>
    <cellStyle name="20% - Accent6 3 2 5 3 3" xfId="21213"/>
    <cellStyle name="20% - Accent6 3 2 5 4" xfId="21214"/>
    <cellStyle name="20% - Accent6 3 2 5 5" xfId="21215"/>
    <cellStyle name="20% - Accent6 3 2 5 5 2" xfId="21216"/>
    <cellStyle name="20% - Accent6 3 2 5 6" xfId="21217"/>
    <cellStyle name="20% - Accent6 3 2 6" xfId="10838"/>
    <cellStyle name="20% - Accent6 3 2 6 2" xfId="21218"/>
    <cellStyle name="20% - Accent6 3 2 6 2 2" xfId="21219"/>
    <cellStyle name="20% - Accent6 3 2 6 2 2 2" xfId="21220"/>
    <cellStyle name="20% - Accent6 3 2 6 2 3" xfId="21221"/>
    <cellStyle name="20% - Accent6 3 2 6 3" xfId="21222"/>
    <cellStyle name="20% - Accent6 3 2 6 4" xfId="21223"/>
    <cellStyle name="20% - Accent6 3 2 6 4 2" xfId="21224"/>
    <cellStyle name="20% - Accent6 3 2 6 5" xfId="21225"/>
    <cellStyle name="20% - Accent6 3 2 7" xfId="21226"/>
    <cellStyle name="20% - Accent6 3 2 8" xfId="21227"/>
    <cellStyle name="20% - Accent6 3 2 9" xfId="21228"/>
    <cellStyle name="20% - Accent6 3 2 9 2" xfId="21229"/>
    <cellStyle name="20% - Accent6 3 2 9 2 2" xfId="21230"/>
    <cellStyle name="20% - Accent6 3 2 9 3" xfId="21231"/>
    <cellStyle name="20% - Accent6 3 2_Gross" xfId="10839"/>
    <cellStyle name="20% - Accent6 3 3" xfId="10840"/>
    <cellStyle name="20% - Accent6 3 3 2" xfId="21232"/>
    <cellStyle name="20% - Accent6 3 4" xfId="21233"/>
    <cellStyle name="20% - Accent6 3 4 2" xfId="21234"/>
    <cellStyle name="20% - Accent6 3 5" xfId="21235"/>
    <cellStyle name="20% - Accent6 3 5 2" xfId="21236"/>
    <cellStyle name="20% - Accent6 3 6" xfId="21237"/>
    <cellStyle name="20% - Accent6 3 7" xfId="21238"/>
    <cellStyle name="20% - Accent6 3 8" xfId="21239"/>
    <cellStyle name="20% - Accent6 3 9" xfId="21240"/>
    <cellStyle name="20% - Accent6 4" xfId="10841"/>
    <cellStyle name="20% - Accent6 4 10" xfId="21241"/>
    <cellStyle name="20% - Accent6 4 2" xfId="10842"/>
    <cellStyle name="20% - Accent6 4 2 2" xfId="21242"/>
    <cellStyle name="20% - Accent6 4 2 2 2" xfId="21243"/>
    <cellStyle name="20% - Accent6 4 2 3" xfId="21244"/>
    <cellStyle name="20% - Accent6 4 2 3 2" xfId="21245"/>
    <cellStyle name="20% - Accent6 4 2 4" xfId="21246"/>
    <cellStyle name="20% - Accent6 4 3" xfId="10843"/>
    <cellStyle name="20% - Accent6 4 3 2" xfId="21247"/>
    <cellStyle name="20% - Accent6 4 4" xfId="21248"/>
    <cellStyle name="20% - Accent6 4 4 2" xfId="21249"/>
    <cellStyle name="20% - Accent6 4 5" xfId="21250"/>
    <cellStyle name="20% - Accent6 4 5 2" xfId="21251"/>
    <cellStyle name="20% - Accent6 4 6" xfId="21252"/>
    <cellStyle name="20% - Accent6 4 7" xfId="21253"/>
    <cellStyle name="20% - Accent6 4 8" xfId="21254"/>
    <cellStyle name="20% - Accent6 4 9" xfId="21255"/>
    <cellStyle name="20% - Accent6 5" xfId="10844"/>
    <cellStyle name="20% - Accent6 5 2" xfId="10845"/>
    <cellStyle name="20% - Accent6 5 2 2" xfId="21256"/>
    <cellStyle name="20% - Accent6 5 2 2 2" xfId="21257"/>
    <cellStyle name="20% - Accent6 5 2 2 2 2" xfId="21258"/>
    <cellStyle name="20% - Accent6 5 2 2 2 2 2" xfId="21259"/>
    <cellStyle name="20% - Accent6 5 2 2 2 2 2 2" xfId="21260"/>
    <cellStyle name="20% - Accent6 5 2 2 2 2 3" xfId="21261"/>
    <cellStyle name="20% - Accent6 5 2 2 2 3" xfId="21262"/>
    <cellStyle name="20% - Accent6 5 2 2 2 3 2" xfId="21263"/>
    <cellStyle name="20% - Accent6 5 2 2 2 4" xfId="21264"/>
    <cellStyle name="20% - Accent6 5 2 2 3" xfId="21265"/>
    <cellStyle name="20% - Accent6 5 2 2 3 2" xfId="21266"/>
    <cellStyle name="20% - Accent6 5 2 2 3 2 2" xfId="21267"/>
    <cellStyle name="20% - Accent6 5 2 2 3 3" xfId="21268"/>
    <cellStyle name="20% - Accent6 5 2 2 4" xfId="21269"/>
    <cellStyle name="20% - Accent6 5 2 2 5" xfId="21270"/>
    <cellStyle name="20% - Accent6 5 2 2 5 2" xfId="21271"/>
    <cellStyle name="20% - Accent6 5 2 2 6" xfId="21272"/>
    <cellStyle name="20% - Accent6 5 2 3" xfId="21273"/>
    <cellStyle name="20% - Accent6 5 2 3 2" xfId="21274"/>
    <cellStyle name="20% - Accent6 5 2 3 2 2" xfId="21275"/>
    <cellStyle name="20% - Accent6 5 2 3 2 2 2" xfId="21276"/>
    <cellStyle name="20% - Accent6 5 2 3 2 3" xfId="21277"/>
    <cellStyle name="20% - Accent6 5 2 3 3" xfId="21278"/>
    <cellStyle name="20% - Accent6 5 2 3 3 2" xfId="21279"/>
    <cellStyle name="20% - Accent6 5 2 3 4" xfId="21280"/>
    <cellStyle name="20% - Accent6 5 2 4" xfId="21281"/>
    <cellStyle name="20% - Accent6 5 2 4 2" xfId="21282"/>
    <cellStyle name="20% - Accent6 5 2 4 2 2" xfId="21283"/>
    <cellStyle name="20% - Accent6 5 2 4 3" xfId="21284"/>
    <cellStyle name="20% - Accent6 5 2 5" xfId="21285"/>
    <cellStyle name="20% - Accent6 5 2 6" xfId="21286"/>
    <cellStyle name="20% - Accent6 5 2 6 2" xfId="21287"/>
    <cellStyle name="20% - Accent6 5 2 7" xfId="21288"/>
    <cellStyle name="20% - Accent6 5 3" xfId="10846"/>
    <cellStyle name="20% - Accent6 5 3 2" xfId="21289"/>
    <cellStyle name="20% - Accent6 5 3 2 2" xfId="21290"/>
    <cellStyle name="20% - Accent6 5 3 2 2 2" xfId="21291"/>
    <cellStyle name="20% - Accent6 5 3 2 2 2 2" xfId="21292"/>
    <cellStyle name="20% - Accent6 5 3 2 2 3" xfId="21293"/>
    <cellStyle name="20% - Accent6 5 3 2 3" xfId="21294"/>
    <cellStyle name="20% - Accent6 5 3 2 3 2" xfId="21295"/>
    <cellStyle name="20% - Accent6 5 3 2 4" xfId="21296"/>
    <cellStyle name="20% - Accent6 5 3 3" xfId="21297"/>
    <cellStyle name="20% - Accent6 5 3 3 2" xfId="21298"/>
    <cellStyle name="20% - Accent6 5 3 3 2 2" xfId="21299"/>
    <cellStyle name="20% - Accent6 5 3 3 3" xfId="21300"/>
    <cellStyle name="20% - Accent6 5 3 4" xfId="21301"/>
    <cellStyle name="20% - Accent6 5 3 5" xfId="21302"/>
    <cellStyle name="20% - Accent6 5 3 5 2" xfId="21303"/>
    <cellStyle name="20% - Accent6 5 3 6" xfId="21304"/>
    <cellStyle name="20% - Accent6 5 4" xfId="21305"/>
    <cellStyle name="20% - Accent6 5 4 2" xfId="21306"/>
    <cellStyle name="20% - Accent6 5 4 2 2" xfId="21307"/>
    <cellStyle name="20% - Accent6 5 4 2 2 2" xfId="21308"/>
    <cellStyle name="20% - Accent6 5 4 2 3" xfId="21309"/>
    <cellStyle name="20% - Accent6 5 4 3" xfId="21310"/>
    <cellStyle name="20% - Accent6 5 4 4" xfId="21311"/>
    <cellStyle name="20% - Accent6 5 4 4 2" xfId="21312"/>
    <cellStyle name="20% - Accent6 5 4 5" xfId="21313"/>
    <cellStyle name="20% - Accent6 5 5" xfId="21314"/>
    <cellStyle name="20% - Accent6 5 6" xfId="21315"/>
    <cellStyle name="20% - Accent6 5 6 2" xfId="21316"/>
    <cellStyle name="20% - Accent6 5 6 2 2" xfId="21317"/>
    <cellStyle name="20% - Accent6 5 6 3" xfId="21318"/>
    <cellStyle name="20% - Accent6 5 7" xfId="21319"/>
    <cellStyle name="20% - Accent6 5 8" xfId="21320"/>
    <cellStyle name="20% - Accent6 5 8 2" xfId="21321"/>
    <cellStyle name="20% - Accent6 5 9" xfId="21322"/>
    <cellStyle name="20% - Accent6 6" xfId="10847"/>
    <cellStyle name="20% - Accent6 6 2" xfId="10848"/>
    <cellStyle name="20% - Accent6 6 3" xfId="21323"/>
    <cellStyle name="20% - Accent6 6 4" xfId="21324"/>
    <cellStyle name="20% - Accent6 7" xfId="10849"/>
    <cellStyle name="20% - Accent6 7 2" xfId="21325"/>
    <cellStyle name="20% - Accent6 7 3" xfId="21326"/>
    <cellStyle name="20% - Accent6 7 4" xfId="21327"/>
    <cellStyle name="20% - Accent6 8" xfId="10850"/>
    <cellStyle name="20% - Accent6 8 2" xfId="21328"/>
    <cellStyle name="20% - Accent6 9" xfId="21329"/>
    <cellStyle name="20% - Accent6 9 2" xfId="21330"/>
    <cellStyle name="3dp" xfId="10851"/>
    <cellStyle name="3dp 2" xfId="10852"/>
    <cellStyle name="3dp 2 2" xfId="10853"/>
    <cellStyle name="3dp 2 2 2" xfId="21331"/>
    <cellStyle name="3dp 2 3" xfId="21332"/>
    <cellStyle name="3dp 3" xfId="10854"/>
    <cellStyle name="3dp 3 2" xfId="21333"/>
    <cellStyle name="3dp 4" xfId="10855"/>
    <cellStyle name="40% - Accent1 10" xfId="21334"/>
    <cellStyle name="40% - Accent1 10 2" xfId="21335"/>
    <cellStyle name="40% - Accent1 11" xfId="21336"/>
    <cellStyle name="40% - Accent1 12" xfId="21337"/>
    <cellStyle name="40% - Accent1 2" xfId="10856"/>
    <cellStyle name="40% - Accent1 2 2" xfId="10857"/>
    <cellStyle name="40% - Accent1 2 2 2" xfId="10858"/>
    <cellStyle name="40% - Accent1 2 2 2 10" xfId="21338"/>
    <cellStyle name="40% - Accent1 2 2 2 2" xfId="10859"/>
    <cellStyle name="40% - Accent1 2 2 2 2 2" xfId="21339"/>
    <cellStyle name="40% - Accent1 2 2 2 2 2 2" xfId="21340"/>
    <cellStyle name="40% - Accent1 2 2 2 2 2 2 2" xfId="21341"/>
    <cellStyle name="40% - Accent1 2 2 2 2 2 2 2 2" xfId="21342"/>
    <cellStyle name="40% - Accent1 2 2 2 2 2 2 2 2 2" xfId="21343"/>
    <cellStyle name="40% - Accent1 2 2 2 2 2 2 2 3" xfId="21344"/>
    <cellStyle name="40% - Accent1 2 2 2 2 2 2 3" xfId="21345"/>
    <cellStyle name="40% - Accent1 2 2 2 2 2 2 3 2" xfId="21346"/>
    <cellStyle name="40% - Accent1 2 2 2 2 2 2 4" xfId="21347"/>
    <cellStyle name="40% - Accent1 2 2 2 2 2 3" xfId="21348"/>
    <cellStyle name="40% - Accent1 2 2 2 2 2 3 2" xfId="21349"/>
    <cellStyle name="40% - Accent1 2 2 2 2 2 3 2 2" xfId="21350"/>
    <cellStyle name="40% - Accent1 2 2 2 2 2 3 3" xfId="21351"/>
    <cellStyle name="40% - Accent1 2 2 2 2 2 4" xfId="21352"/>
    <cellStyle name="40% - Accent1 2 2 2 2 2 5" xfId="21353"/>
    <cellStyle name="40% - Accent1 2 2 2 2 2 5 2" xfId="21354"/>
    <cellStyle name="40% - Accent1 2 2 2 2 2 6" xfId="21355"/>
    <cellStyle name="40% - Accent1 2 2 2 2 3" xfId="21356"/>
    <cellStyle name="40% - Accent1 2 2 2 2 3 2" xfId="21357"/>
    <cellStyle name="40% - Accent1 2 2 2 2 3 2 2" xfId="21358"/>
    <cellStyle name="40% - Accent1 2 2 2 2 3 2 2 2" xfId="21359"/>
    <cellStyle name="40% - Accent1 2 2 2 2 3 2 3" xfId="21360"/>
    <cellStyle name="40% - Accent1 2 2 2 2 3 3" xfId="21361"/>
    <cellStyle name="40% - Accent1 2 2 2 2 3 3 2" xfId="21362"/>
    <cellStyle name="40% - Accent1 2 2 2 2 3 4" xfId="21363"/>
    <cellStyle name="40% - Accent1 2 2 2 2 4" xfId="21364"/>
    <cellStyle name="40% - Accent1 2 2 2 2 4 2" xfId="21365"/>
    <cellStyle name="40% - Accent1 2 2 2 2 4 2 2" xfId="21366"/>
    <cellStyle name="40% - Accent1 2 2 2 2 4 3" xfId="21367"/>
    <cellStyle name="40% - Accent1 2 2 2 2 5" xfId="21368"/>
    <cellStyle name="40% - Accent1 2 2 2 2 6" xfId="21369"/>
    <cellStyle name="40% - Accent1 2 2 2 2 6 2" xfId="21370"/>
    <cellStyle name="40% - Accent1 2 2 2 2 7" xfId="21371"/>
    <cellStyle name="40% - Accent1 2 2 2 3" xfId="10860"/>
    <cellStyle name="40% - Accent1 2 2 2 3 2" xfId="21372"/>
    <cellStyle name="40% - Accent1 2 2 2 3 2 2" xfId="21373"/>
    <cellStyle name="40% - Accent1 2 2 2 3 2 2 2" xfId="21374"/>
    <cellStyle name="40% - Accent1 2 2 2 3 2 2 2 2" xfId="21375"/>
    <cellStyle name="40% - Accent1 2 2 2 3 2 2 3" xfId="21376"/>
    <cellStyle name="40% - Accent1 2 2 2 3 2 3" xfId="21377"/>
    <cellStyle name="40% - Accent1 2 2 2 3 2 4" xfId="21378"/>
    <cellStyle name="40% - Accent1 2 2 2 3 2 4 2" xfId="21379"/>
    <cellStyle name="40% - Accent1 2 2 2 3 2 5" xfId="21380"/>
    <cellStyle name="40% - Accent1 2 2 2 3 3" xfId="21381"/>
    <cellStyle name="40% - Accent1 2 2 2 3 3 2" xfId="21382"/>
    <cellStyle name="40% - Accent1 2 2 2 3 3 2 2" xfId="21383"/>
    <cellStyle name="40% - Accent1 2 2 2 3 3 3" xfId="21384"/>
    <cellStyle name="40% - Accent1 2 2 2 3 4" xfId="21385"/>
    <cellStyle name="40% - Accent1 2 2 2 3 5" xfId="21386"/>
    <cellStyle name="40% - Accent1 2 2 2 3 5 2" xfId="21387"/>
    <cellStyle name="40% - Accent1 2 2 2 3 6" xfId="21388"/>
    <cellStyle name="40% - Accent1 2 2 2 4" xfId="21389"/>
    <cellStyle name="40% - Accent1 2 2 2 4 2" xfId="21390"/>
    <cellStyle name="40% - Accent1 2 2 2 4 2 2" xfId="21391"/>
    <cellStyle name="40% - Accent1 2 2 2 4 2 2 2" xfId="21392"/>
    <cellStyle name="40% - Accent1 2 2 2 4 2 3" xfId="21393"/>
    <cellStyle name="40% - Accent1 2 2 2 4 3" xfId="21394"/>
    <cellStyle name="40% - Accent1 2 2 2 4 4" xfId="21395"/>
    <cellStyle name="40% - Accent1 2 2 2 4 4 2" xfId="21396"/>
    <cellStyle name="40% - Accent1 2 2 2 4 5" xfId="21397"/>
    <cellStyle name="40% - Accent1 2 2 2 5" xfId="21398"/>
    <cellStyle name="40% - Accent1 2 2 2 6" xfId="21399"/>
    <cellStyle name="40% - Accent1 2 2 2 7" xfId="21400"/>
    <cellStyle name="40% - Accent1 2 2 2 7 2" xfId="21401"/>
    <cellStyle name="40% - Accent1 2 2 2 7 2 2" xfId="21402"/>
    <cellStyle name="40% - Accent1 2 2 2 7 3" xfId="21403"/>
    <cellStyle name="40% - Accent1 2 2 2 8" xfId="21404"/>
    <cellStyle name="40% - Accent1 2 2 2 9" xfId="21405"/>
    <cellStyle name="40% - Accent1 2 2 2 9 2" xfId="21406"/>
    <cellStyle name="40% - Accent1 2 2 3" xfId="10861"/>
    <cellStyle name="40% - Accent1 2 2 3 2" xfId="21407"/>
    <cellStyle name="40% - Accent1 2 2 3 3" xfId="21408"/>
    <cellStyle name="40% - Accent1 2 2 3 4" xfId="21409"/>
    <cellStyle name="40% - Accent1 2 2 4" xfId="10862"/>
    <cellStyle name="40% - Accent1 2 2 5" xfId="21410"/>
    <cellStyle name="40% - Accent1 2 2 6" xfId="21411"/>
    <cellStyle name="40% - Accent1 2 2 7" xfId="21412"/>
    <cellStyle name="40% - Accent1 2 2 8" xfId="21413"/>
    <cellStyle name="40% - Accent1 2 3" xfId="10863"/>
    <cellStyle name="40% - Accent1 2 3 2" xfId="10864"/>
    <cellStyle name="40% - Accent1 2 3 2 2" xfId="21414"/>
    <cellStyle name="40% - Accent1 2 3 2 2 2" xfId="21415"/>
    <cellStyle name="40% - Accent1 2 3 2 3" xfId="21416"/>
    <cellStyle name="40% - Accent1 2 3 2 3 2" xfId="21417"/>
    <cellStyle name="40% - Accent1 2 3 2 4" xfId="21418"/>
    <cellStyle name="40% - Accent1 2 3 2 5" xfId="21419"/>
    <cellStyle name="40% - Accent1 2 3 2 6" xfId="21420"/>
    <cellStyle name="40% - Accent1 2 3 3" xfId="10865"/>
    <cellStyle name="40% - Accent1 2 3 3 2" xfId="21421"/>
    <cellStyle name="40% - Accent1 2 3 4" xfId="10866"/>
    <cellStyle name="40% - Accent1 2 3 4 2" xfId="21422"/>
    <cellStyle name="40% - Accent1 2 3 5" xfId="21423"/>
    <cellStyle name="40% - Accent1 2 3 6" xfId="21424"/>
    <cellStyle name="40% - Accent1 2 3 7" xfId="21425"/>
    <cellStyle name="40% - Accent1 2 3 8" xfId="21426"/>
    <cellStyle name="40% - Accent1 2 3 9" xfId="21427"/>
    <cellStyle name="40% - Accent1 2 4" xfId="10867"/>
    <cellStyle name="40% - Accent1 2 4 2" xfId="10868"/>
    <cellStyle name="40% - Accent1 2 4 3" xfId="21428"/>
    <cellStyle name="40% - Accent1 2 4 4" xfId="21429"/>
    <cellStyle name="40% - Accent1 2 5" xfId="10869"/>
    <cellStyle name="40% - Accent1 2 5 2" xfId="21430"/>
    <cellStyle name="40% - Accent1 2 6" xfId="21431"/>
    <cellStyle name="40% - Accent1 2 7" xfId="21432"/>
    <cellStyle name="40% - Accent1 2 8" xfId="21433"/>
    <cellStyle name="40% - Accent1 2 9" xfId="21434"/>
    <cellStyle name="40% - Accent1 2_BB" xfId="10870"/>
    <cellStyle name="40% - Accent1 3" xfId="10871"/>
    <cellStyle name="40% - Accent1 3 10" xfId="21435"/>
    <cellStyle name="40% - Accent1 3 2" xfId="10872"/>
    <cellStyle name="40% - Accent1 3 2 10" xfId="21436"/>
    <cellStyle name="40% - Accent1 3 2 10 2" xfId="21437"/>
    <cellStyle name="40% - Accent1 3 2 10 2 2" xfId="21438"/>
    <cellStyle name="40% - Accent1 3 2 10 3" xfId="21439"/>
    <cellStyle name="40% - Accent1 3 2 11" xfId="21440"/>
    <cellStyle name="40% - Accent1 3 2 12" xfId="21441"/>
    <cellStyle name="40% - Accent1 3 2 12 2" xfId="21442"/>
    <cellStyle name="40% - Accent1 3 2 13" xfId="21443"/>
    <cellStyle name="40% - Accent1 3 2 2" xfId="10873"/>
    <cellStyle name="40% - Accent1 3 2 2 2" xfId="10874"/>
    <cellStyle name="40% - Accent1 3 2 2 2 2" xfId="21444"/>
    <cellStyle name="40% - Accent1 3 2 2 2 2 2" xfId="21445"/>
    <cellStyle name="40% - Accent1 3 2 2 2 2 2 2" xfId="21446"/>
    <cellStyle name="40% - Accent1 3 2 2 2 2 2 2 2" xfId="21447"/>
    <cellStyle name="40% - Accent1 3 2 2 2 2 2 2 2 2" xfId="21448"/>
    <cellStyle name="40% - Accent1 3 2 2 2 2 2 2 3" xfId="21449"/>
    <cellStyle name="40% - Accent1 3 2 2 2 2 2 3" xfId="21450"/>
    <cellStyle name="40% - Accent1 3 2 2 2 2 2 4" xfId="21451"/>
    <cellStyle name="40% - Accent1 3 2 2 2 2 2 4 2" xfId="21452"/>
    <cellStyle name="40% - Accent1 3 2 2 2 2 2 5" xfId="21453"/>
    <cellStyle name="40% - Accent1 3 2 2 2 2 3" xfId="21454"/>
    <cellStyle name="40% - Accent1 3 2 2 2 2 3 2" xfId="21455"/>
    <cellStyle name="40% - Accent1 3 2 2 2 2 3 2 2" xfId="21456"/>
    <cellStyle name="40% - Accent1 3 2 2 2 2 3 3" xfId="21457"/>
    <cellStyle name="40% - Accent1 3 2 2 2 2 4" xfId="21458"/>
    <cellStyle name="40% - Accent1 3 2 2 2 2 5" xfId="21459"/>
    <cellStyle name="40% - Accent1 3 2 2 2 2 5 2" xfId="21460"/>
    <cellStyle name="40% - Accent1 3 2 2 2 2 6" xfId="21461"/>
    <cellStyle name="40% - Accent1 3 2 2 2 3" xfId="21462"/>
    <cellStyle name="40% - Accent1 3 2 2 2 3 2" xfId="21463"/>
    <cellStyle name="40% - Accent1 3 2 2 2 3 2 2" xfId="21464"/>
    <cellStyle name="40% - Accent1 3 2 2 2 3 2 2 2" xfId="21465"/>
    <cellStyle name="40% - Accent1 3 2 2 2 3 2 3" xfId="21466"/>
    <cellStyle name="40% - Accent1 3 2 2 2 3 3" xfId="21467"/>
    <cellStyle name="40% - Accent1 3 2 2 2 3 4" xfId="21468"/>
    <cellStyle name="40% - Accent1 3 2 2 2 3 4 2" xfId="21469"/>
    <cellStyle name="40% - Accent1 3 2 2 2 3 5" xfId="21470"/>
    <cellStyle name="40% - Accent1 3 2 2 2 4" xfId="21471"/>
    <cellStyle name="40% - Accent1 3 2 2 2 4 2" xfId="21472"/>
    <cellStyle name="40% - Accent1 3 2 2 2 4 2 2" xfId="21473"/>
    <cellStyle name="40% - Accent1 3 2 2 2 4 3" xfId="21474"/>
    <cellStyle name="40% - Accent1 3 2 2 2 5" xfId="21475"/>
    <cellStyle name="40% - Accent1 3 2 2 2 6" xfId="21476"/>
    <cellStyle name="40% - Accent1 3 2 2 2 6 2" xfId="21477"/>
    <cellStyle name="40% - Accent1 3 2 2 2 7" xfId="21478"/>
    <cellStyle name="40% - Accent1 3 2 2 3" xfId="21479"/>
    <cellStyle name="40% - Accent1 3 2 2 3 2" xfId="21480"/>
    <cellStyle name="40% - Accent1 3 2 2 3 2 2" xfId="21481"/>
    <cellStyle name="40% - Accent1 3 2 2 3 2 2 2" xfId="21482"/>
    <cellStyle name="40% - Accent1 3 2 2 3 2 2 2 2" xfId="21483"/>
    <cellStyle name="40% - Accent1 3 2 2 3 2 2 3" xfId="21484"/>
    <cellStyle name="40% - Accent1 3 2 2 3 2 3" xfId="21485"/>
    <cellStyle name="40% - Accent1 3 2 2 3 2 4" xfId="21486"/>
    <cellStyle name="40% - Accent1 3 2 2 3 2 4 2" xfId="21487"/>
    <cellStyle name="40% - Accent1 3 2 2 3 2 5" xfId="21488"/>
    <cellStyle name="40% - Accent1 3 2 2 3 3" xfId="21489"/>
    <cellStyle name="40% - Accent1 3 2 2 3 3 2" xfId="21490"/>
    <cellStyle name="40% - Accent1 3 2 2 3 3 2 2" xfId="21491"/>
    <cellStyle name="40% - Accent1 3 2 2 3 3 3" xfId="21492"/>
    <cellStyle name="40% - Accent1 3 2 2 3 4" xfId="21493"/>
    <cellStyle name="40% - Accent1 3 2 2 3 5" xfId="21494"/>
    <cellStyle name="40% - Accent1 3 2 2 3 5 2" xfId="21495"/>
    <cellStyle name="40% - Accent1 3 2 2 3 6" xfId="21496"/>
    <cellStyle name="40% - Accent1 3 2 2 4" xfId="21497"/>
    <cellStyle name="40% - Accent1 3 2 2 4 2" xfId="21498"/>
    <cellStyle name="40% - Accent1 3 2 2 4 2 2" xfId="21499"/>
    <cellStyle name="40% - Accent1 3 2 2 4 2 2 2" xfId="21500"/>
    <cellStyle name="40% - Accent1 3 2 2 4 2 3" xfId="21501"/>
    <cellStyle name="40% - Accent1 3 2 2 4 3" xfId="21502"/>
    <cellStyle name="40% - Accent1 3 2 2 4 4" xfId="21503"/>
    <cellStyle name="40% - Accent1 3 2 2 4 4 2" xfId="21504"/>
    <cellStyle name="40% - Accent1 3 2 2 4 5" xfId="21505"/>
    <cellStyle name="40% - Accent1 3 2 2 5" xfId="21506"/>
    <cellStyle name="40% - Accent1 3 2 2 5 2" xfId="21507"/>
    <cellStyle name="40% - Accent1 3 2 2 5 2 2" xfId="21508"/>
    <cellStyle name="40% - Accent1 3 2 2 5 3" xfId="21509"/>
    <cellStyle name="40% - Accent1 3 2 2 6" xfId="21510"/>
    <cellStyle name="40% - Accent1 3 2 2 7" xfId="21511"/>
    <cellStyle name="40% - Accent1 3 2 2 7 2" xfId="21512"/>
    <cellStyle name="40% - Accent1 3 2 2 8" xfId="21513"/>
    <cellStyle name="40% - Accent1 3 2 3" xfId="10875"/>
    <cellStyle name="40% - Accent1 3 2 3 2" xfId="21514"/>
    <cellStyle name="40% - Accent1 3 2 3 2 2" xfId="21515"/>
    <cellStyle name="40% - Accent1 3 2 3 2 2 2" xfId="21516"/>
    <cellStyle name="40% - Accent1 3 2 3 2 2 2 2" xfId="21517"/>
    <cellStyle name="40% - Accent1 3 2 3 2 2 2 2 2" xfId="21518"/>
    <cellStyle name="40% - Accent1 3 2 3 2 2 2 3" xfId="21519"/>
    <cellStyle name="40% - Accent1 3 2 3 2 2 3" xfId="21520"/>
    <cellStyle name="40% - Accent1 3 2 3 2 2 4" xfId="21521"/>
    <cellStyle name="40% - Accent1 3 2 3 2 2 4 2" xfId="21522"/>
    <cellStyle name="40% - Accent1 3 2 3 2 2 5" xfId="21523"/>
    <cellStyle name="40% - Accent1 3 2 3 2 3" xfId="21524"/>
    <cellStyle name="40% - Accent1 3 2 3 2 3 2" xfId="21525"/>
    <cellStyle name="40% - Accent1 3 2 3 2 3 2 2" xfId="21526"/>
    <cellStyle name="40% - Accent1 3 2 3 2 3 3" xfId="21527"/>
    <cellStyle name="40% - Accent1 3 2 3 2 4" xfId="21528"/>
    <cellStyle name="40% - Accent1 3 2 3 2 5" xfId="21529"/>
    <cellStyle name="40% - Accent1 3 2 3 2 5 2" xfId="21530"/>
    <cellStyle name="40% - Accent1 3 2 3 2 6" xfId="21531"/>
    <cellStyle name="40% - Accent1 3 2 3 3" xfId="21532"/>
    <cellStyle name="40% - Accent1 3 2 3 3 2" xfId="21533"/>
    <cellStyle name="40% - Accent1 3 2 3 3 3" xfId="21534"/>
    <cellStyle name="40% - Accent1 3 2 3 3 3 2" xfId="21535"/>
    <cellStyle name="40% - Accent1 3 2 3 3 3 2 2" xfId="21536"/>
    <cellStyle name="40% - Accent1 3 2 3 3 3 3" xfId="21537"/>
    <cellStyle name="40% - Accent1 3 2 3 3 4" xfId="21538"/>
    <cellStyle name="40% - Accent1 3 2 3 3 5" xfId="21539"/>
    <cellStyle name="40% - Accent1 3 2 3 3 5 2" xfId="21540"/>
    <cellStyle name="40% - Accent1 3 2 3 3 6" xfId="21541"/>
    <cellStyle name="40% - Accent1 3 2 3 4" xfId="21542"/>
    <cellStyle name="40% - Accent1 3 2 3 5" xfId="21543"/>
    <cellStyle name="40% - Accent1 3 2 3 5 2" xfId="21544"/>
    <cellStyle name="40% - Accent1 3 2 3 5 2 2" xfId="21545"/>
    <cellStyle name="40% - Accent1 3 2 3 5 3" xfId="21546"/>
    <cellStyle name="40% - Accent1 3 2 3 6" xfId="21547"/>
    <cellStyle name="40% - Accent1 3 2 3 7" xfId="21548"/>
    <cellStyle name="40% - Accent1 3 2 3 7 2" xfId="21549"/>
    <cellStyle name="40% - Accent1 3 2 3 8" xfId="21550"/>
    <cellStyle name="40% - Accent1 3 2 4" xfId="10876"/>
    <cellStyle name="40% - Accent1 3 2 4 2" xfId="21551"/>
    <cellStyle name="40% - Accent1 3 2 4 2 2" xfId="21552"/>
    <cellStyle name="40% - Accent1 3 2 4 2 2 2" xfId="21553"/>
    <cellStyle name="40% - Accent1 3 2 4 2 2 2 2" xfId="21554"/>
    <cellStyle name="40% - Accent1 3 2 4 2 2 2 2 2" xfId="21555"/>
    <cellStyle name="40% - Accent1 3 2 4 2 2 2 3" xfId="21556"/>
    <cellStyle name="40% - Accent1 3 2 4 2 2 3" xfId="21557"/>
    <cellStyle name="40% - Accent1 3 2 4 2 2 4" xfId="21558"/>
    <cellStyle name="40% - Accent1 3 2 4 2 2 4 2" xfId="21559"/>
    <cellStyle name="40% - Accent1 3 2 4 2 2 5" xfId="21560"/>
    <cellStyle name="40% - Accent1 3 2 4 2 3" xfId="21561"/>
    <cellStyle name="40% - Accent1 3 2 4 2 3 2" xfId="21562"/>
    <cellStyle name="40% - Accent1 3 2 4 2 3 2 2" xfId="21563"/>
    <cellStyle name="40% - Accent1 3 2 4 2 3 3" xfId="21564"/>
    <cellStyle name="40% - Accent1 3 2 4 2 4" xfId="21565"/>
    <cellStyle name="40% - Accent1 3 2 4 2 5" xfId="21566"/>
    <cellStyle name="40% - Accent1 3 2 4 2 5 2" xfId="21567"/>
    <cellStyle name="40% - Accent1 3 2 4 2 6" xfId="21568"/>
    <cellStyle name="40% - Accent1 3 2 4 3" xfId="21569"/>
    <cellStyle name="40% - Accent1 3 2 4 3 2" xfId="21570"/>
    <cellStyle name="40% - Accent1 3 2 4 3 2 2" xfId="21571"/>
    <cellStyle name="40% - Accent1 3 2 4 3 2 2 2" xfId="21572"/>
    <cellStyle name="40% - Accent1 3 2 4 3 2 3" xfId="21573"/>
    <cellStyle name="40% - Accent1 3 2 4 3 3" xfId="21574"/>
    <cellStyle name="40% - Accent1 3 2 4 3 4" xfId="21575"/>
    <cellStyle name="40% - Accent1 3 2 4 3 4 2" xfId="21576"/>
    <cellStyle name="40% - Accent1 3 2 4 3 5" xfId="21577"/>
    <cellStyle name="40% - Accent1 3 2 4 4" xfId="21578"/>
    <cellStyle name="40% - Accent1 3 2 4 4 2" xfId="21579"/>
    <cellStyle name="40% - Accent1 3 2 4 4 2 2" xfId="21580"/>
    <cellStyle name="40% - Accent1 3 2 4 4 3" xfId="21581"/>
    <cellStyle name="40% - Accent1 3 2 4 5" xfId="21582"/>
    <cellStyle name="40% - Accent1 3 2 4 6" xfId="21583"/>
    <cellStyle name="40% - Accent1 3 2 4 6 2" xfId="21584"/>
    <cellStyle name="40% - Accent1 3 2 4 7" xfId="21585"/>
    <cellStyle name="40% - Accent1 3 2 5" xfId="10877"/>
    <cellStyle name="40% - Accent1 3 2 5 2" xfId="21586"/>
    <cellStyle name="40% - Accent1 3 2 5 2 2" xfId="21587"/>
    <cellStyle name="40% - Accent1 3 2 5 2 2 2" xfId="21588"/>
    <cellStyle name="40% - Accent1 3 2 5 2 2 2 2" xfId="21589"/>
    <cellStyle name="40% - Accent1 3 2 5 2 2 3" xfId="21590"/>
    <cellStyle name="40% - Accent1 3 2 5 2 3" xfId="21591"/>
    <cellStyle name="40% - Accent1 3 2 5 2 4" xfId="21592"/>
    <cellStyle name="40% - Accent1 3 2 5 2 4 2" xfId="21593"/>
    <cellStyle name="40% - Accent1 3 2 5 2 5" xfId="21594"/>
    <cellStyle name="40% - Accent1 3 2 5 3" xfId="21595"/>
    <cellStyle name="40% - Accent1 3 2 5 3 2" xfId="21596"/>
    <cellStyle name="40% - Accent1 3 2 5 3 2 2" xfId="21597"/>
    <cellStyle name="40% - Accent1 3 2 5 3 3" xfId="21598"/>
    <cellStyle name="40% - Accent1 3 2 5 4" xfId="21599"/>
    <cellStyle name="40% - Accent1 3 2 5 5" xfId="21600"/>
    <cellStyle name="40% - Accent1 3 2 5 5 2" xfId="21601"/>
    <cellStyle name="40% - Accent1 3 2 5 6" xfId="21602"/>
    <cellStyle name="40% - Accent1 3 2 6" xfId="10878"/>
    <cellStyle name="40% - Accent1 3 2 6 2" xfId="21603"/>
    <cellStyle name="40% - Accent1 3 2 6 3" xfId="21604"/>
    <cellStyle name="40% - Accent1 3 2 6 3 2" xfId="21605"/>
    <cellStyle name="40% - Accent1 3 2 6 3 2 2" xfId="21606"/>
    <cellStyle name="40% - Accent1 3 2 6 3 3" xfId="21607"/>
    <cellStyle name="40% - Accent1 3 2 6 4" xfId="21608"/>
    <cellStyle name="40% - Accent1 3 2 6 5" xfId="21609"/>
    <cellStyle name="40% - Accent1 3 2 6 5 2" xfId="21610"/>
    <cellStyle name="40% - Accent1 3 2 6 6" xfId="21611"/>
    <cellStyle name="40% - Accent1 3 2 7" xfId="21612"/>
    <cellStyle name="40% - Accent1 3 2 8" xfId="21613"/>
    <cellStyle name="40% - Accent1 3 2 9" xfId="21614"/>
    <cellStyle name="40% - Accent1 3 2_Gross" xfId="10879"/>
    <cellStyle name="40% - Accent1 3 3" xfId="10880"/>
    <cellStyle name="40% - Accent1 3 3 2" xfId="21615"/>
    <cellStyle name="40% - Accent1 3 4" xfId="21616"/>
    <cellStyle name="40% - Accent1 3 4 2" xfId="21617"/>
    <cellStyle name="40% - Accent1 3 5" xfId="21618"/>
    <cellStyle name="40% - Accent1 3 5 2" xfId="21619"/>
    <cellStyle name="40% - Accent1 3 6" xfId="21620"/>
    <cellStyle name="40% - Accent1 3 7" xfId="21621"/>
    <cellStyle name="40% - Accent1 3 8" xfId="21622"/>
    <cellStyle name="40% - Accent1 3 9" xfId="21623"/>
    <cellStyle name="40% - Accent1 4" xfId="10881"/>
    <cellStyle name="40% - Accent1 4 10" xfId="21624"/>
    <cellStyle name="40% - Accent1 4 2" xfId="10882"/>
    <cellStyle name="40% - Accent1 4 2 2" xfId="10883"/>
    <cellStyle name="40% - Accent1 4 2 2 2" xfId="21625"/>
    <cellStyle name="40% - Accent1 4 2 2 2 2" xfId="21626"/>
    <cellStyle name="40% - Accent1 4 2 2 2 2 2" xfId="21627"/>
    <cellStyle name="40% - Accent1 4 2 2 2 2 2 2" xfId="21628"/>
    <cellStyle name="40% - Accent1 4 2 2 2 2 2 2 2" xfId="21629"/>
    <cellStyle name="40% - Accent1 4 2 2 2 2 2 3" xfId="21630"/>
    <cellStyle name="40% - Accent1 4 2 2 2 2 3" xfId="21631"/>
    <cellStyle name="40% - Accent1 4 2 2 2 2 3 2" xfId="21632"/>
    <cellStyle name="40% - Accent1 4 2 2 2 2 4" xfId="21633"/>
    <cellStyle name="40% - Accent1 4 2 2 2 3" xfId="21634"/>
    <cellStyle name="40% - Accent1 4 2 2 2 3 2" xfId="21635"/>
    <cellStyle name="40% - Accent1 4 2 2 2 3 2 2" xfId="21636"/>
    <cellStyle name="40% - Accent1 4 2 2 2 3 3" xfId="21637"/>
    <cellStyle name="40% - Accent1 4 2 2 2 4" xfId="21638"/>
    <cellStyle name="40% - Accent1 4 2 2 2 5" xfId="21639"/>
    <cellStyle name="40% - Accent1 4 2 2 2 5 2" xfId="21640"/>
    <cellStyle name="40% - Accent1 4 2 2 2 6" xfId="21641"/>
    <cellStyle name="40% - Accent1 4 2 2 3" xfId="21642"/>
    <cellStyle name="40% - Accent1 4 2 2 3 2" xfId="21643"/>
    <cellStyle name="40% - Accent1 4 2 2 3 2 2" xfId="21644"/>
    <cellStyle name="40% - Accent1 4 2 2 3 2 2 2" xfId="21645"/>
    <cellStyle name="40% - Accent1 4 2 2 3 2 3" xfId="21646"/>
    <cellStyle name="40% - Accent1 4 2 2 3 3" xfId="21647"/>
    <cellStyle name="40% - Accent1 4 2 2 3 3 2" xfId="21648"/>
    <cellStyle name="40% - Accent1 4 2 2 3 4" xfId="21649"/>
    <cellStyle name="40% - Accent1 4 2 2 4" xfId="21650"/>
    <cellStyle name="40% - Accent1 4 2 2 4 2" xfId="21651"/>
    <cellStyle name="40% - Accent1 4 2 2 4 2 2" xfId="21652"/>
    <cellStyle name="40% - Accent1 4 2 2 4 3" xfId="21653"/>
    <cellStyle name="40% - Accent1 4 2 2 5" xfId="21654"/>
    <cellStyle name="40% - Accent1 4 2 2 6" xfId="21655"/>
    <cellStyle name="40% - Accent1 4 2 2 6 2" xfId="21656"/>
    <cellStyle name="40% - Accent1 4 2 2 7" xfId="21657"/>
    <cellStyle name="40% - Accent1 4 2 3" xfId="21658"/>
    <cellStyle name="40% - Accent1 4 2 3 2" xfId="21659"/>
    <cellStyle name="40% - Accent1 4 2 3 2 2" xfId="21660"/>
    <cellStyle name="40% - Accent1 4 2 3 2 2 2" xfId="21661"/>
    <cellStyle name="40% - Accent1 4 2 3 2 2 2 2" xfId="21662"/>
    <cellStyle name="40% - Accent1 4 2 3 2 2 3" xfId="21663"/>
    <cellStyle name="40% - Accent1 4 2 3 2 3" xfId="21664"/>
    <cellStyle name="40% - Accent1 4 2 3 2 4" xfId="21665"/>
    <cellStyle name="40% - Accent1 4 2 3 2 4 2" xfId="21666"/>
    <cellStyle name="40% - Accent1 4 2 3 2 5" xfId="21667"/>
    <cellStyle name="40% - Accent1 4 2 3 3" xfId="21668"/>
    <cellStyle name="40% - Accent1 4 2 3 3 2" xfId="21669"/>
    <cellStyle name="40% - Accent1 4 2 3 3 2 2" xfId="21670"/>
    <cellStyle name="40% - Accent1 4 2 3 3 3" xfId="21671"/>
    <cellStyle name="40% - Accent1 4 2 3 4" xfId="21672"/>
    <cellStyle name="40% - Accent1 4 2 3 5" xfId="21673"/>
    <cellStyle name="40% - Accent1 4 2 3 5 2" xfId="21674"/>
    <cellStyle name="40% - Accent1 4 2 3 6" xfId="21675"/>
    <cellStyle name="40% - Accent1 4 2 4" xfId="21676"/>
    <cellStyle name="40% - Accent1 4 2 4 2" xfId="21677"/>
    <cellStyle name="40% - Accent1 4 2 4 2 2" xfId="21678"/>
    <cellStyle name="40% - Accent1 4 2 4 2 2 2" xfId="21679"/>
    <cellStyle name="40% - Accent1 4 2 4 2 3" xfId="21680"/>
    <cellStyle name="40% - Accent1 4 2 4 3" xfId="21681"/>
    <cellStyle name="40% - Accent1 4 2 4 4" xfId="21682"/>
    <cellStyle name="40% - Accent1 4 2 4 4 2" xfId="21683"/>
    <cellStyle name="40% - Accent1 4 2 4 5" xfId="21684"/>
    <cellStyle name="40% - Accent1 4 2 5" xfId="21685"/>
    <cellStyle name="40% - Accent1 4 2 5 2" xfId="21686"/>
    <cellStyle name="40% - Accent1 4 2 5 2 2" xfId="21687"/>
    <cellStyle name="40% - Accent1 4 2 5 3" xfId="21688"/>
    <cellStyle name="40% - Accent1 4 2 6" xfId="21689"/>
    <cellStyle name="40% - Accent1 4 2 7" xfId="21690"/>
    <cellStyle name="40% - Accent1 4 2 7 2" xfId="21691"/>
    <cellStyle name="40% - Accent1 4 2 8" xfId="21692"/>
    <cellStyle name="40% - Accent1 4 3" xfId="10884"/>
    <cellStyle name="40% - Accent1 4 3 2" xfId="21693"/>
    <cellStyle name="40% - Accent1 4 4" xfId="10885"/>
    <cellStyle name="40% - Accent1 4 4 2" xfId="21694"/>
    <cellStyle name="40% - Accent1 4 5" xfId="21695"/>
    <cellStyle name="40% - Accent1 4 5 2" xfId="21696"/>
    <cellStyle name="40% - Accent1 4 6" xfId="21697"/>
    <cellStyle name="40% - Accent1 4 7" xfId="21698"/>
    <cellStyle name="40% - Accent1 4 8" xfId="21699"/>
    <cellStyle name="40% - Accent1 4 9" xfId="21700"/>
    <cellStyle name="40% - Accent1 5" xfId="10886"/>
    <cellStyle name="40% - Accent1 5 2" xfId="10887"/>
    <cellStyle name="40% - Accent1 5 2 2" xfId="21701"/>
    <cellStyle name="40% - Accent1 5 3" xfId="21702"/>
    <cellStyle name="40% - Accent1 5 3 2" xfId="21703"/>
    <cellStyle name="40% - Accent1 5 4" xfId="21704"/>
    <cellStyle name="40% - Accent1 5 4 2" xfId="21705"/>
    <cellStyle name="40% - Accent1 5 5" xfId="21706"/>
    <cellStyle name="40% - Accent1 5 6" xfId="21707"/>
    <cellStyle name="40% - Accent1 5 7" xfId="21708"/>
    <cellStyle name="40% - Accent1 6" xfId="10888"/>
    <cellStyle name="40% - Accent1 6 2" xfId="10889"/>
    <cellStyle name="40% - Accent1 6 3" xfId="21709"/>
    <cellStyle name="40% - Accent1 6 4" xfId="21710"/>
    <cellStyle name="40% - Accent1 7" xfId="10890"/>
    <cellStyle name="40% - Accent1 7 2" xfId="21711"/>
    <cellStyle name="40% - Accent1 7 3" xfId="21712"/>
    <cellStyle name="40% - Accent1 7 4" xfId="21713"/>
    <cellStyle name="40% - Accent1 8" xfId="10891"/>
    <cellStyle name="40% - Accent1 8 2" xfId="21714"/>
    <cellStyle name="40% - Accent1 9" xfId="21715"/>
    <cellStyle name="40% - Accent1 9 2" xfId="21716"/>
    <cellStyle name="40% - Accent2 10" xfId="21717"/>
    <cellStyle name="40% - Accent2 10 2" xfId="21718"/>
    <cellStyle name="40% - Accent2 11" xfId="21719"/>
    <cellStyle name="40% - Accent2 12" xfId="21720"/>
    <cellStyle name="40% - Accent2 2" xfId="10892"/>
    <cellStyle name="40% - Accent2 2 2" xfId="10893"/>
    <cellStyle name="40% - Accent2 2 2 2" xfId="10894"/>
    <cellStyle name="40% - Accent2 2 2 2 10" xfId="21721"/>
    <cellStyle name="40% - Accent2 2 2 2 2" xfId="10895"/>
    <cellStyle name="40% - Accent2 2 2 2 2 2" xfId="21722"/>
    <cellStyle name="40% - Accent2 2 2 2 2 2 2" xfId="21723"/>
    <cellStyle name="40% - Accent2 2 2 2 2 2 2 2" xfId="21724"/>
    <cellStyle name="40% - Accent2 2 2 2 2 2 2 2 2" xfId="21725"/>
    <cellStyle name="40% - Accent2 2 2 2 2 2 2 2 2 2" xfId="21726"/>
    <cellStyle name="40% - Accent2 2 2 2 2 2 2 2 3" xfId="21727"/>
    <cellStyle name="40% - Accent2 2 2 2 2 2 2 3" xfId="21728"/>
    <cellStyle name="40% - Accent2 2 2 2 2 2 2 3 2" xfId="21729"/>
    <cellStyle name="40% - Accent2 2 2 2 2 2 2 4" xfId="21730"/>
    <cellStyle name="40% - Accent2 2 2 2 2 2 3" xfId="21731"/>
    <cellStyle name="40% - Accent2 2 2 2 2 2 3 2" xfId="21732"/>
    <cellStyle name="40% - Accent2 2 2 2 2 2 3 2 2" xfId="21733"/>
    <cellStyle name="40% - Accent2 2 2 2 2 2 3 3" xfId="21734"/>
    <cellStyle name="40% - Accent2 2 2 2 2 2 4" xfId="21735"/>
    <cellStyle name="40% - Accent2 2 2 2 2 2 5" xfId="21736"/>
    <cellStyle name="40% - Accent2 2 2 2 2 2 5 2" xfId="21737"/>
    <cellStyle name="40% - Accent2 2 2 2 2 2 6" xfId="21738"/>
    <cellStyle name="40% - Accent2 2 2 2 2 3" xfId="21739"/>
    <cellStyle name="40% - Accent2 2 2 2 2 3 2" xfId="21740"/>
    <cellStyle name="40% - Accent2 2 2 2 2 3 2 2" xfId="21741"/>
    <cellStyle name="40% - Accent2 2 2 2 2 3 2 2 2" xfId="21742"/>
    <cellStyle name="40% - Accent2 2 2 2 2 3 2 3" xfId="21743"/>
    <cellStyle name="40% - Accent2 2 2 2 2 3 3" xfId="21744"/>
    <cellStyle name="40% - Accent2 2 2 2 2 3 3 2" xfId="21745"/>
    <cellStyle name="40% - Accent2 2 2 2 2 3 4" xfId="21746"/>
    <cellStyle name="40% - Accent2 2 2 2 2 4" xfId="21747"/>
    <cellStyle name="40% - Accent2 2 2 2 2 4 2" xfId="21748"/>
    <cellStyle name="40% - Accent2 2 2 2 2 4 2 2" xfId="21749"/>
    <cellStyle name="40% - Accent2 2 2 2 2 4 3" xfId="21750"/>
    <cellStyle name="40% - Accent2 2 2 2 2 5" xfId="21751"/>
    <cellStyle name="40% - Accent2 2 2 2 2 6" xfId="21752"/>
    <cellStyle name="40% - Accent2 2 2 2 2 6 2" xfId="21753"/>
    <cellStyle name="40% - Accent2 2 2 2 2 7" xfId="21754"/>
    <cellStyle name="40% - Accent2 2 2 2 3" xfId="10896"/>
    <cellStyle name="40% - Accent2 2 2 2 3 2" xfId="21755"/>
    <cellStyle name="40% - Accent2 2 2 2 3 2 2" xfId="21756"/>
    <cellStyle name="40% - Accent2 2 2 2 3 2 2 2" xfId="21757"/>
    <cellStyle name="40% - Accent2 2 2 2 3 2 2 2 2" xfId="21758"/>
    <cellStyle name="40% - Accent2 2 2 2 3 2 2 3" xfId="21759"/>
    <cellStyle name="40% - Accent2 2 2 2 3 2 3" xfId="21760"/>
    <cellStyle name="40% - Accent2 2 2 2 3 2 4" xfId="21761"/>
    <cellStyle name="40% - Accent2 2 2 2 3 2 4 2" xfId="21762"/>
    <cellStyle name="40% - Accent2 2 2 2 3 2 5" xfId="21763"/>
    <cellStyle name="40% - Accent2 2 2 2 3 3" xfId="21764"/>
    <cellStyle name="40% - Accent2 2 2 2 3 3 2" xfId="21765"/>
    <cellStyle name="40% - Accent2 2 2 2 3 3 2 2" xfId="21766"/>
    <cellStyle name="40% - Accent2 2 2 2 3 3 3" xfId="21767"/>
    <cellStyle name="40% - Accent2 2 2 2 3 4" xfId="21768"/>
    <cellStyle name="40% - Accent2 2 2 2 3 5" xfId="21769"/>
    <cellStyle name="40% - Accent2 2 2 2 3 5 2" xfId="21770"/>
    <cellStyle name="40% - Accent2 2 2 2 3 6" xfId="21771"/>
    <cellStyle name="40% - Accent2 2 2 2 4" xfId="21772"/>
    <cellStyle name="40% - Accent2 2 2 2 4 2" xfId="21773"/>
    <cellStyle name="40% - Accent2 2 2 2 4 2 2" xfId="21774"/>
    <cellStyle name="40% - Accent2 2 2 2 4 2 2 2" xfId="21775"/>
    <cellStyle name="40% - Accent2 2 2 2 4 2 3" xfId="21776"/>
    <cellStyle name="40% - Accent2 2 2 2 4 3" xfId="21777"/>
    <cellStyle name="40% - Accent2 2 2 2 4 4" xfId="21778"/>
    <cellStyle name="40% - Accent2 2 2 2 4 4 2" xfId="21779"/>
    <cellStyle name="40% - Accent2 2 2 2 4 5" xfId="21780"/>
    <cellStyle name="40% - Accent2 2 2 2 5" xfId="21781"/>
    <cellStyle name="40% - Accent2 2 2 2 6" xfId="21782"/>
    <cellStyle name="40% - Accent2 2 2 2 7" xfId="21783"/>
    <cellStyle name="40% - Accent2 2 2 2 7 2" xfId="21784"/>
    <cellStyle name="40% - Accent2 2 2 2 7 2 2" xfId="21785"/>
    <cellStyle name="40% - Accent2 2 2 2 7 3" xfId="21786"/>
    <cellStyle name="40% - Accent2 2 2 2 8" xfId="21787"/>
    <cellStyle name="40% - Accent2 2 2 2 9" xfId="21788"/>
    <cellStyle name="40% - Accent2 2 2 2 9 2" xfId="21789"/>
    <cellStyle name="40% - Accent2 2 2 3" xfId="10897"/>
    <cellStyle name="40% - Accent2 2 2 3 2" xfId="21790"/>
    <cellStyle name="40% - Accent2 2 2 3 3" xfId="21791"/>
    <cellStyle name="40% - Accent2 2 2 3 4" xfId="21792"/>
    <cellStyle name="40% - Accent2 2 2 4" xfId="10898"/>
    <cellStyle name="40% - Accent2 2 2 5" xfId="21793"/>
    <cellStyle name="40% - Accent2 2 2 6" xfId="21794"/>
    <cellStyle name="40% - Accent2 2 2 7" xfId="21795"/>
    <cellStyle name="40% - Accent2 2 2 8" xfId="21796"/>
    <cellStyle name="40% - Accent2 2 3" xfId="10899"/>
    <cellStyle name="40% - Accent2 2 3 2" xfId="10900"/>
    <cellStyle name="40% - Accent2 2 3 2 2" xfId="21797"/>
    <cellStyle name="40% - Accent2 2 3 2 2 2" xfId="21798"/>
    <cellStyle name="40% - Accent2 2 3 2 3" xfId="21799"/>
    <cellStyle name="40% - Accent2 2 3 2 4" xfId="21800"/>
    <cellStyle name="40% - Accent2 2 3 2 5" xfId="21801"/>
    <cellStyle name="40% - Accent2 2 3 3" xfId="10901"/>
    <cellStyle name="40% - Accent2 2 3 3 2" xfId="21802"/>
    <cellStyle name="40% - Accent2 2 3 4" xfId="10902"/>
    <cellStyle name="40% - Accent2 2 3 5" xfId="21803"/>
    <cellStyle name="40% - Accent2 2 3 6" xfId="21804"/>
    <cellStyle name="40% - Accent2 2 3 7" xfId="21805"/>
    <cellStyle name="40% - Accent2 2 3 8" xfId="21806"/>
    <cellStyle name="40% - Accent2 2 4" xfId="10903"/>
    <cellStyle name="40% - Accent2 2 4 2" xfId="10904"/>
    <cellStyle name="40% - Accent2 2 4 3" xfId="21807"/>
    <cellStyle name="40% - Accent2 2 4 4" xfId="21808"/>
    <cellStyle name="40% - Accent2 2 5" xfId="10905"/>
    <cellStyle name="40% - Accent2 2 5 2" xfId="21809"/>
    <cellStyle name="40% - Accent2 2 6" xfId="21810"/>
    <cellStyle name="40% - Accent2 2 7" xfId="21811"/>
    <cellStyle name="40% - Accent2 2 8" xfId="21812"/>
    <cellStyle name="40% - Accent2 2 9" xfId="21813"/>
    <cellStyle name="40% - Accent2 2_BB" xfId="10906"/>
    <cellStyle name="40% - Accent2 3" xfId="10907"/>
    <cellStyle name="40% - Accent2 3 10" xfId="21814"/>
    <cellStyle name="40% - Accent2 3 2" xfId="10908"/>
    <cellStyle name="40% - Accent2 3 2 10" xfId="21815"/>
    <cellStyle name="40% - Accent2 3 2 11" xfId="21816"/>
    <cellStyle name="40% - Accent2 3 2 11 2" xfId="21817"/>
    <cellStyle name="40% - Accent2 3 2 12" xfId="21818"/>
    <cellStyle name="40% - Accent2 3 2 2" xfId="10909"/>
    <cellStyle name="40% - Accent2 3 2 2 2" xfId="10910"/>
    <cellStyle name="40% - Accent2 3 2 2 2 2" xfId="21819"/>
    <cellStyle name="40% - Accent2 3 2 2 2 2 2" xfId="21820"/>
    <cellStyle name="40% - Accent2 3 2 2 2 2 2 2" xfId="21821"/>
    <cellStyle name="40% - Accent2 3 2 2 2 2 2 2 2" xfId="21822"/>
    <cellStyle name="40% - Accent2 3 2 2 2 2 2 2 2 2" xfId="21823"/>
    <cellStyle name="40% - Accent2 3 2 2 2 2 2 2 3" xfId="21824"/>
    <cellStyle name="40% - Accent2 3 2 2 2 2 2 3" xfId="21825"/>
    <cellStyle name="40% - Accent2 3 2 2 2 2 2 4" xfId="21826"/>
    <cellStyle name="40% - Accent2 3 2 2 2 2 2 4 2" xfId="21827"/>
    <cellStyle name="40% - Accent2 3 2 2 2 2 2 5" xfId="21828"/>
    <cellStyle name="40% - Accent2 3 2 2 2 2 3" xfId="21829"/>
    <cellStyle name="40% - Accent2 3 2 2 2 2 3 2" xfId="21830"/>
    <cellStyle name="40% - Accent2 3 2 2 2 2 3 2 2" xfId="21831"/>
    <cellStyle name="40% - Accent2 3 2 2 2 2 3 3" xfId="21832"/>
    <cellStyle name="40% - Accent2 3 2 2 2 2 4" xfId="21833"/>
    <cellStyle name="40% - Accent2 3 2 2 2 2 5" xfId="21834"/>
    <cellStyle name="40% - Accent2 3 2 2 2 2 5 2" xfId="21835"/>
    <cellStyle name="40% - Accent2 3 2 2 2 2 6" xfId="21836"/>
    <cellStyle name="40% - Accent2 3 2 2 2 3" xfId="21837"/>
    <cellStyle name="40% - Accent2 3 2 2 2 3 2" xfId="21838"/>
    <cellStyle name="40% - Accent2 3 2 2 2 3 2 2" xfId="21839"/>
    <cellStyle name="40% - Accent2 3 2 2 2 3 2 2 2" xfId="21840"/>
    <cellStyle name="40% - Accent2 3 2 2 2 3 2 3" xfId="21841"/>
    <cellStyle name="40% - Accent2 3 2 2 2 3 3" xfId="21842"/>
    <cellStyle name="40% - Accent2 3 2 2 2 3 4" xfId="21843"/>
    <cellStyle name="40% - Accent2 3 2 2 2 3 4 2" xfId="21844"/>
    <cellStyle name="40% - Accent2 3 2 2 2 3 5" xfId="21845"/>
    <cellStyle name="40% - Accent2 3 2 2 2 4" xfId="21846"/>
    <cellStyle name="40% - Accent2 3 2 2 2 4 2" xfId="21847"/>
    <cellStyle name="40% - Accent2 3 2 2 2 4 2 2" xfId="21848"/>
    <cellStyle name="40% - Accent2 3 2 2 2 4 3" xfId="21849"/>
    <cellStyle name="40% - Accent2 3 2 2 2 5" xfId="21850"/>
    <cellStyle name="40% - Accent2 3 2 2 2 6" xfId="21851"/>
    <cellStyle name="40% - Accent2 3 2 2 2 6 2" xfId="21852"/>
    <cellStyle name="40% - Accent2 3 2 2 2 7" xfId="21853"/>
    <cellStyle name="40% - Accent2 3 2 2 3" xfId="21854"/>
    <cellStyle name="40% - Accent2 3 2 2 3 2" xfId="21855"/>
    <cellStyle name="40% - Accent2 3 2 2 3 2 2" xfId="21856"/>
    <cellStyle name="40% - Accent2 3 2 2 3 2 2 2" xfId="21857"/>
    <cellStyle name="40% - Accent2 3 2 2 3 2 2 2 2" xfId="21858"/>
    <cellStyle name="40% - Accent2 3 2 2 3 2 2 3" xfId="21859"/>
    <cellStyle name="40% - Accent2 3 2 2 3 2 3" xfId="21860"/>
    <cellStyle name="40% - Accent2 3 2 2 3 2 4" xfId="21861"/>
    <cellStyle name="40% - Accent2 3 2 2 3 2 4 2" xfId="21862"/>
    <cellStyle name="40% - Accent2 3 2 2 3 2 5" xfId="21863"/>
    <cellStyle name="40% - Accent2 3 2 2 3 3" xfId="21864"/>
    <cellStyle name="40% - Accent2 3 2 2 3 3 2" xfId="21865"/>
    <cellStyle name="40% - Accent2 3 2 2 3 3 2 2" xfId="21866"/>
    <cellStyle name="40% - Accent2 3 2 2 3 3 3" xfId="21867"/>
    <cellStyle name="40% - Accent2 3 2 2 3 4" xfId="21868"/>
    <cellStyle name="40% - Accent2 3 2 2 3 5" xfId="21869"/>
    <cellStyle name="40% - Accent2 3 2 2 3 5 2" xfId="21870"/>
    <cellStyle name="40% - Accent2 3 2 2 3 6" xfId="21871"/>
    <cellStyle name="40% - Accent2 3 2 2 4" xfId="21872"/>
    <cellStyle name="40% - Accent2 3 2 2 4 2" xfId="21873"/>
    <cellStyle name="40% - Accent2 3 2 2 4 2 2" xfId="21874"/>
    <cellStyle name="40% - Accent2 3 2 2 4 2 2 2" xfId="21875"/>
    <cellStyle name="40% - Accent2 3 2 2 4 2 3" xfId="21876"/>
    <cellStyle name="40% - Accent2 3 2 2 4 3" xfId="21877"/>
    <cellStyle name="40% - Accent2 3 2 2 4 4" xfId="21878"/>
    <cellStyle name="40% - Accent2 3 2 2 4 4 2" xfId="21879"/>
    <cellStyle name="40% - Accent2 3 2 2 4 5" xfId="21880"/>
    <cellStyle name="40% - Accent2 3 2 2 5" xfId="21881"/>
    <cellStyle name="40% - Accent2 3 2 2 5 2" xfId="21882"/>
    <cellStyle name="40% - Accent2 3 2 2 5 2 2" xfId="21883"/>
    <cellStyle name="40% - Accent2 3 2 2 5 3" xfId="21884"/>
    <cellStyle name="40% - Accent2 3 2 2 6" xfId="21885"/>
    <cellStyle name="40% - Accent2 3 2 2 7" xfId="21886"/>
    <cellStyle name="40% - Accent2 3 2 2 7 2" xfId="21887"/>
    <cellStyle name="40% - Accent2 3 2 2 8" xfId="21888"/>
    <cellStyle name="40% - Accent2 3 2 3" xfId="10911"/>
    <cellStyle name="40% - Accent2 3 2 3 2" xfId="21889"/>
    <cellStyle name="40% - Accent2 3 2 3 2 2" xfId="21890"/>
    <cellStyle name="40% - Accent2 3 2 3 2 2 2" xfId="21891"/>
    <cellStyle name="40% - Accent2 3 2 3 2 2 2 2" xfId="21892"/>
    <cellStyle name="40% - Accent2 3 2 3 2 2 2 2 2" xfId="21893"/>
    <cellStyle name="40% - Accent2 3 2 3 2 2 2 3" xfId="21894"/>
    <cellStyle name="40% - Accent2 3 2 3 2 2 3" xfId="21895"/>
    <cellStyle name="40% - Accent2 3 2 3 2 2 4" xfId="21896"/>
    <cellStyle name="40% - Accent2 3 2 3 2 2 4 2" xfId="21897"/>
    <cellStyle name="40% - Accent2 3 2 3 2 2 5" xfId="21898"/>
    <cellStyle name="40% - Accent2 3 2 3 2 3" xfId="21899"/>
    <cellStyle name="40% - Accent2 3 2 3 2 3 2" xfId="21900"/>
    <cellStyle name="40% - Accent2 3 2 3 2 3 2 2" xfId="21901"/>
    <cellStyle name="40% - Accent2 3 2 3 2 3 3" xfId="21902"/>
    <cellStyle name="40% - Accent2 3 2 3 2 4" xfId="21903"/>
    <cellStyle name="40% - Accent2 3 2 3 2 5" xfId="21904"/>
    <cellStyle name="40% - Accent2 3 2 3 2 5 2" xfId="21905"/>
    <cellStyle name="40% - Accent2 3 2 3 2 6" xfId="21906"/>
    <cellStyle name="40% - Accent2 3 2 3 3" xfId="21907"/>
    <cellStyle name="40% - Accent2 3 2 3 3 2" xfId="21908"/>
    <cellStyle name="40% - Accent2 3 2 3 3 2 2" xfId="21909"/>
    <cellStyle name="40% - Accent2 3 2 3 3 2 2 2" xfId="21910"/>
    <cellStyle name="40% - Accent2 3 2 3 3 2 3" xfId="21911"/>
    <cellStyle name="40% - Accent2 3 2 3 3 3" xfId="21912"/>
    <cellStyle name="40% - Accent2 3 2 3 3 4" xfId="21913"/>
    <cellStyle name="40% - Accent2 3 2 3 3 4 2" xfId="21914"/>
    <cellStyle name="40% - Accent2 3 2 3 3 5" xfId="21915"/>
    <cellStyle name="40% - Accent2 3 2 3 4" xfId="21916"/>
    <cellStyle name="40% - Accent2 3 2 3 4 2" xfId="21917"/>
    <cellStyle name="40% - Accent2 3 2 3 4 2 2" xfId="21918"/>
    <cellStyle name="40% - Accent2 3 2 3 4 3" xfId="21919"/>
    <cellStyle name="40% - Accent2 3 2 3 5" xfId="21920"/>
    <cellStyle name="40% - Accent2 3 2 3 6" xfId="21921"/>
    <cellStyle name="40% - Accent2 3 2 3 6 2" xfId="21922"/>
    <cellStyle name="40% - Accent2 3 2 3 7" xfId="21923"/>
    <cellStyle name="40% - Accent2 3 2 4" xfId="10912"/>
    <cellStyle name="40% - Accent2 3 2 4 2" xfId="21924"/>
    <cellStyle name="40% - Accent2 3 2 4 2 2" xfId="21925"/>
    <cellStyle name="40% - Accent2 3 2 4 2 2 2" xfId="21926"/>
    <cellStyle name="40% - Accent2 3 2 4 2 2 2 2" xfId="21927"/>
    <cellStyle name="40% - Accent2 3 2 4 2 2 2 2 2" xfId="21928"/>
    <cellStyle name="40% - Accent2 3 2 4 2 2 2 3" xfId="21929"/>
    <cellStyle name="40% - Accent2 3 2 4 2 2 3" xfId="21930"/>
    <cellStyle name="40% - Accent2 3 2 4 2 2 4" xfId="21931"/>
    <cellStyle name="40% - Accent2 3 2 4 2 2 4 2" xfId="21932"/>
    <cellStyle name="40% - Accent2 3 2 4 2 2 5" xfId="21933"/>
    <cellStyle name="40% - Accent2 3 2 4 2 3" xfId="21934"/>
    <cellStyle name="40% - Accent2 3 2 4 2 3 2" xfId="21935"/>
    <cellStyle name="40% - Accent2 3 2 4 2 3 2 2" xfId="21936"/>
    <cellStyle name="40% - Accent2 3 2 4 2 3 3" xfId="21937"/>
    <cellStyle name="40% - Accent2 3 2 4 2 4" xfId="21938"/>
    <cellStyle name="40% - Accent2 3 2 4 2 5" xfId="21939"/>
    <cellStyle name="40% - Accent2 3 2 4 2 5 2" xfId="21940"/>
    <cellStyle name="40% - Accent2 3 2 4 2 6" xfId="21941"/>
    <cellStyle name="40% - Accent2 3 2 4 3" xfId="21942"/>
    <cellStyle name="40% - Accent2 3 2 4 3 2" xfId="21943"/>
    <cellStyle name="40% - Accent2 3 2 4 3 2 2" xfId="21944"/>
    <cellStyle name="40% - Accent2 3 2 4 3 2 2 2" xfId="21945"/>
    <cellStyle name="40% - Accent2 3 2 4 3 2 3" xfId="21946"/>
    <cellStyle name="40% - Accent2 3 2 4 3 3" xfId="21947"/>
    <cellStyle name="40% - Accent2 3 2 4 3 4" xfId="21948"/>
    <cellStyle name="40% - Accent2 3 2 4 3 4 2" xfId="21949"/>
    <cellStyle name="40% - Accent2 3 2 4 3 5" xfId="21950"/>
    <cellStyle name="40% - Accent2 3 2 4 4" xfId="21951"/>
    <cellStyle name="40% - Accent2 3 2 4 4 2" xfId="21952"/>
    <cellStyle name="40% - Accent2 3 2 4 4 2 2" xfId="21953"/>
    <cellStyle name="40% - Accent2 3 2 4 4 3" xfId="21954"/>
    <cellStyle name="40% - Accent2 3 2 4 5" xfId="21955"/>
    <cellStyle name="40% - Accent2 3 2 4 6" xfId="21956"/>
    <cellStyle name="40% - Accent2 3 2 4 6 2" xfId="21957"/>
    <cellStyle name="40% - Accent2 3 2 4 7" xfId="21958"/>
    <cellStyle name="40% - Accent2 3 2 5" xfId="10913"/>
    <cellStyle name="40% - Accent2 3 2 5 2" xfId="21959"/>
    <cellStyle name="40% - Accent2 3 2 5 2 2" xfId="21960"/>
    <cellStyle name="40% - Accent2 3 2 5 2 2 2" xfId="21961"/>
    <cellStyle name="40% - Accent2 3 2 5 2 2 2 2" xfId="21962"/>
    <cellStyle name="40% - Accent2 3 2 5 2 2 3" xfId="21963"/>
    <cellStyle name="40% - Accent2 3 2 5 2 3" xfId="21964"/>
    <cellStyle name="40% - Accent2 3 2 5 2 4" xfId="21965"/>
    <cellStyle name="40% - Accent2 3 2 5 2 4 2" xfId="21966"/>
    <cellStyle name="40% - Accent2 3 2 5 2 5" xfId="21967"/>
    <cellStyle name="40% - Accent2 3 2 5 3" xfId="21968"/>
    <cellStyle name="40% - Accent2 3 2 5 3 2" xfId="21969"/>
    <cellStyle name="40% - Accent2 3 2 5 3 2 2" xfId="21970"/>
    <cellStyle name="40% - Accent2 3 2 5 3 3" xfId="21971"/>
    <cellStyle name="40% - Accent2 3 2 5 4" xfId="21972"/>
    <cellStyle name="40% - Accent2 3 2 5 5" xfId="21973"/>
    <cellStyle name="40% - Accent2 3 2 5 5 2" xfId="21974"/>
    <cellStyle name="40% - Accent2 3 2 5 6" xfId="21975"/>
    <cellStyle name="40% - Accent2 3 2 6" xfId="10914"/>
    <cellStyle name="40% - Accent2 3 2 6 2" xfId="21976"/>
    <cellStyle name="40% - Accent2 3 2 6 2 2" xfId="21977"/>
    <cellStyle name="40% - Accent2 3 2 6 2 2 2" xfId="21978"/>
    <cellStyle name="40% - Accent2 3 2 6 2 3" xfId="21979"/>
    <cellStyle name="40% - Accent2 3 2 6 3" xfId="21980"/>
    <cellStyle name="40% - Accent2 3 2 6 4" xfId="21981"/>
    <cellStyle name="40% - Accent2 3 2 6 4 2" xfId="21982"/>
    <cellStyle name="40% - Accent2 3 2 6 5" xfId="21983"/>
    <cellStyle name="40% - Accent2 3 2 7" xfId="21984"/>
    <cellStyle name="40% - Accent2 3 2 8" xfId="21985"/>
    <cellStyle name="40% - Accent2 3 2 9" xfId="21986"/>
    <cellStyle name="40% - Accent2 3 2 9 2" xfId="21987"/>
    <cellStyle name="40% - Accent2 3 2 9 2 2" xfId="21988"/>
    <cellStyle name="40% - Accent2 3 2 9 3" xfId="21989"/>
    <cellStyle name="40% - Accent2 3 2_Gross" xfId="10915"/>
    <cellStyle name="40% - Accent2 3 3" xfId="10916"/>
    <cellStyle name="40% - Accent2 3 3 2" xfId="21990"/>
    <cellStyle name="40% - Accent2 3 4" xfId="21991"/>
    <cellStyle name="40% - Accent2 3 4 2" xfId="21992"/>
    <cellStyle name="40% - Accent2 3 5" xfId="21993"/>
    <cellStyle name="40% - Accent2 3 5 2" xfId="21994"/>
    <cellStyle name="40% - Accent2 3 6" xfId="21995"/>
    <cellStyle name="40% - Accent2 3 7" xfId="21996"/>
    <cellStyle name="40% - Accent2 3 8" xfId="21997"/>
    <cellStyle name="40% - Accent2 3 9" xfId="21998"/>
    <cellStyle name="40% - Accent2 4" xfId="10917"/>
    <cellStyle name="40% - Accent2 4 10" xfId="21999"/>
    <cellStyle name="40% - Accent2 4 2" xfId="10918"/>
    <cellStyle name="40% - Accent2 4 2 2" xfId="22000"/>
    <cellStyle name="40% - Accent2 4 2 2 2" xfId="22001"/>
    <cellStyle name="40% - Accent2 4 2 3" xfId="22002"/>
    <cellStyle name="40% - Accent2 4 2 3 2" xfId="22003"/>
    <cellStyle name="40% - Accent2 4 2 4" xfId="22004"/>
    <cellStyle name="40% - Accent2 4 3" xfId="10919"/>
    <cellStyle name="40% - Accent2 4 3 2" xfId="22005"/>
    <cellStyle name="40% - Accent2 4 4" xfId="22006"/>
    <cellStyle name="40% - Accent2 4 4 2" xfId="22007"/>
    <cellStyle name="40% - Accent2 4 5" xfId="22008"/>
    <cellStyle name="40% - Accent2 4 5 2" xfId="22009"/>
    <cellStyle name="40% - Accent2 4 6" xfId="22010"/>
    <cellStyle name="40% - Accent2 4 7" xfId="22011"/>
    <cellStyle name="40% - Accent2 4 8" xfId="22012"/>
    <cellStyle name="40% - Accent2 4 9" xfId="22013"/>
    <cellStyle name="40% - Accent2 5" xfId="10920"/>
    <cellStyle name="40% - Accent2 5 2" xfId="10921"/>
    <cellStyle name="40% - Accent2 5 2 2" xfId="22014"/>
    <cellStyle name="40% - Accent2 5 2 2 2" xfId="22015"/>
    <cellStyle name="40% - Accent2 5 2 2 2 2" xfId="22016"/>
    <cellStyle name="40% - Accent2 5 2 2 2 2 2" xfId="22017"/>
    <cellStyle name="40% - Accent2 5 2 2 2 2 2 2" xfId="22018"/>
    <cellStyle name="40% - Accent2 5 2 2 2 2 3" xfId="22019"/>
    <cellStyle name="40% - Accent2 5 2 2 2 3" xfId="22020"/>
    <cellStyle name="40% - Accent2 5 2 2 2 3 2" xfId="22021"/>
    <cellStyle name="40% - Accent2 5 2 2 2 4" xfId="22022"/>
    <cellStyle name="40% - Accent2 5 2 2 3" xfId="22023"/>
    <cellStyle name="40% - Accent2 5 2 2 3 2" xfId="22024"/>
    <cellStyle name="40% - Accent2 5 2 2 3 2 2" xfId="22025"/>
    <cellStyle name="40% - Accent2 5 2 2 3 3" xfId="22026"/>
    <cellStyle name="40% - Accent2 5 2 2 4" xfId="22027"/>
    <cellStyle name="40% - Accent2 5 2 2 5" xfId="22028"/>
    <cellStyle name="40% - Accent2 5 2 2 5 2" xfId="22029"/>
    <cellStyle name="40% - Accent2 5 2 2 6" xfId="22030"/>
    <cellStyle name="40% - Accent2 5 2 3" xfId="22031"/>
    <cellStyle name="40% - Accent2 5 2 3 2" xfId="22032"/>
    <cellStyle name="40% - Accent2 5 2 3 2 2" xfId="22033"/>
    <cellStyle name="40% - Accent2 5 2 3 2 2 2" xfId="22034"/>
    <cellStyle name="40% - Accent2 5 2 3 2 3" xfId="22035"/>
    <cellStyle name="40% - Accent2 5 2 3 3" xfId="22036"/>
    <cellStyle name="40% - Accent2 5 2 3 3 2" xfId="22037"/>
    <cellStyle name="40% - Accent2 5 2 3 4" xfId="22038"/>
    <cellStyle name="40% - Accent2 5 2 4" xfId="22039"/>
    <cellStyle name="40% - Accent2 5 2 4 2" xfId="22040"/>
    <cellStyle name="40% - Accent2 5 2 4 2 2" xfId="22041"/>
    <cellStyle name="40% - Accent2 5 2 4 3" xfId="22042"/>
    <cellStyle name="40% - Accent2 5 2 5" xfId="22043"/>
    <cellStyle name="40% - Accent2 5 2 6" xfId="22044"/>
    <cellStyle name="40% - Accent2 5 2 6 2" xfId="22045"/>
    <cellStyle name="40% - Accent2 5 2 7" xfId="22046"/>
    <cellStyle name="40% - Accent2 5 3" xfId="10922"/>
    <cellStyle name="40% - Accent2 5 3 2" xfId="22047"/>
    <cellStyle name="40% - Accent2 5 3 2 2" xfId="22048"/>
    <cellStyle name="40% - Accent2 5 3 2 2 2" xfId="22049"/>
    <cellStyle name="40% - Accent2 5 3 2 2 2 2" xfId="22050"/>
    <cellStyle name="40% - Accent2 5 3 2 2 3" xfId="22051"/>
    <cellStyle name="40% - Accent2 5 3 2 3" xfId="22052"/>
    <cellStyle name="40% - Accent2 5 3 2 3 2" xfId="22053"/>
    <cellStyle name="40% - Accent2 5 3 2 4" xfId="22054"/>
    <cellStyle name="40% - Accent2 5 3 3" xfId="22055"/>
    <cellStyle name="40% - Accent2 5 3 3 2" xfId="22056"/>
    <cellStyle name="40% - Accent2 5 3 3 2 2" xfId="22057"/>
    <cellStyle name="40% - Accent2 5 3 3 3" xfId="22058"/>
    <cellStyle name="40% - Accent2 5 3 4" xfId="22059"/>
    <cellStyle name="40% - Accent2 5 3 5" xfId="22060"/>
    <cellStyle name="40% - Accent2 5 3 5 2" xfId="22061"/>
    <cellStyle name="40% - Accent2 5 3 6" xfId="22062"/>
    <cellStyle name="40% - Accent2 5 4" xfId="22063"/>
    <cellStyle name="40% - Accent2 5 4 2" xfId="22064"/>
    <cellStyle name="40% - Accent2 5 4 2 2" xfId="22065"/>
    <cellStyle name="40% - Accent2 5 4 2 2 2" xfId="22066"/>
    <cellStyle name="40% - Accent2 5 4 2 3" xfId="22067"/>
    <cellStyle name="40% - Accent2 5 4 3" xfId="22068"/>
    <cellStyle name="40% - Accent2 5 4 4" xfId="22069"/>
    <cellStyle name="40% - Accent2 5 4 4 2" xfId="22070"/>
    <cellStyle name="40% - Accent2 5 4 5" xfId="22071"/>
    <cellStyle name="40% - Accent2 5 5" xfId="22072"/>
    <cellStyle name="40% - Accent2 5 6" xfId="22073"/>
    <cellStyle name="40% - Accent2 5 6 2" xfId="22074"/>
    <cellStyle name="40% - Accent2 5 6 2 2" xfId="22075"/>
    <cellStyle name="40% - Accent2 5 6 3" xfId="22076"/>
    <cellStyle name="40% - Accent2 5 7" xfId="22077"/>
    <cellStyle name="40% - Accent2 5 8" xfId="22078"/>
    <cellStyle name="40% - Accent2 5 8 2" xfId="22079"/>
    <cellStyle name="40% - Accent2 5 9" xfId="22080"/>
    <cellStyle name="40% - Accent2 6" xfId="10923"/>
    <cellStyle name="40% - Accent2 6 2" xfId="10924"/>
    <cellStyle name="40% - Accent2 6 3" xfId="22081"/>
    <cellStyle name="40% - Accent2 6 4" xfId="22082"/>
    <cellStyle name="40% - Accent2 7" xfId="10925"/>
    <cellStyle name="40% - Accent2 7 2" xfId="22083"/>
    <cellStyle name="40% - Accent2 7 3" xfId="22084"/>
    <cellStyle name="40% - Accent2 7 4" xfId="22085"/>
    <cellStyle name="40% - Accent2 8" xfId="10926"/>
    <cellStyle name="40% - Accent2 8 2" xfId="22086"/>
    <cellStyle name="40% - Accent2 9" xfId="22087"/>
    <cellStyle name="40% - Accent2 9 2" xfId="22088"/>
    <cellStyle name="40% - Accent3 10" xfId="22089"/>
    <cellStyle name="40% - Accent3 10 2" xfId="22090"/>
    <cellStyle name="40% - Accent3 11" xfId="22091"/>
    <cellStyle name="40% - Accent3 12" xfId="22092"/>
    <cellStyle name="40% - Accent3 2" xfId="10927"/>
    <cellStyle name="40% - Accent3 2 2" xfId="10928"/>
    <cellStyle name="40% - Accent3 2 2 2" xfId="10929"/>
    <cellStyle name="40% - Accent3 2 2 2 10" xfId="22093"/>
    <cellStyle name="40% - Accent3 2 2 2 2" xfId="10930"/>
    <cellStyle name="40% - Accent3 2 2 2 2 2" xfId="22094"/>
    <cellStyle name="40% - Accent3 2 2 2 2 2 2" xfId="22095"/>
    <cellStyle name="40% - Accent3 2 2 2 2 2 2 2" xfId="22096"/>
    <cellStyle name="40% - Accent3 2 2 2 2 2 2 2 2" xfId="22097"/>
    <cellStyle name="40% - Accent3 2 2 2 2 2 2 2 2 2" xfId="22098"/>
    <cellStyle name="40% - Accent3 2 2 2 2 2 2 2 3" xfId="22099"/>
    <cellStyle name="40% - Accent3 2 2 2 2 2 2 3" xfId="22100"/>
    <cellStyle name="40% - Accent3 2 2 2 2 2 2 3 2" xfId="22101"/>
    <cellStyle name="40% - Accent3 2 2 2 2 2 2 4" xfId="22102"/>
    <cellStyle name="40% - Accent3 2 2 2 2 2 3" xfId="22103"/>
    <cellStyle name="40% - Accent3 2 2 2 2 2 3 2" xfId="22104"/>
    <cellStyle name="40% - Accent3 2 2 2 2 2 3 2 2" xfId="22105"/>
    <cellStyle name="40% - Accent3 2 2 2 2 2 3 3" xfId="22106"/>
    <cellStyle name="40% - Accent3 2 2 2 2 2 4" xfId="22107"/>
    <cellStyle name="40% - Accent3 2 2 2 2 2 5" xfId="22108"/>
    <cellStyle name="40% - Accent3 2 2 2 2 2 5 2" xfId="22109"/>
    <cellStyle name="40% - Accent3 2 2 2 2 2 6" xfId="22110"/>
    <cellStyle name="40% - Accent3 2 2 2 2 3" xfId="22111"/>
    <cellStyle name="40% - Accent3 2 2 2 2 3 2" xfId="22112"/>
    <cellStyle name="40% - Accent3 2 2 2 2 3 2 2" xfId="22113"/>
    <cellStyle name="40% - Accent3 2 2 2 2 3 2 2 2" xfId="22114"/>
    <cellStyle name="40% - Accent3 2 2 2 2 3 2 3" xfId="22115"/>
    <cellStyle name="40% - Accent3 2 2 2 2 3 3" xfId="22116"/>
    <cellStyle name="40% - Accent3 2 2 2 2 3 3 2" xfId="22117"/>
    <cellStyle name="40% - Accent3 2 2 2 2 3 4" xfId="22118"/>
    <cellStyle name="40% - Accent3 2 2 2 2 4" xfId="22119"/>
    <cellStyle name="40% - Accent3 2 2 2 2 4 2" xfId="22120"/>
    <cellStyle name="40% - Accent3 2 2 2 2 4 2 2" xfId="22121"/>
    <cellStyle name="40% - Accent3 2 2 2 2 4 3" xfId="22122"/>
    <cellStyle name="40% - Accent3 2 2 2 2 5" xfId="22123"/>
    <cellStyle name="40% - Accent3 2 2 2 2 6" xfId="22124"/>
    <cellStyle name="40% - Accent3 2 2 2 2 6 2" xfId="22125"/>
    <cellStyle name="40% - Accent3 2 2 2 2 7" xfId="22126"/>
    <cellStyle name="40% - Accent3 2 2 2 3" xfId="10931"/>
    <cellStyle name="40% - Accent3 2 2 2 3 2" xfId="22127"/>
    <cellStyle name="40% - Accent3 2 2 2 3 2 2" xfId="22128"/>
    <cellStyle name="40% - Accent3 2 2 2 3 2 2 2" xfId="22129"/>
    <cellStyle name="40% - Accent3 2 2 2 3 2 2 2 2" xfId="22130"/>
    <cellStyle name="40% - Accent3 2 2 2 3 2 2 3" xfId="22131"/>
    <cellStyle name="40% - Accent3 2 2 2 3 2 3" xfId="22132"/>
    <cellStyle name="40% - Accent3 2 2 2 3 2 4" xfId="22133"/>
    <cellStyle name="40% - Accent3 2 2 2 3 2 4 2" xfId="22134"/>
    <cellStyle name="40% - Accent3 2 2 2 3 2 5" xfId="22135"/>
    <cellStyle name="40% - Accent3 2 2 2 3 3" xfId="22136"/>
    <cellStyle name="40% - Accent3 2 2 2 3 3 2" xfId="22137"/>
    <cellStyle name="40% - Accent3 2 2 2 3 3 2 2" xfId="22138"/>
    <cellStyle name="40% - Accent3 2 2 2 3 3 3" xfId="22139"/>
    <cellStyle name="40% - Accent3 2 2 2 3 4" xfId="22140"/>
    <cellStyle name="40% - Accent3 2 2 2 3 5" xfId="22141"/>
    <cellStyle name="40% - Accent3 2 2 2 3 5 2" xfId="22142"/>
    <cellStyle name="40% - Accent3 2 2 2 3 6" xfId="22143"/>
    <cellStyle name="40% - Accent3 2 2 2 4" xfId="22144"/>
    <cellStyle name="40% - Accent3 2 2 2 4 2" xfId="22145"/>
    <cellStyle name="40% - Accent3 2 2 2 4 2 2" xfId="22146"/>
    <cellStyle name="40% - Accent3 2 2 2 4 2 2 2" xfId="22147"/>
    <cellStyle name="40% - Accent3 2 2 2 4 2 3" xfId="22148"/>
    <cellStyle name="40% - Accent3 2 2 2 4 3" xfId="22149"/>
    <cellStyle name="40% - Accent3 2 2 2 4 4" xfId="22150"/>
    <cellStyle name="40% - Accent3 2 2 2 4 4 2" xfId="22151"/>
    <cellStyle name="40% - Accent3 2 2 2 4 5" xfId="22152"/>
    <cellStyle name="40% - Accent3 2 2 2 5" xfId="22153"/>
    <cellStyle name="40% - Accent3 2 2 2 6" xfId="22154"/>
    <cellStyle name="40% - Accent3 2 2 2 7" xfId="22155"/>
    <cellStyle name="40% - Accent3 2 2 2 7 2" xfId="22156"/>
    <cellStyle name="40% - Accent3 2 2 2 7 2 2" xfId="22157"/>
    <cellStyle name="40% - Accent3 2 2 2 7 3" xfId="22158"/>
    <cellStyle name="40% - Accent3 2 2 2 8" xfId="22159"/>
    <cellStyle name="40% - Accent3 2 2 2 9" xfId="22160"/>
    <cellStyle name="40% - Accent3 2 2 2 9 2" xfId="22161"/>
    <cellStyle name="40% - Accent3 2 2 3" xfId="10932"/>
    <cellStyle name="40% - Accent3 2 2 3 2" xfId="22162"/>
    <cellStyle name="40% - Accent3 2 2 3 3" xfId="22163"/>
    <cellStyle name="40% - Accent3 2 2 3 4" xfId="22164"/>
    <cellStyle name="40% - Accent3 2 2 4" xfId="10933"/>
    <cellStyle name="40% - Accent3 2 2 5" xfId="22165"/>
    <cellStyle name="40% - Accent3 2 2 6" xfId="22166"/>
    <cellStyle name="40% - Accent3 2 2 7" xfId="22167"/>
    <cellStyle name="40% - Accent3 2 2 8" xfId="22168"/>
    <cellStyle name="40% - Accent3 2 3" xfId="10934"/>
    <cellStyle name="40% - Accent3 2 3 10" xfId="22169"/>
    <cellStyle name="40% - Accent3 2 3 2" xfId="10935"/>
    <cellStyle name="40% - Accent3 2 3 2 2" xfId="22170"/>
    <cellStyle name="40% - Accent3 2 3 2 2 2" xfId="22171"/>
    <cellStyle name="40% - Accent3 2 3 2 3" xfId="22172"/>
    <cellStyle name="40% - Accent3 2 3 2 3 2" xfId="22173"/>
    <cellStyle name="40% - Accent3 2 3 2 4" xfId="22174"/>
    <cellStyle name="40% - Accent3 2 3 2 5" xfId="22175"/>
    <cellStyle name="40% - Accent3 2 3 2 6" xfId="22176"/>
    <cellStyle name="40% - Accent3 2 3 3" xfId="10936"/>
    <cellStyle name="40% - Accent3 2 3 3 2" xfId="22177"/>
    <cellStyle name="40% - Accent3 2 3 4" xfId="10937"/>
    <cellStyle name="40% - Accent3 2 3 4 2" xfId="22178"/>
    <cellStyle name="40% - Accent3 2 3 5" xfId="22179"/>
    <cellStyle name="40% - Accent3 2 3 5 2" xfId="22180"/>
    <cellStyle name="40% - Accent3 2 3 6" xfId="22181"/>
    <cellStyle name="40% - Accent3 2 3 7" xfId="22182"/>
    <cellStyle name="40% - Accent3 2 3 8" xfId="22183"/>
    <cellStyle name="40% - Accent3 2 3 9" xfId="22184"/>
    <cellStyle name="40% - Accent3 2 4" xfId="10938"/>
    <cellStyle name="40% - Accent3 2 4 2" xfId="10939"/>
    <cellStyle name="40% - Accent3 2 4 3" xfId="22185"/>
    <cellStyle name="40% - Accent3 2 4 4" xfId="22186"/>
    <cellStyle name="40% - Accent3 2 5" xfId="10940"/>
    <cellStyle name="40% - Accent3 2 5 2" xfId="22187"/>
    <cellStyle name="40% - Accent3 2 6" xfId="22188"/>
    <cellStyle name="40% - Accent3 2 7" xfId="22189"/>
    <cellStyle name="40% - Accent3 2 8" xfId="22190"/>
    <cellStyle name="40% - Accent3 2 9" xfId="22191"/>
    <cellStyle name="40% - Accent3 2_BB" xfId="10941"/>
    <cellStyle name="40% - Accent3 3" xfId="10942"/>
    <cellStyle name="40% - Accent3 3 10" xfId="22192"/>
    <cellStyle name="40% - Accent3 3 2" xfId="10943"/>
    <cellStyle name="40% - Accent3 3 2 10" xfId="22193"/>
    <cellStyle name="40% - Accent3 3 2 11" xfId="22194"/>
    <cellStyle name="40% - Accent3 3 2 11 2" xfId="22195"/>
    <cellStyle name="40% - Accent3 3 2 11 2 2" xfId="22196"/>
    <cellStyle name="40% - Accent3 3 2 11 3" xfId="22197"/>
    <cellStyle name="40% - Accent3 3 2 12" xfId="22198"/>
    <cellStyle name="40% - Accent3 3 2 13" xfId="22199"/>
    <cellStyle name="40% - Accent3 3 2 13 2" xfId="22200"/>
    <cellStyle name="40% - Accent3 3 2 14" xfId="22201"/>
    <cellStyle name="40% - Accent3 3 2 2" xfId="10944"/>
    <cellStyle name="40% - Accent3 3 2 2 2" xfId="10945"/>
    <cellStyle name="40% - Accent3 3 2 2 2 2" xfId="22202"/>
    <cellStyle name="40% - Accent3 3 2 2 2 2 2" xfId="22203"/>
    <cellStyle name="40% - Accent3 3 2 2 2 2 2 2" xfId="22204"/>
    <cellStyle name="40% - Accent3 3 2 2 2 2 2 2 2" xfId="22205"/>
    <cellStyle name="40% - Accent3 3 2 2 2 2 2 2 2 2" xfId="22206"/>
    <cellStyle name="40% - Accent3 3 2 2 2 2 2 2 3" xfId="22207"/>
    <cellStyle name="40% - Accent3 3 2 2 2 2 2 3" xfId="22208"/>
    <cellStyle name="40% - Accent3 3 2 2 2 2 2 4" xfId="22209"/>
    <cellStyle name="40% - Accent3 3 2 2 2 2 2 4 2" xfId="22210"/>
    <cellStyle name="40% - Accent3 3 2 2 2 2 2 5" xfId="22211"/>
    <cellStyle name="40% - Accent3 3 2 2 2 2 3" xfId="22212"/>
    <cellStyle name="40% - Accent3 3 2 2 2 2 3 2" xfId="22213"/>
    <cellStyle name="40% - Accent3 3 2 2 2 2 3 2 2" xfId="22214"/>
    <cellStyle name="40% - Accent3 3 2 2 2 2 3 3" xfId="22215"/>
    <cellStyle name="40% - Accent3 3 2 2 2 2 4" xfId="22216"/>
    <cellStyle name="40% - Accent3 3 2 2 2 2 5" xfId="22217"/>
    <cellStyle name="40% - Accent3 3 2 2 2 2 5 2" xfId="22218"/>
    <cellStyle name="40% - Accent3 3 2 2 2 2 6" xfId="22219"/>
    <cellStyle name="40% - Accent3 3 2 2 2 3" xfId="22220"/>
    <cellStyle name="40% - Accent3 3 2 2 2 3 2" xfId="22221"/>
    <cellStyle name="40% - Accent3 3 2 2 2 3 2 2" xfId="22222"/>
    <cellStyle name="40% - Accent3 3 2 2 2 3 2 2 2" xfId="22223"/>
    <cellStyle name="40% - Accent3 3 2 2 2 3 2 3" xfId="22224"/>
    <cellStyle name="40% - Accent3 3 2 2 2 3 3" xfId="22225"/>
    <cellStyle name="40% - Accent3 3 2 2 2 3 4" xfId="22226"/>
    <cellStyle name="40% - Accent3 3 2 2 2 3 4 2" xfId="22227"/>
    <cellStyle name="40% - Accent3 3 2 2 2 3 5" xfId="22228"/>
    <cellStyle name="40% - Accent3 3 2 2 2 4" xfId="22229"/>
    <cellStyle name="40% - Accent3 3 2 2 2 4 2" xfId="22230"/>
    <cellStyle name="40% - Accent3 3 2 2 2 4 2 2" xfId="22231"/>
    <cellStyle name="40% - Accent3 3 2 2 2 4 3" xfId="22232"/>
    <cellStyle name="40% - Accent3 3 2 2 2 5" xfId="22233"/>
    <cellStyle name="40% - Accent3 3 2 2 2 6" xfId="22234"/>
    <cellStyle name="40% - Accent3 3 2 2 2 6 2" xfId="22235"/>
    <cellStyle name="40% - Accent3 3 2 2 2 7" xfId="22236"/>
    <cellStyle name="40% - Accent3 3 2 2 3" xfId="22237"/>
    <cellStyle name="40% - Accent3 3 2 2 3 2" xfId="22238"/>
    <cellStyle name="40% - Accent3 3 2 2 3 2 2" xfId="22239"/>
    <cellStyle name="40% - Accent3 3 2 2 3 2 2 2" xfId="22240"/>
    <cellStyle name="40% - Accent3 3 2 2 3 2 2 2 2" xfId="22241"/>
    <cellStyle name="40% - Accent3 3 2 2 3 2 2 3" xfId="22242"/>
    <cellStyle name="40% - Accent3 3 2 2 3 2 3" xfId="22243"/>
    <cellStyle name="40% - Accent3 3 2 2 3 2 4" xfId="22244"/>
    <cellStyle name="40% - Accent3 3 2 2 3 2 4 2" xfId="22245"/>
    <cellStyle name="40% - Accent3 3 2 2 3 2 5" xfId="22246"/>
    <cellStyle name="40% - Accent3 3 2 2 3 3" xfId="22247"/>
    <cellStyle name="40% - Accent3 3 2 2 3 3 2" xfId="22248"/>
    <cellStyle name="40% - Accent3 3 2 2 3 3 2 2" xfId="22249"/>
    <cellStyle name="40% - Accent3 3 2 2 3 3 3" xfId="22250"/>
    <cellStyle name="40% - Accent3 3 2 2 3 4" xfId="22251"/>
    <cellStyle name="40% - Accent3 3 2 2 3 5" xfId="22252"/>
    <cellStyle name="40% - Accent3 3 2 2 3 5 2" xfId="22253"/>
    <cellStyle name="40% - Accent3 3 2 2 3 6" xfId="22254"/>
    <cellStyle name="40% - Accent3 3 2 2 4" xfId="22255"/>
    <cellStyle name="40% - Accent3 3 2 2 4 2" xfId="22256"/>
    <cellStyle name="40% - Accent3 3 2 2 4 2 2" xfId="22257"/>
    <cellStyle name="40% - Accent3 3 2 2 4 2 2 2" xfId="22258"/>
    <cellStyle name="40% - Accent3 3 2 2 4 2 3" xfId="22259"/>
    <cellStyle name="40% - Accent3 3 2 2 4 3" xfId="22260"/>
    <cellStyle name="40% - Accent3 3 2 2 4 4" xfId="22261"/>
    <cellStyle name="40% - Accent3 3 2 2 4 4 2" xfId="22262"/>
    <cellStyle name="40% - Accent3 3 2 2 4 5" xfId="22263"/>
    <cellStyle name="40% - Accent3 3 2 2 5" xfId="22264"/>
    <cellStyle name="40% - Accent3 3 2 2 5 2" xfId="22265"/>
    <cellStyle name="40% - Accent3 3 2 2 5 2 2" xfId="22266"/>
    <cellStyle name="40% - Accent3 3 2 2 5 3" xfId="22267"/>
    <cellStyle name="40% - Accent3 3 2 2 6" xfId="22268"/>
    <cellStyle name="40% - Accent3 3 2 2 7" xfId="22269"/>
    <cellStyle name="40% - Accent3 3 2 2 7 2" xfId="22270"/>
    <cellStyle name="40% - Accent3 3 2 2 8" xfId="22271"/>
    <cellStyle name="40% - Accent3 3 2 3" xfId="10946"/>
    <cellStyle name="40% - Accent3 3 2 3 2" xfId="22272"/>
    <cellStyle name="40% - Accent3 3 2 3 2 2" xfId="22273"/>
    <cellStyle name="40% - Accent3 3 2 3 2 2 2" xfId="22274"/>
    <cellStyle name="40% - Accent3 3 2 3 2 2 2 2" xfId="22275"/>
    <cellStyle name="40% - Accent3 3 2 3 2 2 2 2 2" xfId="22276"/>
    <cellStyle name="40% - Accent3 3 2 3 2 2 2 3" xfId="22277"/>
    <cellStyle name="40% - Accent3 3 2 3 2 2 3" xfId="22278"/>
    <cellStyle name="40% - Accent3 3 2 3 2 2 4" xfId="22279"/>
    <cellStyle name="40% - Accent3 3 2 3 2 2 4 2" xfId="22280"/>
    <cellStyle name="40% - Accent3 3 2 3 2 2 5" xfId="22281"/>
    <cellStyle name="40% - Accent3 3 2 3 2 3" xfId="22282"/>
    <cellStyle name="40% - Accent3 3 2 3 2 3 2" xfId="22283"/>
    <cellStyle name="40% - Accent3 3 2 3 2 3 2 2" xfId="22284"/>
    <cellStyle name="40% - Accent3 3 2 3 2 3 3" xfId="22285"/>
    <cellStyle name="40% - Accent3 3 2 3 2 4" xfId="22286"/>
    <cellStyle name="40% - Accent3 3 2 3 2 5" xfId="22287"/>
    <cellStyle name="40% - Accent3 3 2 3 2 5 2" xfId="22288"/>
    <cellStyle name="40% - Accent3 3 2 3 2 6" xfId="22289"/>
    <cellStyle name="40% - Accent3 3 2 3 3" xfId="22290"/>
    <cellStyle name="40% - Accent3 3 2 3 3 2" xfId="22291"/>
    <cellStyle name="40% - Accent3 3 2 3 3 3" xfId="22292"/>
    <cellStyle name="40% - Accent3 3 2 3 3 3 2" xfId="22293"/>
    <cellStyle name="40% - Accent3 3 2 3 3 3 2 2" xfId="22294"/>
    <cellStyle name="40% - Accent3 3 2 3 3 3 3" xfId="22295"/>
    <cellStyle name="40% - Accent3 3 2 3 3 4" xfId="22296"/>
    <cellStyle name="40% - Accent3 3 2 3 3 5" xfId="22297"/>
    <cellStyle name="40% - Accent3 3 2 3 3 5 2" xfId="22298"/>
    <cellStyle name="40% - Accent3 3 2 3 3 6" xfId="22299"/>
    <cellStyle name="40% - Accent3 3 2 3 4" xfId="22300"/>
    <cellStyle name="40% - Accent3 3 2 3 5" xfId="22301"/>
    <cellStyle name="40% - Accent3 3 2 3 5 2" xfId="22302"/>
    <cellStyle name="40% - Accent3 3 2 3 5 2 2" xfId="22303"/>
    <cellStyle name="40% - Accent3 3 2 3 5 3" xfId="22304"/>
    <cellStyle name="40% - Accent3 3 2 3 6" xfId="22305"/>
    <cellStyle name="40% - Accent3 3 2 3 7" xfId="22306"/>
    <cellStyle name="40% - Accent3 3 2 3 7 2" xfId="22307"/>
    <cellStyle name="40% - Accent3 3 2 3 8" xfId="22308"/>
    <cellStyle name="40% - Accent3 3 2 4" xfId="10947"/>
    <cellStyle name="40% - Accent3 3 2 4 2" xfId="22309"/>
    <cellStyle name="40% - Accent3 3 2 4 2 2" xfId="22310"/>
    <cellStyle name="40% - Accent3 3 2 4 2 2 2" xfId="22311"/>
    <cellStyle name="40% - Accent3 3 2 4 2 2 2 2" xfId="22312"/>
    <cellStyle name="40% - Accent3 3 2 4 2 2 2 2 2" xfId="22313"/>
    <cellStyle name="40% - Accent3 3 2 4 2 2 2 3" xfId="22314"/>
    <cellStyle name="40% - Accent3 3 2 4 2 2 3" xfId="22315"/>
    <cellStyle name="40% - Accent3 3 2 4 2 2 4" xfId="22316"/>
    <cellStyle name="40% - Accent3 3 2 4 2 2 4 2" xfId="22317"/>
    <cellStyle name="40% - Accent3 3 2 4 2 2 5" xfId="22318"/>
    <cellStyle name="40% - Accent3 3 2 4 2 3" xfId="22319"/>
    <cellStyle name="40% - Accent3 3 2 4 2 3 2" xfId="22320"/>
    <cellStyle name="40% - Accent3 3 2 4 2 3 2 2" xfId="22321"/>
    <cellStyle name="40% - Accent3 3 2 4 2 3 3" xfId="22322"/>
    <cellStyle name="40% - Accent3 3 2 4 2 4" xfId="22323"/>
    <cellStyle name="40% - Accent3 3 2 4 2 5" xfId="22324"/>
    <cellStyle name="40% - Accent3 3 2 4 2 5 2" xfId="22325"/>
    <cellStyle name="40% - Accent3 3 2 4 2 6" xfId="22326"/>
    <cellStyle name="40% - Accent3 3 2 4 3" xfId="22327"/>
    <cellStyle name="40% - Accent3 3 2 4 3 2" xfId="22328"/>
    <cellStyle name="40% - Accent3 3 2 4 3 3" xfId="22329"/>
    <cellStyle name="40% - Accent3 3 2 4 3 3 2" xfId="22330"/>
    <cellStyle name="40% - Accent3 3 2 4 3 3 2 2" xfId="22331"/>
    <cellStyle name="40% - Accent3 3 2 4 3 3 3" xfId="22332"/>
    <cellStyle name="40% - Accent3 3 2 4 3 4" xfId="22333"/>
    <cellStyle name="40% - Accent3 3 2 4 3 5" xfId="22334"/>
    <cellStyle name="40% - Accent3 3 2 4 3 5 2" xfId="22335"/>
    <cellStyle name="40% - Accent3 3 2 4 3 6" xfId="22336"/>
    <cellStyle name="40% - Accent3 3 2 4 4" xfId="22337"/>
    <cellStyle name="40% - Accent3 3 2 4 5" xfId="22338"/>
    <cellStyle name="40% - Accent3 3 2 4 5 2" xfId="22339"/>
    <cellStyle name="40% - Accent3 3 2 4 5 2 2" xfId="22340"/>
    <cellStyle name="40% - Accent3 3 2 4 5 3" xfId="22341"/>
    <cellStyle name="40% - Accent3 3 2 4 6" xfId="22342"/>
    <cellStyle name="40% - Accent3 3 2 4 7" xfId="22343"/>
    <cellStyle name="40% - Accent3 3 2 4 7 2" xfId="22344"/>
    <cellStyle name="40% - Accent3 3 2 4 8" xfId="22345"/>
    <cellStyle name="40% - Accent3 3 2 5" xfId="10948"/>
    <cellStyle name="40% - Accent3 3 2 5 2" xfId="22346"/>
    <cellStyle name="40% - Accent3 3 2 5 2 2" xfId="22347"/>
    <cellStyle name="40% - Accent3 3 2 5 2 2 2" xfId="22348"/>
    <cellStyle name="40% - Accent3 3 2 5 2 2 2 2" xfId="22349"/>
    <cellStyle name="40% - Accent3 3 2 5 2 2 3" xfId="22350"/>
    <cellStyle name="40% - Accent3 3 2 5 2 3" xfId="22351"/>
    <cellStyle name="40% - Accent3 3 2 5 2 4" xfId="22352"/>
    <cellStyle name="40% - Accent3 3 2 5 2 4 2" xfId="22353"/>
    <cellStyle name="40% - Accent3 3 2 5 2 5" xfId="22354"/>
    <cellStyle name="40% - Accent3 3 2 5 3" xfId="22355"/>
    <cellStyle name="40% - Accent3 3 2 5 3 2" xfId="22356"/>
    <cellStyle name="40% - Accent3 3 2 5 3 2 2" xfId="22357"/>
    <cellStyle name="40% - Accent3 3 2 5 3 3" xfId="22358"/>
    <cellStyle name="40% - Accent3 3 2 5 4" xfId="22359"/>
    <cellStyle name="40% - Accent3 3 2 5 5" xfId="22360"/>
    <cellStyle name="40% - Accent3 3 2 5 5 2" xfId="22361"/>
    <cellStyle name="40% - Accent3 3 2 5 6" xfId="22362"/>
    <cellStyle name="40% - Accent3 3 2 6" xfId="10949"/>
    <cellStyle name="40% - Accent3 3 2 6 2" xfId="22363"/>
    <cellStyle name="40% - Accent3 3 2 6 3" xfId="22364"/>
    <cellStyle name="40% - Accent3 3 2 6 3 2" xfId="22365"/>
    <cellStyle name="40% - Accent3 3 2 6 3 2 2" xfId="22366"/>
    <cellStyle name="40% - Accent3 3 2 6 3 3" xfId="22367"/>
    <cellStyle name="40% - Accent3 3 2 6 4" xfId="22368"/>
    <cellStyle name="40% - Accent3 3 2 6 5" xfId="22369"/>
    <cellStyle name="40% - Accent3 3 2 6 5 2" xfId="22370"/>
    <cellStyle name="40% - Accent3 3 2 6 6" xfId="22371"/>
    <cellStyle name="40% - Accent3 3 2 7" xfId="22372"/>
    <cellStyle name="40% - Accent3 3 2 7 2" xfId="22373"/>
    <cellStyle name="40% - Accent3 3 2 8" xfId="22374"/>
    <cellStyle name="40% - Accent3 3 2 9" xfId="22375"/>
    <cellStyle name="40% - Accent3 3 2_Gross" xfId="10950"/>
    <cellStyle name="40% - Accent3 3 3" xfId="10951"/>
    <cellStyle name="40% - Accent3 3 3 2" xfId="22376"/>
    <cellStyle name="40% - Accent3 3 4" xfId="22377"/>
    <cellStyle name="40% - Accent3 3 4 2" xfId="22378"/>
    <cellStyle name="40% - Accent3 3 5" xfId="22379"/>
    <cellStyle name="40% - Accent3 3 5 2" xfId="22380"/>
    <cellStyle name="40% - Accent3 3 6" xfId="22381"/>
    <cellStyle name="40% - Accent3 3 7" xfId="22382"/>
    <cellStyle name="40% - Accent3 3 8" xfId="22383"/>
    <cellStyle name="40% - Accent3 3 9" xfId="22384"/>
    <cellStyle name="40% - Accent3 4" xfId="10952"/>
    <cellStyle name="40% - Accent3 4 10" xfId="22385"/>
    <cellStyle name="40% - Accent3 4 2" xfId="10953"/>
    <cellStyle name="40% - Accent3 4 2 2" xfId="10954"/>
    <cellStyle name="40% - Accent3 4 2 2 2" xfId="22386"/>
    <cellStyle name="40% - Accent3 4 2 2 2 2" xfId="22387"/>
    <cellStyle name="40% - Accent3 4 2 2 2 2 2" xfId="22388"/>
    <cellStyle name="40% - Accent3 4 2 2 2 2 2 2" xfId="22389"/>
    <cellStyle name="40% - Accent3 4 2 2 2 2 2 2 2" xfId="22390"/>
    <cellStyle name="40% - Accent3 4 2 2 2 2 2 3" xfId="22391"/>
    <cellStyle name="40% - Accent3 4 2 2 2 2 3" xfId="22392"/>
    <cellStyle name="40% - Accent3 4 2 2 2 2 3 2" xfId="22393"/>
    <cellStyle name="40% - Accent3 4 2 2 2 2 4" xfId="22394"/>
    <cellStyle name="40% - Accent3 4 2 2 2 3" xfId="22395"/>
    <cellStyle name="40% - Accent3 4 2 2 2 3 2" xfId="22396"/>
    <cellStyle name="40% - Accent3 4 2 2 2 3 2 2" xfId="22397"/>
    <cellStyle name="40% - Accent3 4 2 2 2 3 3" xfId="22398"/>
    <cellStyle name="40% - Accent3 4 2 2 2 4" xfId="22399"/>
    <cellStyle name="40% - Accent3 4 2 2 2 5" xfId="22400"/>
    <cellStyle name="40% - Accent3 4 2 2 2 5 2" xfId="22401"/>
    <cellStyle name="40% - Accent3 4 2 2 2 6" xfId="22402"/>
    <cellStyle name="40% - Accent3 4 2 2 3" xfId="22403"/>
    <cellStyle name="40% - Accent3 4 2 2 3 2" xfId="22404"/>
    <cellStyle name="40% - Accent3 4 2 2 3 2 2" xfId="22405"/>
    <cellStyle name="40% - Accent3 4 2 2 3 2 2 2" xfId="22406"/>
    <cellStyle name="40% - Accent3 4 2 2 3 2 3" xfId="22407"/>
    <cellStyle name="40% - Accent3 4 2 2 3 3" xfId="22408"/>
    <cellStyle name="40% - Accent3 4 2 2 3 3 2" xfId="22409"/>
    <cellStyle name="40% - Accent3 4 2 2 3 4" xfId="22410"/>
    <cellStyle name="40% - Accent3 4 2 2 4" xfId="22411"/>
    <cellStyle name="40% - Accent3 4 2 2 4 2" xfId="22412"/>
    <cellStyle name="40% - Accent3 4 2 2 4 2 2" xfId="22413"/>
    <cellStyle name="40% - Accent3 4 2 2 4 3" xfId="22414"/>
    <cellStyle name="40% - Accent3 4 2 2 5" xfId="22415"/>
    <cellStyle name="40% - Accent3 4 2 2 6" xfId="22416"/>
    <cellStyle name="40% - Accent3 4 2 2 6 2" xfId="22417"/>
    <cellStyle name="40% - Accent3 4 2 2 7" xfId="22418"/>
    <cellStyle name="40% - Accent3 4 2 3" xfId="22419"/>
    <cellStyle name="40% - Accent3 4 2 3 2" xfId="22420"/>
    <cellStyle name="40% - Accent3 4 2 3 2 2" xfId="22421"/>
    <cellStyle name="40% - Accent3 4 2 3 2 2 2" xfId="22422"/>
    <cellStyle name="40% - Accent3 4 2 3 2 2 2 2" xfId="22423"/>
    <cellStyle name="40% - Accent3 4 2 3 2 2 3" xfId="22424"/>
    <cellStyle name="40% - Accent3 4 2 3 2 3" xfId="22425"/>
    <cellStyle name="40% - Accent3 4 2 3 2 4" xfId="22426"/>
    <cellStyle name="40% - Accent3 4 2 3 2 4 2" xfId="22427"/>
    <cellStyle name="40% - Accent3 4 2 3 2 5" xfId="22428"/>
    <cellStyle name="40% - Accent3 4 2 3 3" xfId="22429"/>
    <cellStyle name="40% - Accent3 4 2 3 3 2" xfId="22430"/>
    <cellStyle name="40% - Accent3 4 2 3 3 2 2" xfId="22431"/>
    <cellStyle name="40% - Accent3 4 2 3 3 3" xfId="22432"/>
    <cellStyle name="40% - Accent3 4 2 3 4" xfId="22433"/>
    <cellStyle name="40% - Accent3 4 2 3 5" xfId="22434"/>
    <cellStyle name="40% - Accent3 4 2 3 5 2" xfId="22435"/>
    <cellStyle name="40% - Accent3 4 2 3 6" xfId="22436"/>
    <cellStyle name="40% - Accent3 4 2 4" xfId="22437"/>
    <cellStyle name="40% - Accent3 4 2 4 2" xfId="22438"/>
    <cellStyle name="40% - Accent3 4 2 4 2 2" xfId="22439"/>
    <cellStyle name="40% - Accent3 4 2 4 2 2 2" xfId="22440"/>
    <cellStyle name="40% - Accent3 4 2 4 2 3" xfId="22441"/>
    <cellStyle name="40% - Accent3 4 2 4 3" xfId="22442"/>
    <cellStyle name="40% - Accent3 4 2 4 4" xfId="22443"/>
    <cellStyle name="40% - Accent3 4 2 4 4 2" xfId="22444"/>
    <cellStyle name="40% - Accent3 4 2 4 5" xfId="22445"/>
    <cellStyle name="40% - Accent3 4 2 5" xfId="22446"/>
    <cellStyle name="40% - Accent3 4 2 5 2" xfId="22447"/>
    <cellStyle name="40% - Accent3 4 2 5 2 2" xfId="22448"/>
    <cellStyle name="40% - Accent3 4 2 5 3" xfId="22449"/>
    <cellStyle name="40% - Accent3 4 2 6" xfId="22450"/>
    <cellStyle name="40% - Accent3 4 2 7" xfId="22451"/>
    <cellStyle name="40% - Accent3 4 2 7 2" xfId="22452"/>
    <cellStyle name="40% - Accent3 4 2 8" xfId="22453"/>
    <cellStyle name="40% - Accent3 4 3" xfId="10955"/>
    <cellStyle name="40% - Accent3 4 3 2" xfId="22454"/>
    <cellStyle name="40% - Accent3 4 4" xfId="10956"/>
    <cellStyle name="40% - Accent3 4 4 2" xfId="22455"/>
    <cellStyle name="40% - Accent3 4 5" xfId="22456"/>
    <cellStyle name="40% - Accent3 4 5 2" xfId="22457"/>
    <cellStyle name="40% - Accent3 4 6" xfId="22458"/>
    <cellStyle name="40% - Accent3 4 7" xfId="22459"/>
    <cellStyle name="40% - Accent3 4 8" xfId="22460"/>
    <cellStyle name="40% - Accent3 4 9" xfId="22461"/>
    <cellStyle name="40% - Accent3 5" xfId="10957"/>
    <cellStyle name="40% - Accent3 5 2" xfId="10958"/>
    <cellStyle name="40% - Accent3 5 2 2" xfId="22462"/>
    <cellStyle name="40% - Accent3 5 3" xfId="22463"/>
    <cellStyle name="40% - Accent3 5 3 2" xfId="22464"/>
    <cellStyle name="40% - Accent3 5 4" xfId="22465"/>
    <cellStyle name="40% - Accent3 5 4 2" xfId="22466"/>
    <cellStyle name="40% - Accent3 5 5" xfId="22467"/>
    <cellStyle name="40% - Accent3 5 6" xfId="22468"/>
    <cellStyle name="40% - Accent3 5 7" xfId="22469"/>
    <cellStyle name="40% - Accent3 6" xfId="10959"/>
    <cellStyle name="40% - Accent3 6 2" xfId="10960"/>
    <cellStyle name="40% - Accent3 6 3" xfId="22470"/>
    <cellStyle name="40% - Accent3 6 4" xfId="22471"/>
    <cellStyle name="40% - Accent3 7" xfId="10961"/>
    <cellStyle name="40% - Accent3 7 2" xfId="22472"/>
    <cellStyle name="40% - Accent3 7 3" xfId="22473"/>
    <cellStyle name="40% - Accent3 7 4" xfId="22474"/>
    <cellStyle name="40% - Accent3 8" xfId="10962"/>
    <cellStyle name="40% - Accent3 8 2" xfId="22475"/>
    <cellStyle name="40% - Accent3 9" xfId="22476"/>
    <cellStyle name="40% - Accent3 9 2" xfId="22477"/>
    <cellStyle name="40% - Accent4 10" xfId="22478"/>
    <cellStyle name="40% - Accent4 10 2" xfId="22479"/>
    <cellStyle name="40% - Accent4 11" xfId="22480"/>
    <cellStyle name="40% - Accent4 12" xfId="22481"/>
    <cellStyle name="40% - Accent4 2" xfId="10963"/>
    <cellStyle name="40% - Accent4 2 2" xfId="10964"/>
    <cellStyle name="40% - Accent4 2 2 2" xfId="10965"/>
    <cellStyle name="40% - Accent4 2 2 2 10" xfId="22482"/>
    <cellStyle name="40% - Accent4 2 2 2 2" xfId="10966"/>
    <cellStyle name="40% - Accent4 2 2 2 2 2" xfId="22483"/>
    <cellStyle name="40% - Accent4 2 2 2 2 2 2" xfId="22484"/>
    <cellStyle name="40% - Accent4 2 2 2 2 2 2 2" xfId="22485"/>
    <cellStyle name="40% - Accent4 2 2 2 2 2 2 2 2" xfId="22486"/>
    <cellStyle name="40% - Accent4 2 2 2 2 2 2 2 2 2" xfId="22487"/>
    <cellStyle name="40% - Accent4 2 2 2 2 2 2 2 3" xfId="22488"/>
    <cellStyle name="40% - Accent4 2 2 2 2 2 2 3" xfId="22489"/>
    <cellStyle name="40% - Accent4 2 2 2 2 2 2 3 2" xfId="22490"/>
    <cellStyle name="40% - Accent4 2 2 2 2 2 2 4" xfId="22491"/>
    <cellStyle name="40% - Accent4 2 2 2 2 2 3" xfId="22492"/>
    <cellStyle name="40% - Accent4 2 2 2 2 2 3 2" xfId="22493"/>
    <cellStyle name="40% - Accent4 2 2 2 2 2 3 2 2" xfId="22494"/>
    <cellStyle name="40% - Accent4 2 2 2 2 2 3 3" xfId="22495"/>
    <cellStyle name="40% - Accent4 2 2 2 2 2 4" xfId="22496"/>
    <cellStyle name="40% - Accent4 2 2 2 2 2 5" xfId="22497"/>
    <cellStyle name="40% - Accent4 2 2 2 2 2 5 2" xfId="22498"/>
    <cellStyle name="40% - Accent4 2 2 2 2 2 6" xfId="22499"/>
    <cellStyle name="40% - Accent4 2 2 2 2 3" xfId="22500"/>
    <cellStyle name="40% - Accent4 2 2 2 2 3 2" xfId="22501"/>
    <cellStyle name="40% - Accent4 2 2 2 2 3 2 2" xfId="22502"/>
    <cellStyle name="40% - Accent4 2 2 2 2 3 2 2 2" xfId="22503"/>
    <cellStyle name="40% - Accent4 2 2 2 2 3 2 3" xfId="22504"/>
    <cellStyle name="40% - Accent4 2 2 2 2 3 3" xfId="22505"/>
    <cellStyle name="40% - Accent4 2 2 2 2 3 3 2" xfId="22506"/>
    <cellStyle name="40% - Accent4 2 2 2 2 3 4" xfId="22507"/>
    <cellStyle name="40% - Accent4 2 2 2 2 4" xfId="22508"/>
    <cellStyle name="40% - Accent4 2 2 2 2 4 2" xfId="22509"/>
    <cellStyle name="40% - Accent4 2 2 2 2 4 2 2" xfId="22510"/>
    <cellStyle name="40% - Accent4 2 2 2 2 4 3" xfId="22511"/>
    <cellStyle name="40% - Accent4 2 2 2 2 5" xfId="22512"/>
    <cellStyle name="40% - Accent4 2 2 2 2 6" xfId="22513"/>
    <cellStyle name="40% - Accent4 2 2 2 2 6 2" xfId="22514"/>
    <cellStyle name="40% - Accent4 2 2 2 2 7" xfId="22515"/>
    <cellStyle name="40% - Accent4 2 2 2 3" xfId="10967"/>
    <cellStyle name="40% - Accent4 2 2 2 3 2" xfId="22516"/>
    <cellStyle name="40% - Accent4 2 2 2 3 2 2" xfId="22517"/>
    <cellStyle name="40% - Accent4 2 2 2 3 2 2 2" xfId="22518"/>
    <cellStyle name="40% - Accent4 2 2 2 3 2 2 2 2" xfId="22519"/>
    <cellStyle name="40% - Accent4 2 2 2 3 2 2 3" xfId="22520"/>
    <cellStyle name="40% - Accent4 2 2 2 3 2 3" xfId="22521"/>
    <cellStyle name="40% - Accent4 2 2 2 3 2 4" xfId="22522"/>
    <cellStyle name="40% - Accent4 2 2 2 3 2 4 2" xfId="22523"/>
    <cellStyle name="40% - Accent4 2 2 2 3 2 5" xfId="22524"/>
    <cellStyle name="40% - Accent4 2 2 2 3 3" xfId="22525"/>
    <cellStyle name="40% - Accent4 2 2 2 3 3 2" xfId="22526"/>
    <cellStyle name="40% - Accent4 2 2 2 3 3 2 2" xfId="22527"/>
    <cellStyle name="40% - Accent4 2 2 2 3 3 3" xfId="22528"/>
    <cellStyle name="40% - Accent4 2 2 2 3 4" xfId="22529"/>
    <cellStyle name="40% - Accent4 2 2 2 3 5" xfId="22530"/>
    <cellStyle name="40% - Accent4 2 2 2 3 5 2" xfId="22531"/>
    <cellStyle name="40% - Accent4 2 2 2 3 6" xfId="22532"/>
    <cellStyle name="40% - Accent4 2 2 2 4" xfId="22533"/>
    <cellStyle name="40% - Accent4 2 2 2 4 2" xfId="22534"/>
    <cellStyle name="40% - Accent4 2 2 2 4 2 2" xfId="22535"/>
    <cellStyle name="40% - Accent4 2 2 2 4 2 2 2" xfId="22536"/>
    <cellStyle name="40% - Accent4 2 2 2 4 2 3" xfId="22537"/>
    <cellStyle name="40% - Accent4 2 2 2 4 3" xfId="22538"/>
    <cellStyle name="40% - Accent4 2 2 2 4 4" xfId="22539"/>
    <cellStyle name="40% - Accent4 2 2 2 4 4 2" xfId="22540"/>
    <cellStyle name="40% - Accent4 2 2 2 4 5" xfId="22541"/>
    <cellStyle name="40% - Accent4 2 2 2 5" xfId="22542"/>
    <cellStyle name="40% - Accent4 2 2 2 6" xfId="22543"/>
    <cellStyle name="40% - Accent4 2 2 2 7" xfId="22544"/>
    <cellStyle name="40% - Accent4 2 2 2 7 2" xfId="22545"/>
    <cellStyle name="40% - Accent4 2 2 2 7 2 2" xfId="22546"/>
    <cellStyle name="40% - Accent4 2 2 2 7 3" xfId="22547"/>
    <cellStyle name="40% - Accent4 2 2 2 8" xfId="22548"/>
    <cellStyle name="40% - Accent4 2 2 2 9" xfId="22549"/>
    <cellStyle name="40% - Accent4 2 2 2 9 2" xfId="22550"/>
    <cellStyle name="40% - Accent4 2 2 3" xfId="10968"/>
    <cellStyle name="40% - Accent4 2 2 3 2" xfId="22551"/>
    <cellStyle name="40% - Accent4 2 2 3 3" xfId="22552"/>
    <cellStyle name="40% - Accent4 2 2 3 4" xfId="22553"/>
    <cellStyle name="40% - Accent4 2 2 4" xfId="10969"/>
    <cellStyle name="40% - Accent4 2 2 5" xfId="22554"/>
    <cellStyle name="40% - Accent4 2 2 6" xfId="22555"/>
    <cellStyle name="40% - Accent4 2 2 7" xfId="22556"/>
    <cellStyle name="40% - Accent4 2 2 8" xfId="22557"/>
    <cellStyle name="40% - Accent4 2 3" xfId="10970"/>
    <cellStyle name="40% - Accent4 2 3 2" xfId="10971"/>
    <cellStyle name="40% - Accent4 2 3 2 2" xfId="22558"/>
    <cellStyle name="40% - Accent4 2 3 2 2 2" xfId="22559"/>
    <cellStyle name="40% - Accent4 2 3 2 3" xfId="22560"/>
    <cellStyle name="40% - Accent4 2 3 2 4" xfId="22561"/>
    <cellStyle name="40% - Accent4 2 3 2 5" xfId="22562"/>
    <cellStyle name="40% - Accent4 2 3 3" xfId="10972"/>
    <cellStyle name="40% - Accent4 2 3 3 2" xfId="22563"/>
    <cellStyle name="40% - Accent4 2 3 4" xfId="10973"/>
    <cellStyle name="40% - Accent4 2 3 5" xfId="22564"/>
    <cellStyle name="40% - Accent4 2 3 6" xfId="22565"/>
    <cellStyle name="40% - Accent4 2 3 7" xfId="22566"/>
    <cellStyle name="40% - Accent4 2 3 8" xfId="22567"/>
    <cellStyle name="40% - Accent4 2 4" xfId="10974"/>
    <cellStyle name="40% - Accent4 2 4 2" xfId="10975"/>
    <cellStyle name="40% - Accent4 2 4 3" xfId="22568"/>
    <cellStyle name="40% - Accent4 2 4 4" xfId="22569"/>
    <cellStyle name="40% - Accent4 2 5" xfId="10976"/>
    <cellStyle name="40% - Accent4 2 5 2" xfId="22570"/>
    <cellStyle name="40% - Accent4 2 6" xfId="22571"/>
    <cellStyle name="40% - Accent4 2 7" xfId="22572"/>
    <cellStyle name="40% - Accent4 2 8" xfId="22573"/>
    <cellStyle name="40% - Accent4 2 9" xfId="22574"/>
    <cellStyle name="40% - Accent4 2_BB" xfId="10977"/>
    <cellStyle name="40% - Accent4 3" xfId="10978"/>
    <cellStyle name="40% - Accent4 3 10" xfId="22575"/>
    <cellStyle name="40% - Accent4 3 2" xfId="10979"/>
    <cellStyle name="40% - Accent4 3 2 10" xfId="22576"/>
    <cellStyle name="40% - Accent4 3 2 11" xfId="22577"/>
    <cellStyle name="40% - Accent4 3 2 11 2" xfId="22578"/>
    <cellStyle name="40% - Accent4 3 2 12" xfId="22579"/>
    <cellStyle name="40% - Accent4 3 2 2" xfId="10980"/>
    <cellStyle name="40% - Accent4 3 2 2 2" xfId="10981"/>
    <cellStyle name="40% - Accent4 3 2 2 2 2" xfId="22580"/>
    <cellStyle name="40% - Accent4 3 2 2 2 2 2" xfId="22581"/>
    <cellStyle name="40% - Accent4 3 2 2 2 2 2 2" xfId="22582"/>
    <cellStyle name="40% - Accent4 3 2 2 2 2 2 2 2" xfId="22583"/>
    <cellStyle name="40% - Accent4 3 2 2 2 2 2 2 2 2" xfId="22584"/>
    <cellStyle name="40% - Accent4 3 2 2 2 2 2 2 3" xfId="22585"/>
    <cellStyle name="40% - Accent4 3 2 2 2 2 2 3" xfId="22586"/>
    <cellStyle name="40% - Accent4 3 2 2 2 2 2 4" xfId="22587"/>
    <cellStyle name="40% - Accent4 3 2 2 2 2 2 4 2" xfId="22588"/>
    <cellStyle name="40% - Accent4 3 2 2 2 2 2 5" xfId="22589"/>
    <cellStyle name="40% - Accent4 3 2 2 2 2 3" xfId="22590"/>
    <cellStyle name="40% - Accent4 3 2 2 2 2 3 2" xfId="22591"/>
    <cellStyle name="40% - Accent4 3 2 2 2 2 3 2 2" xfId="22592"/>
    <cellStyle name="40% - Accent4 3 2 2 2 2 3 3" xfId="22593"/>
    <cellStyle name="40% - Accent4 3 2 2 2 2 4" xfId="22594"/>
    <cellStyle name="40% - Accent4 3 2 2 2 2 5" xfId="22595"/>
    <cellStyle name="40% - Accent4 3 2 2 2 2 5 2" xfId="22596"/>
    <cellStyle name="40% - Accent4 3 2 2 2 2 6" xfId="22597"/>
    <cellStyle name="40% - Accent4 3 2 2 2 3" xfId="22598"/>
    <cellStyle name="40% - Accent4 3 2 2 2 3 2" xfId="22599"/>
    <cellStyle name="40% - Accent4 3 2 2 2 3 2 2" xfId="22600"/>
    <cellStyle name="40% - Accent4 3 2 2 2 3 2 2 2" xfId="22601"/>
    <cellStyle name="40% - Accent4 3 2 2 2 3 2 3" xfId="22602"/>
    <cellStyle name="40% - Accent4 3 2 2 2 3 3" xfId="22603"/>
    <cellStyle name="40% - Accent4 3 2 2 2 3 4" xfId="22604"/>
    <cellStyle name="40% - Accent4 3 2 2 2 3 4 2" xfId="22605"/>
    <cellStyle name="40% - Accent4 3 2 2 2 3 5" xfId="22606"/>
    <cellStyle name="40% - Accent4 3 2 2 2 4" xfId="22607"/>
    <cellStyle name="40% - Accent4 3 2 2 2 4 2" xfId="22608"/>
    <cellStyle name="40% - Accent4 3 2 2 2 4 2 2" xfId="22609"/>
    <cellStyle name="40% - Accent4 3 2 2 2 4 3" xfId="22610"/>
    <cellStyle name="40% - Accent4 3 2 2 2 5" xfId="22611"/>
    <cellStyle name="40% - Accent4 3 2 2 2 6" xfId="22612"/>
    <cellStyle name="40% - Accent4 3 2 2 2 6 2" xfId="22613"/>
    <cellStyle name="40% - Accent4 3 2 2 2 7" xfId="22614"/>
    <cellStyle name="40% - Accent4 3 2 2 3" xfId="22615"/>
    <cellStyle name="40% - Accent4 3 2 2 3 2" xfId="22616"/>
    <cellStyle name="40% - Accent4 3 2 2 3 2 2" xfId="22617"/>
    <cellStyle name="40% - Accent4 3 2 2 3 2 2 2" xfId="22618"/>
    <cellStyle name="40% - Accent4 3 2 2 3 2 2 2 2" xfId="22619"/>
    <cellStyle name="40% - Accent4 3 2 2 3 2 2 3" xfId="22620"/>
    <cellStyle name="40% - Accent4 3 2 2 3 2 3" xfId="22621"/>
    <cellStyle name="40% - Accent4 3 2 2 3 2 4" xfId="22622"/>
    <cellStyle name="40% - Accent4 3 2 2 3 2 4 2" xfId="22623"/>
    <cellStyle name="40% - Accent4 3 2 2 3 2 5" xfId="22624"/>
    <cellStyle name="40% - Accent4 3 2 2 3 3" xfId="22625"/>
    <cellStyle name="40% - Accent4 3 2 2 3 3 2" xfId="22626"/>
    <cellStyle name="40% - Accent4 3 2 2 3 3 2 2" xfId="22627"/>
    <cellStyle name="40% - Accent4 3 2 2 3 3 3" xfId="22628"/>
    <cellStyle name="40% - Accent4 3 2 2 3 4" xfId="22629"/>
    <cellStyle name="40% - Accent4 3 2 2 3 5" xfId="22630"/>
    <cellStyle name="40% - Accent4 3 2 2 3 5 2" xfId="22631"/>
    <cellStyle name="40% - Accent4 3 2 2 3 6" xfId="22632"/>
    <cellStyle name="40% - Accent4 3 2 2 4" xfId="22633"/>
    <cellStyle name="40% - Accent4 3 2 2 4 2" xfId="22634"/>
    <cellStyle name="40% - Accent4 3 2 2 4 2 2" xfId="22635"/>
    <cellStyle name="40% - Accent4 3 2 2 4 2 2 2" xfId="22636"/>
    <cellStyle name="40% - Accent4 3 2 2 4 2 3" xfId="22637"/>
    <cellStyle name="40% - Accent4 3 2 2 4 3" xfId="22638"/>
    <cellStyle name="40% - Accent4 3 2 2 4 4" xfId="22639"/>
    <cellStyle name="40% - Accent4 3 2 2 4 4 2" xfId="22640"/>
    <cellStyle name="40% - Accent4 3 2 2 4 5" xfId="22641"/>
    <cellStyle name="40% - Accent4 3 2 2 5" xfId="22642"/>
    <cellStyle name="40% - Accent4 3 2 2 5 2" xfId="22643"/>
    <cellStyle name="40% - Accent4 3 2 2 5 2 2" xfId="22644"/>
    <cellStyle name="40% - Accent4 3 2 2 5 3" xfId="22645"/>
    <cellStyle name="40% - Accent4 3 2 2 6" xfId="22646"/>
    <cellStyle name="40% - Accent4 3 2 2 7" xfId="22647"/>
    <cellStyle name="40% - Accent4 3 2 2 7 2" xfId="22648"/>
    <cellStyle name="40% - Accent4 3 2 2 8" xfId="22649"/>
    <cellStyle name="40% - Accent4 3 2 3" xfId="10982"/>
    <cellStyle name="40% - Accent4 3 2 3 2" xfId="22650"/>
    <cellStyle name="40% - Accent4 3 2 3 2 2" xfId="22651"/>
    <cellStyle name="40% - Accent4 3 2 3 2 2 2" xfId="22652"/>
    <cellStyle name="40% - Accent4 3 2 3 2 2 2 2" xfId="22653"/>
    <cellStyle name="40% - Accent4 3 2 3 2 2 2 2 2" xfId="22654"/>
    <cellStyle name="40% - Accent4 3 2 3 2 2 2 3" xfId="22655"/>
    <cellStyle name="40% - Accent4 3 2 3 2 2 3" xfId="22656"/>
    <cellStyle name="40% - Accent4 3 2 3 2 2 4" xfId="22657"/>
    <cellStyle name="40% - Accent4 3 2 3 2 2 4 2" xfId="22658"/>
    <cellStyle name="40% - Accent4 3 2 3 2 2 5" xfId="22659"/>
    <cellStyle name="40% - Accent4 3 2 3 2 3" xfId="22660"/>
    <cellStyle name="40% - Accent4 3 2 3 2 3 2" xfId="22661"/>
    <cellStyle name="40% - Accent4 3 2 3 2 3 2 2" xfId="22662"/>
    <cellStyle name="40% - Accent4 3 2 3 2 3 3" xfId="22663"/>
    <cellStyle name="40% - Accent4 3 2 3 2 4" xfId="22664"/>
    <cellStyle name="40% - Accent4 3 2 3 2 5" xfId="22665"/>
    <cellStyle name="40% - Accent4 3 2 3 2 5 2" xfId="22666"/>
    <cellStyle name="40% - Accent4 3 2 3 2 6" xfId="22667"/>
    <cellStyle name="40% - Accent4 3 2 3 3" xfId="22668"/>
    <cellStyle name="40% - Accent4 3 2 3 3 2" xfId="22669"/>
    <cellStyle name="40% - Accent4 3 2 3 3 2 2" xfId="22670"/>
    <cellStyle name="40% - Accent4 3 2 3 3 2 2 2" xfId="22671"/>
    <cellStyle name="40% - Accent4 3 2 3 3 2 3" xfId="22672"/>
    <cellStyle name="40% - Accent4 3 2 3 3 3" xfId="22673"/>
    <cellStyle name="40% - Accent4 3 2 3 3 4" xfId="22674"/>
    <cellStyle name="40% - Accent4 3 2 3 3 4 2" xfId="22675"/>
    <cellStyle name="40% - Accent4 3 2 3 3 5" xfId="22676"/>
    <cellStyle name="40% - Accent4 3 2 3 4" xfId="22677"/>
    <cellStyle name="40% - Accent4 3 2 3 4 2" xfId="22678"/>
    <cellStyle name="40% - Accent4 3 2 3 4 2 2" xfId="22679"/>
    <cellStyle name="40% - Accent4 3 2 3 4 3" xfId="22680"/>
    <cellStyle name="40% - Accent4 3 2 3 5" xfId="22681"/>
    <cellStyle name="40% - Accent4 3 2 3 6" xfId="22682"/>
    <cellStyle name="40% - Accent4 3 2 3 6 2" xfId="22683"/>
    <cellStyle name="40% - Accent4 3 2 3 7" xfId="22684"/>
    <cellStyle name="40% - Accent4 3 2 4" xfId="10983"/>
    <cellStyle name="40% - Accent4 3 2 4 2" xfId="22685"/>
    <cellStyle name="40% - Accent4 3 2 4 2 2" xfId="22686"/>
    <cellStyle name="40% - Accent4 3 2 4 2 2 2" xfId="22687"/>
    <cellStyle name="40% - Accent4 3 2 4 2 2 2 2" xfId="22688"/>
    <cellStyle name="40% - Accent4 3 2 4 2 2 2 2 2" xfId="22689"/>
    <cellStyle name="40% - Accent4 3 2 4 2 2 2 3" xfId="22690"/>
    <cellStyle name="40% - Accent4 3 2 4 2 2 3" xfId="22691"/>
    <cellStyle name="40% - Accent4 3 2 4 2 2 4" xfId="22692"/>
    <cellStyle name="40% - Accent4 3 2 4 2 2 4 2" xfId="22693"/>
    <cellStyle name="40% - Accent4 3 2 4 2 2 5" xfId="22694"/>
    <cellStyle name="40% - Accent4 3 2 4 2 3" xfId="22695"/>
    <cellStyle name="40% - Accent4 3 2 4 2 3 2" xfId="22696"/>
    <cellStyle name="40% - Accent4 3 2 4 2 3 2 2" xfId="22697"/>
    <cellStyle name="40% - Accent4 3 2 4 2 3 3" xfId="22698"/>
    <cellStyle name="40% - Accent4 3 2 4 2 4" xfId="22699"/>
    <cellStyle name="40% - Accent4 3 2 4 2 5" xfId="22700"/>
    <cellStyle name="40% - Accent4 3 2 4 2 5 2" xfId="22701"/>
    <cellStyle name="40% - Accent4 3 2 4 2 6" xfId="22702"/>
    <cellStyle name="40% - Accent4 3 2 4 3" xfId="22703"/>
    <cellStyle name="40% - Accent4 3 2 4 3 2" xfId="22704"/>
    <cellStyle name="40% - Accent4 3 2 4 3 2 2" xfId="22705"/>
    <cellStyle name="40% - Accent4 3 2 4 3 2 2 2" xfId="22706"/>
    <cellStyle name="40% - Accent4 3 2 4 3 2 3" xfId="22707"/>
    <cellStyle name="40% - Accent4 3 2 4 3 3" xfId="22708"/>
    <cellStyle name="40% - Accent4 3 2 4 3 4" xfId="22709"/>
    <cellStyle name="40% - Accent4 3 2 4 3 4 2" xfId="22710"/>
    <cellStyle name="40% - Accent4 3 2 4 3 5" xfId="22711"/>
    <cellStyle name="40% - Accent4 3 2 4 4" xfId="22712"/>
    <cellStyle name="40% - Accent4 3 2 4 4 2" xfId="22713"/>
    <cellStyle name="40% - Accent4 3 2 4 4 2 2" xfId="22714"/>
    <cellStyle name="40% - Accent4 3 2 4 4 3" xfId="22715"/>
    <cellStyle name="40% - Accent4 3 2 4 5" xfId="22716"/>
    <cellStyle name="40% - Accent4 3 2 4 6" xfId="22717"/>
    <cellStyle name="40% - Accent4 3 2 4 6 2" xfId="22718"/>
    <cellStyle name="40% - Accent4 3 2 4 7" xfId="22719"/>
    <cellStyle name="40% - Accent4 3 2 5" xfId="10984"/>
    <cellStyle name="40% - Accent4 3 2 5 2" xfId="22720"/>
    <cellStyle name="40% - Accent4 3 2 5 2 2" xfId="22721"/>
    <cellStyle name="40% - Accent4 3 2 5 2 2 2" xfId="22722"/>
    <cellStyle name="40% - Accent4 3 2 5 2 2 2 2" xfId="22723"/>
    <cellStyle name="40% - Accent4 3 2 5 2 2 3" xfId="22724"/>
    <cellStyle name="40% - Accent4 3 2 5 2 3" xfId="22725"/>
    <cellStyle name="40% - Accent4 3 2 5 2 4" xfId="22726"/>
    <cellStyle name="40% - Accent4 3 2 5 2 4 2" xfId="22727"/>
    <cellStyle name="40% - Accent4 3 2 5 2 5" xfId="22728"/>
    <cellStyle name="40% - Accent4 3 2 5 3" xfId="22729"/>
    <cellStyle name="40% - Accent4 3 2 5 3 2" xfId="22730"/>
    <cellStyle name="40% - Accent4 3 2 5 3 2 2" xfId="22731"/>
    <cellStyle name="40% - Accent4 3 2 5 3 3" xfId="22732"/>
    <cellStyle name="40% - Accent4 3 2 5 4" xfId="22733"/>
    <cellStyle name="40% - Accent4 3 2 5 5" xfId="22734"/>
    <cellStyle name="40% - Accent4 3 2 5 5 2" xfId="22735"/>
    <cellStyle name="40% - Accent4 3 2 5 6" xfId="22736"/>
    <cellStyle name="40% - Accent4 3 2 6" xfId="10985"/>
    <cellStyle name="40% - Accent4 3 2 6 2" xfId="22737"/>
    <cellStyle name="40% - Accent4 3 2 6 2 2" xfId="22738"/>
    <cellStyle name="40% - Accent4 3 2 6 2 2 2" xfId="22739"/>
    <cellStyle name="40% - Accent4 3 2 6 2 3" xfId="22740"/>
    <cellStyle name="40% - Accent4 3 2 6 3" xfId="22741"/>
    <cellStyle name="40% - Accent4 3 2 6 4" xfId="22742"/>
    <cellStyle name="40% - Accent4 3 2 6 4 2" xfId="22743"/>
    <cellStyle name="40% - Accent4 3 2 6 5" xfId="22744"/>
    <cellStyle name="40% - Accent4 3 2 7" xfId="22745"/>
    <cellStyle name="40% - Accent4 3 2 8" xfId="22746"/>
    <cellStyle name="40% - Accent4 3 2 9" xfId="22747"/>
    <cellStyle name="40% - Accent4 3 2 9 2" xfId="22748"/>
    <cellStyle name="40% - Accent4 3 2 9 2 2" xfId="22749"/>
    <cellStyle name="40% - Accent4 3 2 9 3" xfId="22750"/>
    <cellStyle name="40% - Accent4 3 2_Gross" xfId="10986"/>
    <cellStyle name="40% - Accent4 3 3" xfId="10987"/>
    <cellStyle name="40% - Accent4 3 3 2" xfId="22751"/>
    <cellStyle name="40% - Accent4 3 4" xfId="22752"/>
    <cellStyle name="40% - Accent4 3 4 2" xfId="22753"/>
    <cellStyle name="40% - Accent4 3 5" xfId="22754"/>
    <cellStyle name="40% - Accent4 3 5 2" xfId="22755"/>
    <cellStyle name="40% - Accent4 3 6" xfId="22756"/>
    <cellStyle name="40% - Accent4 3 7" xfId="22757"/>
    <cellStyle name="40% - Accent4 3 8" xfId="22758"/>
    <cellStyle name="40% - Accent4 3 9" xfId="22759"/>
    <cellStyle name="40% - Accent4 4" xfId="10988"/>
    <cellStyle name="40% - Accent4 4 10" xfId="22760"/>
    <cellStyle name="40% - Accent4 4 2" xfId="10989"/>
    <cellStyle name="40% - Accent4 4 2 2" xfId="22761"/>
    <cellStyle name="40% - Accent4 4 2 2 2" xfId="22762"/>
    <cellStyle name="40% - Accent4 4 2 3" xfId="22763"/>
    <cellStyle name="40% - Accent4 4 2 3 2" xfId="22764"/>
    <cellStyle name="40% - Accent4 4 2 4" xfId="22765"/>
    <cellStyle name="40% - Accent4 4 3" xfId="10990"/>
    <cellStyle name="40% - Accent4 4 3 2" xfId="22766"/>
    <cellStyle name="40% - Accent4 4 4" xfId="22767"/>
    <cellStyle name="40% - Accent4 4 4 2" xfId="22768"/>
    <cellStyle name="40% - Accent4 4 5" xfId="22769"/>
    <cellStyle name="40% - Accent4 4 5 2" xfId="22770"/>
    <cellStyle name="40% - Accent4 4 6" xfId="22771"/>
    <cellStyle name="40% - Accent4 4 7" xfId="22772"/>
    <cellStyle name="40% - Accent4 4 8" xfId="22773"/>
    <cellStyle name="40% - Accent4 4 9" xfId="22774"/>
    <cellStyle name="40% - Accent4 5" xfId="10991"/>
    <cellStyle name="40% - Accent4 5 2" xfId="10992"/>
    <cellStyle name="40% - Accent4 5 2 2" xfId="22775"/>
    <cellStyle name="40% - Accent4 5 2 2 2" xfId="22776"/>
    <cellStyle name="40% - Accent4 5 2 2 2 2" xfId="22777"/>
    <cellStyle name="40% - Accent4 5 2 2 2 2 2" xfId="22778"/>
    <cellStyle name="40% - Accent4 5 2 2 2 2 2 2" xfId="22779"/>
    <cellStyle name="40% - Accent4 5 2 2 2 2 3" xfId="22780"/>
    <cellStyle name="40% - Accent4 5 2 2 2 3" xfId="22781"/>
    <cellStyle name="40% - Accent4 5 2 2 2 3 2" xfId="22782"/>
    <cellStyle name="40% - Accent4 5 2 2 2 4" xfId="22783"/>
    <cellStyle name="40% - Accent4 5 2 2 3" xfId="22784"/>
    <cellStyle name="40% - Accent4 5 2 2 3 2" xfId="22785"/>
    <cellStyle name="40% - Accent4 5 2 2 3 2 2" xfId="22786"/>
    <cellStyle name="40% - Accent4 5 2 2 3 3" xfId="22787"/>
    <cellStyle name="40% - Accent4 5 2 2 4" xfId="22788"/>
    <cellStyle name="40% - Accent4 5 2 2 5" xfId="22789"/>
    <cellStyle name="40% - Accent4 5 2 2 5 2" xfId="22790"/>
    <cellStyle name="40% - Accent4 5 2 2 6" xfId="22791"/>
    <cellStyle name="40% - Accent4 5 2 3" xfId="22792"/>
    <cellStyle name="40% - Accent4 5 2 3 2" xfId="22793"/>
    <cellStyle name="40% - Accent4 5 2 3 2 2" xfId="22794"/>
    <cellStyle name="40% - Accent4 5 2 3 2 2 2" xfId="22795"/>
    <cellStyle name="40% - Accent4 5 2 3 2 3" xfId="22796"/>
    <cellStyle name="40% - Accent4 5 2 3 3" xfId="22797"/>
    <cellStyle name="40% - Accent4 5 2 3 3 2" xfId="22798"/>
    <cellStyle name="40% - Accent4 5 2 3 4" xfId="22799"/>
    <cellStyle name="40% - Accent4 5 2 4" xfId="22800"/>
    <cellStyle name="40% - Accent4 5 2 4 2" xfId="22801"/>
    <cellStyle name="40% - Accent4 5 2 4 2 2" xfId="22802"/>
    <cellStyle name="40% - Accent4 5 2 4 3" xfId="22803"/>
    <cellStyle name="40% - Accent4 5 2 5" xfId="22804"/>
    <cellStyle name="40% - Accent4 5 2 6" xfId="22805"/>
    <cellStyle name="40% - Accent4 5 2 6 2" xfId="22806"/>
    <cellStyle name="40% - Accent4 5 2 7" xfId="22807"/>
    <cellStyle name="40% - Accent4 5 3" xfId="10993"/>
    <cellStyle name="40% - Accent4 5 3 2" xfId="22808"/>
    <cellStyle name="40% - Accent4 5 3 2 2" xfId="22809"/>
    <cellStyle name="40% - Accent4 5 3 2 2 2" xfId="22810"/>
    <cellStyle name="40% - Accent4 5 3 2 2 2 2" xfId="22811"/>
    <cellStyle name="40% - Accent4 5 3 2 2 3" xfId="22812"/>
    <cellStyle name="40% - Accent4 5 3 2 3" xfId="22813"/>
    <cellStyle name="40% - Accent4 5 3 2 3 2" xfId="22814"/>
    <cellStyle name="40% - Accent4 5 3 2 4" xfId="22815"/>
    <cellStyle name="40% - Accent4 5 3 3" xfId="22816"/>
    <cellStyle name="40% - Accent4 5 3 3 2" xfId="22817"/>
    <cellStyle name="40% - Accent4 5 3 3 2 2" xfId="22818"/>
    <cellStyle name="40% - Accent4 5 3 3 3" xfId="22819"/>
    <cellStyle name="40% - Accent4 5 3 4" xfId="22820"/>
    <cellStyle name="40% - Accent4 5 3 5" xfId="22821"/>
    <cellStyle name="40% - Accent4 5 3 5 2" xfId="22822"/>
    <cellStyle name="40% - Accent4 5 3 6" xfId="22823"/>
    <cellStyle name="40% - Accent4 5 4" xfId="22824"/>
    <cellStyle name="40% - Accent4 5 4 2" xfId="22825"/>
    <cellStyle name="40% - Accent4 5 4 2 2" xfId="22826"/>
    <cellStyle name="40% - Accent4 5 4 2 2 2" xfId="22827"/>
    <cellStyle name="40% - Accent4 5 4 2 3" xfId="22828"/>
    <cellStyle name="40% - Accent4 5 4 3" xfId="22829"/>
    <cellStyle name="40% - Accent4 5 4 4" xfId="22830"/>
    <cellStyle name="40% - Accent4 5 4 4 2" xfId="22831"/>
    <cellStyle name="40% - Accent4 5 4 5" xfId="22832"/>
    <cellStyle name="40% - Accent4 5 5" xfId="22833"/>
    <cellStyle name="40% - Accent4 5 6" xfId="22834"/>
    <cellStyle name="40% - Accent4 5 6 2" xfId="22835"/>
    <cellStyle name="40% - Accent4 5 6 2 2" xfId="22836"/>
    <cellStyle name="40% - Accent4 5 6 3" xfId="22837"/>
    <cellStyle name="40% - Accent4 5 7" xfId="22838"/>
    <cellStyle name="40% - Accent4 5 8" xfId="22839"/>
    <cellStyle name="40% - Accent4 5 8 2" xfId="22840"/>
    <cellStyle name="40% - Accent4 5 9" xfId="22841"/>
    <cellStyle name="40% - Accent4 6" xfId="10994"/>
    <cellStyle name="40% - Accent4 6 2" xfId="10995"/>
    <cellStyle name="40% - Accent4 6 3" xfId="22842"/>
    <cellStyle name="40% - Accent4 6 4" xfId="22843"/>
    <cellStyle name="40% - Accent4 7" xfId="10996"/>
    <cellStyle name="40% - Accent4 7 2" xfId="22844"/>
    <cellStyle name="40% - Accent4 7 3" xfId="22845"/>
    <cellStyle name="40% - Accent4 7 4" xfId="22846"/>
    <cellStyle name="40% - Accent4 8" xfId="10997"/>
    <cellStyle name="40% - Accent4 8 2" xfId="22847"/>
    <cellStyle name="40% - Accent4 9" xfId="22848"/>
    <cellStyle name="40% - Accent4 9 2" xfId="22849"/>
    <cellStyle name="40% - Accent5 10" xfId="22850"/>
    <cellStyle name="40% - Accent5 10 2" xfId="22851"/>
    <cellStyle name="40% - Accent5 11" xfId="22852"/>
    <cellStyle name="40% - Accent5 12" xfId="22853"/>
    <cellStyle name="40% - Accent5 2" xfId="10998"/>
    <cellStyle name="40% - Accent5 2 2" xfId="10999"/>
    <cellStyle name="40% - Accent5 2 2 2" xfId="11000"/>
    <cellStyle name="40% - Accent5 2 2 2 10" xfId="22854"/>
    <cellStyle name="40% - Accent5 2 2 2 2" xfId="11001"/>
    <cellStyle name="40% - Accent5 2 2 2 2 2" xfId="22855"/>
    <cellStyle name="40% - Accent5 2 2 2 2 2 2" xfId="22856"/>
    <cellStyle name="40% - Accent5 2 2 2 2 2 2 2" xfId="22857"/>
    <cellStyle name="40% - Accent5 2 2 2 2 2 2 2 2" xfId="22858"/>
    <cellStyle name="40% - Accent5 2 2 2 2 2 2 2 2 2" xfId="22859"/>
    <cellStyle name="40% - Accent5 2 2 2 2 2 2 2 3" xfId="22860"/>
    <cellStyle name="40% - Accent5 2 2 2 2 2 2 3" xfId="22861"/>
    <cellStyle name="40% - Accent5 2 2 2 2 2 2 3 2" xfId="22862"/>
    <cellStyle name="40% - Accent5 2 2 2 2 2 2 4" xfId="22863"/>
    <cellStyle name="40% - Accent5 2 2 2 2 2 3" xfId="22864"/>
    <cellStyle name="40% - Accent5 2 2 2 2 2 3 2" xfId="22865"/>
    <cellStyle name="40% - Accent5 2 2 2 2 2 3 2 2" xfId="22866"/>
    <cellStyle name="40% - Accent5 2 2 2 2 2 3 3" xfId="22867"/>
    <cellStyle name="40% - Accent5 2 2 2 2 2 4" xfId="22868"/>
    <cellStyle name="40% - Accent5 2 2 2 2 2 5" xfId="22869"/>
    <cellStyle name="40% - Accent5 2 2 2 2 2 5 2" xfId="22870"/>
    <cellStyle name="40% - Accent5 2 2 2 2 2 6" xfId="22871"/>
    <cellStyle name="40% - Accent5 2 2 2 2 3" xfId="22872"/>
    <cellStyle name="40% - Accent5 2 2 2 2 3 2" xfId="22873"/>
    <cellStyle name="40% - Accent5 2 2 2 2 3 2 2" xfId="22874"/>
    <cellStyle name="40% - Accent5 2 2 2 2 3 2 2 2" xfId="22875"/>
    <cellStyle name="40% - Accent5 2 2 2 2 3 2 3" xfId="22876"/>
    <cellStyle name="40% - Accent5 2 2 2 2 3 3" xfId="22877"/>
    <cellStyle name="40% - Accent5 2 2 2 2 3 3 2" xfId="22878"/>
    <cellStyle name="40% - Accent5 2 2 2 2 3 4" xfId="22879"/>
    <cellStyle name="40% - Accent5 2 2 2 2 4" xfId="22880"/>
    <cellStyle name="40% - Accent5 2 2 2 2 4 2" xfId="22881"/>
    <cellStyle name="40% - Accent5 2 2 2 2 4 2 2" xfId="22882"/>
    <cellStyle name="40% - Accent5 2 2 2 2 4 3" xfId="22883"/>
    <cellStyle name="40% - Accent5 2 2 2 2 5" xfId="22884"/>
    <cellStyle name="40% - Accent5 2 2 2 2 6" xfId="22885"/>
    <cellStyle name="40% - Accent5 2 2 2 2 6 2" xfId="22886"/>
    <cellStyle name="40% - Accent5 2 2 2 2 7" xfId="22887"/>
    <cellStyle name="40% - Accent5 2 2 2 3" xfId="11002"/>
    <cellStyle name="40% - Accent5 2 2 2 3 2" xfId="22888"/>
    <cellStyle name="40% - Accent5 2 2 2 3 2 2" xfId="22889"/>
    <cellStyle name="40% - Accent5 2 2 2 3 2 2 2" xfId="22890"/>
    <cellStyle name="40% - Accent5 2 2 2 3 2 2 2 2" xfId="22891"/>
    <cellStyle name="40% - Accent5 2 2 2 3 2 2 3" xfId="22892"/>
    <cellStyle name="40% - Accent5 2 2 2 3 2 3" xfId="22893"/>
    <cellStyle name="40% - Accent5 2 2 2 3 2 4" xfId="22894"/>
    <cellStyle name="40% - Accent5 2 2 2 3 2 4 2" xfId="22895"/>
    <cellStyle name="40% - Accent5 2 2 2 3 2 5" xfId="22896"/>
    <cellStyle name="40% - Accent5 2 2 2 3 3" xfId="22897"/>
    <cellStyle name="40% - Accent5 2 2 2 3 3 2" xfId="22898"/>
    <cellStyle name="40% - Accent5 2 2 2 3 3 2 2" xfId="22899"/>
    <cellStyle name="40% - Accent5 2 2 2 3 3 3" xfId="22900"/>
    <cellStyle name="40% - Accent5 2 2 2 3 4" xfId="22901"/>
    <cellStyle name="40% - Accent5 2 2 2 3 5" xfId="22902"/>
    <cellStyle name="40% - Accent5 2 2 2 3 5 2" xfId="22903"/>
    <cellStyle name="40% - Accent5 2 2 2 3 6" xfId="22904"/>
    <cellStyle name="40% - Accent5 2 2 2 4" xfId="22905"/>
    <cellStyle name="40% - Accent5 2 2 2 4 2" xfId="22906"/>
    <cellStyle name="40% - Accent5 2 2 2 4 2 2" xfId="22907"/>
    <cellStyle name="40% - Accent5 2 2 2 4 2 2 2" xfId="22908"/>
    <cellStyle name="40% - Accent5 2 2 2 4 2 3" xfId="22909"/>
    <cellStyle name="40% - Accent5 2 2 2 4 3" xfId="22910"/>
    <cellStyle name="40% - Accent5 2 2 2 4 4" xfId="22911"/>
    <cellStyle name="40% - Accent5 2 2 2 4 4 2" xfId="22912"/>
    <cellStyle name="40% - Accent5 2 2 2 4 5" xfId="22913"/>
    <cellStyle name="40% - Accent5 2 2 2 5" xfId="22914"/>
    <cellStyle name="40% - Accent5 2 2 2 6" xfId="22915"/>
    <cellStyle name="40% - Accent5 2 2 2 7" xfId="22916"/>
    <cellStyle name="40% - Accent5 2 2 2 7 2" xfId="22917"/>
    <cellStyle name="40% - Accent5 2 2 2 7 2 2" xfId="22918"/>
    <cellStyle name="40% - Accent5 2 2 2 7 3" xfId="22919"/>
    <cellStyle name="40% - Accent5 2 2 2 8" xfId="22920"/>
    <cellStyle name="40% - Accent5 2 2 2 9" xfId="22921"/>
    <cellStyle name="40% - Accent5 2 2 2 9 2" xfId="22922"/>
    <cellStyle name="40% - Accent5 2 2 3" xfId="11003"/>
    <cellStyle name="40% - Accent5 2 2 3 2" xfId="22923"/>
    <cellStyle name="40% - Accent5 2 2 3 3" xfId="22924"/>
    <cellStyle name="40% - Accent5 2 2 3 4" xfId="22925"/>
    <cellStyle name="40% - Accent5 2 2 4" xfId="11004"/>
    <cellStyle name="40% - Accent5 2 2 5" xfId="22926"/>
    <cellStyle name="40% - Accent5 2 2 6" xfId="22927"/>
    <cellStyle name="40% - Accent5 2 2 7" xfId="22928"/>
    <cellStyle name="40% - Accent5 2 2 8" xfId="22929"/>
    <cellStyle name="40% - Accent5 2 3" xfId="11005"/>
    <cellStyle name="40% - Accent5 2 3 2" xfId="11006"/>
    <cellStyle name="40% - Accent5 2 3 2 2" xfId="22930"/>
    <cellStyle name="40% - Accent5 2 3 2 2 2" xfId="22931"/>
    <cellStyle name="40% - Accent5 2 3 2 3" xfId="22932"/>
    <cellStyle name="40% - Accent5 2 3 2 3 2" xfId="22933"/>
    <cellStyle name="40% - Accent5 2 3 2 4" xfId="22934"/>
    <cellStyle name="40% - Accent5 2 3 2 5" xfId="22935"/>
    <cellStyle name="40% - Accent5 2 3 2 6" xfId="22936"/>
    <cellStyle name="40% - Accent5 2 3 3" xfId="11007"/>
    <cellStyle name="40% - Accent5 2 3 3 2" xfId="22937"/>
    <cellStyle name="40% - Accent5 2 3 4" xfId="11008"/>
    <cellStyle name="40% - Accent5 2 3 4 2" xfId="22938"/>
    <cellStyle name="40% - Accent5 2 3 5" xfId="22939"/>
    <cellStyle name="40% - Accent5 2 3 6" xfId="22940"/>
    <cellStyle name="40% - Accent5 2 3 7" xfId="22941"/>
    <cellStyle name="40% - Accent5 2 3 8" xfId="22942"/>
    <cellStyle name="40% - Accent5 2 3 9" xfId="22943"/>
    <cellStyle name="40% - Accent5 2 4" xfId="11009"/>
    <cellStyle name="40% - Accent5 2 4 2" xfId="11010"/>
    <cellStyle name="40% - Accent5 2 4 3" xfId="22944"/>
    <cellStyle name="40% - Accent5 2 4 4" xfId="22945"/>
    <cellStyle name="40% - Accent5 2 5" xfId="11011"/>
    <cellStyle name="40% - Accent5 2 5 2" xfId="22946"/>
    <cellStyle name="40% - Accent5 2 6" xfId="22947"/>
    <cellStyle name="40% - Accent5 2 7" xfId="22948"/>
    <cellStyle name="40% - Accent5 2 8" xfId="22949"/>
    <cellStyle name="40% - Accent5 2 9" xfId="22950"/>
    <cellStyle name="40% - Accent5 2_BB" xfId="11012"/>
    <cellStyle name="40% - Accent5 3" xfId="11013"/>
    <cellStyle name="40% - Accent5 3 10" xfId="22951"/>
    <cellStyle name="40% - Accent5 3 2" xfId="11014"/>
    <cellStyle name="40% - Accent5 3 2 10" xfId="22952"/>
    <cellStyle name="40% - Accent5 3 2 10 2" xfId="22953"/>
    <cellStyle name="40% - Accent5 3 2 10 2 2" xfId="22954"/>
    <cellStyle name="40% - Accent5 3 2 10 3" xfId="22955"/>
    <cellStyle name="40% - Accent5 3 2 11" xfId="22956"/>
    <cellStyle name="40% - Accent5 3 2 12" xfId="22957"/>
    <cellStyle name="40% - Accent5 3 2 12 2" xfId="22958"/>
    <cellStyle name="40% - Accent5 3 2 13" xfId="22959"/>
    <cellStyle name="40% - Accent5 3 2 2" xfId="11015"/>
    <cellStyle name="40% - Accent5 3 2 2 2" xfId="11016"/>
    <cellStyle name="40% - Accent5 3 2 2 2 2" xfId="22960"/>
    <cellStyle name="40% - Accent5 3 2 2 2 2 2" xfId="22961"/>
    <cellStyle name="40% - Accent5 3 2 2 2 2 2 2" xfId="22962"/>
    <cellStyle name="40% - Accent5 3 2 2 2 2 2 2 2" xfId="22963"/>
    <cellStyle name="40% - Accent5 3 2 2 2 2 2 2 2 2" xfId="22964"/>
    <cellStyle name="40% - Accent5 3 2 2 2 2 2 2 3" xfId="22965"/>
    <cellStyle name="40% - Accent5 3 2 2 2 2 2 3" xfId="22966"/>
    <cellStyle name="40% - Accent5 3 2 2 2 2 2 4" xfId="22967"/>
    <cellStyle name="40% - Accent5 3 2 2 2 2 2 4 2" xfId="22968"/>
    <cellStyle name="40% - Accent5 3 2 2 2 2 2 5" xfId="22969"/>
    <cellStyle name="40% - Accent5 3 2 2 2 2 3" xfId="22970"/>
    <cellStyle name="40% - Accent5 3 2 2 2 2 3 2" xfId="22971"/>
    <cellStyle name="40% - Accent5 3 2 2 2 2 3 2 2" xfId="22972"/>
    <cellStyle name="40% - Accent5 3 2 2 2 2 3 3" xfId="22973"/>
    <cellStyle name="40% - Accent5 3 2 2 2 2 4" xfId="22974"/>
    <cellStyle name="40% - Accent5 3 2 2 2 2 5" xfId="22975"/>
    <cellStyle name="40% - Accent5 3 2 2 2 2 5 2" xfId="22976"/>
    <cellStyle name="40% - Accent5 3 2 2 2 2 6" xfId="22977"/>
    <cellStyle name="40% - Accent5 3 2 2 2 3" xfId="22978"/>
    <cellStyle name="40% - Accent5 3 2 2 2 3 2" xfId="22979"/>
    <cellStyle name="40% - Accent5 3 2 2 2 3 2 2" xfId="22980"/>
    <cellStyle name="40% - Accent5 3 2 2 2 3 2 2 2" xfId="22981"/>
    <cellStyle name="40% - Accent5 3 2 2 2 3 2 3" xfId="22982"/>
    <cellStyle name="40% - Accent5 3 2 2 2 3 3" xfId="22983"/>
    <cellStyle name="40% - Accent5 3 2 2 2 3 4" xfId="22984"/>
    <cellStyle name="40% - Accent5 3 2 2 2 3 4 2" xfId="22985"/>
    <cellStyle name="40% - Accent5 3 2 2 2 3 5" xfId="22986"/>
    <cellStyle name="40% - Accent5 3 2 2 2 4" xfId="22987"/>
    <cellStyle name="40% - Accent5 3 2 2 2 4 2" xfId="22988"/>
    <cellStyle name="40% - Accent5 3 2 2 2 4 2 2" xfId="22989"/>
    <cellStyle name="40% - Accent5 3 2 2 2 4 3" xfId="22990"/>
    <cellStyle name="40% - Accent5 3 2 2 2 5" xfId="22991"/>
    <cellStyle name="40% - Accent5 3 2 2 2 6" xfId="22992"/>
    <cellStyle name="40% - Accent5 3 2 2 2 6 2" xfId="22993"/>
    <cellStyle name="40% - Accent5 3 2 2 2 7" xfId="22994"/>
    <cellStyle name="40% - Accent5 3 2 2 3" xfId="22995"/>
    <cellStyle name="40% - Accent5 3 2 2 3 2" xfId="22996"/>
    <cellStyle name="40% - Accent5 3 2 2 3 2 2" xfId="22997"/>
    <cellStyle name="40% - Accent5 3 2 2 3 2 2 2" xfId="22998"/>
    <cellStyle name="40% - Accent5 3 2 2 3 2 2 2 2" xfId="22999"/>
    <cellStyle name="40% - Accent5 3 2 2 3 2 2 3" xfId="23000"/>
    <cellStyle name="40% - Accent5 3 2 2 3 2 3" xfId="23001"/>
    <cellStyle name="40% - Accent5 3 2 2 3 2 4" xfId="23002"/>
    <cellStyle name="40% - Accent5 3 2 2 3 2 4 2" xfId="23003"/>
    <cellStyle name="40% - Accent5 3 2 2 3 2 5" xfId="23004"/>
    <cellStyle name="40% - Accent5 3 2 2 3 3" xfId="23005"/>
    <cellStyle name="40% - Accent5 3 2 2 3 3 2" xfId="23006"/>
    <cellStyle name="40% - Accent5 3 2 2 3 3 2 2" xfId="23007"/>
    <cellStyle name="40% - Accent5 3 2 2 3 3 3" xfId="23008"/>
    <cellStyle name="40% - Accent5 3 2 2 3 4" xfId="23009"/>
    <cellStyle name="40% - Accent5 3 2 2 3 5" xfId="23010"/>
    <cellStyle name="40% - Accent5 3 2 2 3 5 2" xfId="23011"/>
    <cellStyle name="40% - Accent5 3 2 2 3 6" xfId="23012"/>
    <cellStyle name="40% - Accent5 3 2 2 4" xfId="23013"/>
    <cellStyle name="40% - Accent5 3 2 2 4 2" xfId="23014"/>
    <cellStyle name="40% - Accent5 3 2 2 4 2 2" xfId="23015"/>
    <cellStyle name="40% - Accent5 3 2 2 4 2 2 2" xfId="23016"/>
    <cellStyle name="40% - Accent5 3 2 2 4 2 3" xfId="23017"/>
    <cellStyle name="40% - Accent5 3 2 2 4 3" xfId="23018"/>
    <cellStyle name="40% - Accent5 3 2 2 4 4" xfId="23019"/>
    <cellStyle name="40% - Accent5 3 2 2 4 4 2" xfId="23020"/>
    <cellStyle name="40% - Accent5 3 2 2 4 5" xfId="23021"/>
    <cellStyle name="40% - Accent5 3 2 2 5" xfId="23022"/>
    <cellStyle name="40% - Accent5 3 2 2 5 2" xfId="23023"/>
    <cellStyle name="40% - Accent5 3 2 2 5 2 2" xfId="23024"/>
    <cellStyle name="40% - Accent5 3 2 2 5 3" xfId="23025"/>
    <cellStyle name="40% - Accent5 3 2 2 6" xfId="23026"/>
    <cellStyle name="40% - Accent5 3 2 2 7" xfId="23027"/>
    <cellStyle name="40% - Accent5 3 2 2 7 2" xfId="23028"/>
    <cellStyle name="40% - Accent5 3 2 2 8" xfId="23029"/>
    <cellStyle name="40% - Accent5 3 2 3" xfId="11017"/>
    <cellStyle name="40% - Accent5 3 2 3 2" xfId="23030"/>
    <cellStyle name="40% - Accent5 3 2 3 2 2" xfId="23031"/>
    <cellStyle name="40% - Accent5 3 2 3 2 2 2" xfId="23032"/>
    <cellStyle name="40% - Accent5 3 2 3 2 2 2 2" xfId="23033"/>
    <cellStyle name="40% - Accent5 3 2 3 2 2 2 2 2" xfId="23034"/>
    <cellStyle name="40% - Accent5 3 2 3 2 2 2 3" xfId="23035"/>
    <cellStyle name="40% - Accent5 3 2 3 2 2 3" xfId="23036"/>
    <cellStyle name="40% - Accent5 3 2 3 2 2 4" xfId="23037"/>
    <cellStyle name="40% - Accent5 3 2 3 2 2 4 2" xfId="23038"/>
    <cellStyle name="40% - Accent5 3 2 3 2 2 5" xfId="23039"/>
    <cellStyle name="40% - Accent5 3 2 3 2 3" xfId="23040"/>
    <cellStyle name="40% - Accent5 3 2 3 2 3 2" xfId="23041"/>
    <cellStyle name="40% - Accent5 3 2 3 2 3 2 2" xfId="23042"/>
    <cellStyle name="40% - Accent5 3 2 3 2 3 3" xfId="23043"/>
    <cellStyle name="40% - Accent5 3 2 3 2 4" xfId="23044"/>
    <cellStyle name="40% - Accent5 3 2 3 2 5" xfId="23045"/>
    <cellStyle name="40% - Accent5 3 2 3 2 5 2" xfId="23046"/>
    <cellStyle name="40% - Accent5 3 2 3 2 6" xfId="23047"/>
    <cellStyle name="40% - Accent5 3 2 3 3" xfId="23048"/>
    <cellStyle name="40% - Accent5 3 2 3 3 2" xfId="23049"/>
    <cellStyle name="40% - Accent5 3 2 3 3 3" xfId="23050"/>
    <cellStyle name="40% - Accent5 3 2 3 3 3 2" xfId="23051"/>
    <cellStyle name="40% - Accent5 3 2 3 3 3 2 2" xfId="23052"/>
    <cellStyle name="40% - Accent5 3 2 3 3 3 3" xfId="23053"/>
    <cellStyle name="40% - Accent5 3 2 3 3 4" xfId="23054"/>
    <cellStyle name="40% - Accent5 3 2 3 3 5" xfId="23055"/>
    <cellStyle name="40% - Accent5 3 2 3 3 5 2" xfId="23056"/>
    <cellStyle name="40% - Accent5 3 2 3 3 6" xfId="23057"/>
    <cellStyle name="40% - Accent5 3 2 3 4" xfId="23058"/>
    <cellStyle name="40% - Accent5 3 2 3 5" xfId="23059"/>
    <cellStyle name="40% - Accent5 3 2 3 5 2" xfId="23060"/>
    <cellStyle name="40% - Accent5 3 2 3 5 2 2" xfId="23061"/>
    <cellStyle name="40% - Accent5 3 2 3 5 3" xfId="23062"/>
    <cellStyle name="40% - Accent5 3 2 3 6" xfId="23063"/>
    <cellStyle name="40% - Accent5 3 2 3 7" xfId="23064"/>
    <cellStyle name="40% - Accent5 3 2 3 7 2" xfId="23065"/>
    <cellStyle name="40% - Accent5 3 2 3 8" xfId="23066"/>
    <cellStyle name="40% - Accent5 3 2 4" xfId="11018"/>
    <cellStyle name="40% - Accent5 3 2 4 2" xfId="23067"/>
    <cellStyle name="40% - Accent5 3 2 4 2 2" xfId="23068"/>
    <cellStyle name="40% - Accent5 3 2 4 2 2 2" xfId="23069"/>
    <cellStyle name="40% - Accent5 3 2 4 2 2 2 2" xfId="23070"/>
    <cellStyle name="40% - Accent5 3 2 4 2 2 2 2 2" xfId="23071"/>
    <cellStyle name="40% - Accent5 3 2 4 2 2 2 3" xfId="23072"/>
    <cellStyle name="40% - Accent5 3 2 4 2 2 3" xfId="23073"/>
    <cellStyle name="40% - Accent5 3 2 4 2 2 4" xfId="23074"/>
    <cellStyle name="40% - Accent5 3 2 4 2 2 4 2" xfId="23075"/>
    <cellStyle name="40% - Accent5 3 2 4 2 2 5" xfId="23076"/>
    <cellStyle name="40% - Accent5 3 2 4 2 3" xfId="23077"/>
    <cellStyle name="40% - Accent5 3 2 4 2 3 2" xfId="23078"/>
    <cellStyle name="40% - Accent5 3 2 4 2 3 2 2" xfId="23079"/>
    <cellStyle name="40% - Accent5 3 2 4 2 3 3" xfId="23080"/>
    <cellStyle name="40% - Accent5 3 2 4 2 4" xfId="23081"/>
    <cellStyle name="40% - Accent5 3 2 4 2 5" xfId="23082"/>
    <cellStyle name="40% - Accent5 3 2 4 2 5 2" xfId="23083"/>
    <cellStyle name="40% - Accent5 3 2 4 2 6" xfId="23084"/>
    <cellStyle name="40% - Accent5 3 2 4 3" xfId="23085"/>
    <cellStyle name="40% - Accent5 3 2 4 3 2" xfId="23086"/>
    <cellStyle name="40% - Accent5 3 2 4 3 2 2" xfId="23087"/>
    <cellStyle name="40% - Accent5 3 2 4 3 2 2 2" xfId="23088"/>
    <cellStyle name="40% - Accent5 3 2 4 3 2 3" xfId="23089"/>
    <cellStyle name="40% - Accent5 3 2 4 3 3" xfId="23090"/>
    <cellStyle name="40% - Accent5 3 2 4 3 4" xfId="23091"/>
    <cellStyle name="40% - Accent5 3 2 4 3 4 2" xfId="23092"/>
    <cellStyle name="40% - Accent5 3 2 4 3 5" xfId="23093"/>
    <cellStyle name="40% - Accent5 3 2 4 4" xfId="23094"/>
    <cellStyle name="40% - Accent5 3 2 4 4 2" xfId="23095"/>
    <cellStyle name="40% - Accent5 3 2 4 4 2 2" xfId="23096"/>
    <cellStyle name="40% - Accent5 3 2 4 4 3" xfId="23097"/>
    <cellStyle name="40% - Accent5 3 2 4 5" xfId="23098"/>
    <cellStyle name="40% - Accent5 3 2 4 6" xfId="23099"/>
    <cellStyle name="40% - Accent5 3 2 4 6 2" xfId="23100"/>
    <cellStyle name="40% - Accent5 3 2 4 7" xfId="23101"/>
    <cellStyle name="40% - Accent5 3 2 5" xfId="11019"/>
    <cellStyle name="40% - Accent5 3 2 5 2" xfId="23102"/>
    <cellStyle name="40% - Accent5 3 2 5 2 2" xfId="23103"/>
    <cellStyle name="40% - Accent5 3 2 5 2 2 2" xfId="23104"/>
    <cellStyle name="40% - Accent5 3 2 5 2 2 2 2" xfId="23105"/>
    <cellStyle name="40% - Accent5 3 2 5 2 2 3" xfId="23106"/>
    <cellStyle name="40% - Accent5 3 2 5 2 3" xfId="23107"/>
    <cellStyle name="40% - Accent5 3 2 5 2 4" xfId="23108"/>
    <cellStyle name="40% - Accent5 3 2 5 2 4 2" xfId="23109"/>
    <cellStyle name="40% - Accent5 3 2 5 2 5" xfId="23110"/>
    <cellStyle name="40% - Accent5 3 2 5 3" xfId="23111"/>
    <cellStyle name="40% - Accent5 3 2 5 3 2" xfId="23112"/>
    <cellStyle name="40% - Accent5 3 2 5 3 2 2" xfId="23113"/>
    <cellStyle name="40% - Accent5 3 2 5 3 3" xfId="23114"/>
    <cellStyle name="40% - Accent5 3 2 5 4" xfId="23115"/>
    <cellStyle name="40% - Accent5 3 2 5 5" xfId="23116"/>
    <cellStyle name="40% - Accent5 3 2 5 5 2" xfId="23117"/>
    <cellStyle name="40% - Accent5 3 2 5 6" xfId="23118"/>
    <cellStyle name="40% - Accent5 3 2 6" xfId="11020"/>
    <cellStyle name="40% - Accent5 3 2 6 2" xfId="23119"/>
    <cellStyle name="40% - Accent5 3 2 6 3" xfId="23120"/>
    <cellStyle name="40% - Accent5 3 2 6 3 2" xfId="23121"/>
    <cellStyle name="40% - Accent5 3 2 6 3 2 2" xfId="23122"/>
    <cellStyle name="40% - Accent5 3 2 6 3 3" xfId="23123"/>
    <cellStyle name="40% - Accent5 3 2 6 4" xfId="23124"/>
    <cellStyle name="40% - Accent5 3 2 6 5" xfId="23125"/>
    <cellStyle name="40% - Accent5 3 2 6 5 2" xfId="23126"/>
    <cellStyle name="40% - Accent5 3 2 6 6" xfId="23127"/>
    <cellStyle name="40% - Accent5 3 2 7" xfId="23128"/>
    <cellStyle name="40% - Accent5 3 2 8" xfId="23129"/>
    <cellStyle name="40% - Accent5 3 2 9" xfId="23130"/>
    <cellStyle name="40% - Accent5 3 2_Gross" xfId="11021"/>
    <cellStyle name="40% - Accent5 3 3" xfId="11022"/>
    <cellStyle name="40% - Accent5 3 3 2" xfId="23131"/>
    <cellStyle name="40% - Accent5 3 4" xfId="23132"/>
    <cellStyle name="40% - Accent5 3 4 2" xfId="23133"/>
    <cellStyle name="40% - Accent5 3 5" xfId="23134"/>
    <cellStyle name="40% - Accent5 3 5 2" xfId="23135"/>
    <cellStyle name="40% - Accent5 3 6" xfId="23136"/>
    <cellStyle name="40% - Accent5 3 7" xfId="23137"/>
    <cellStyle name="40% - Accent5 3 8" xfId="23138"/>
    <cellStyle name="40% - Accent5 3 9" xfId="23139"/>
    <cellStyle name="40% - Accent5 4" xfId="11023"/>
    <cellStyle name="40% - Accent5 4 10" xfId="23140"/>
    <cellStyle name="40% - Accent5 4 2" xfId="11024"/>
    <cellStyle name="40% - Accent5 4 2 2" xfId="11025"/>
    <cellStyle name="40% - Accent5 4 2 2 2" xfId="23141"/>
    <cellStyle name="40% - Accent5 4 2 2 2 2" xfId="23142"/>
    <cellStyle name="40% - Accent5 4 2 2 2 2 2" xfId="23143"/>
    <cellStyle name="40% - Accent5 4 2 2 2 2 2 2" xfId="23144"/>
    <cellStyle name="40% - Accent5 4 2 2 2 2 2 2 2" xfId="23145"/>
    <cellStyle name="40% - Accent5 4 2 2 2 2 2 3" xfId="23146"/>
    <cellStyle name="40% - Accent5 4 2 2 2 2 3" xfId="23147"/>
    <cellStyle name="40% - Accent5 4 2 2 2 2 3 2" xfId="23148"/>
    <cellStyle name="40% - Accent5 4 2 2 2 2 4" xfId="23149"/>
    <cellStyle name="40% - Accent5 4 2 2 2 3" xfId="23150"/>
    <cellStyle name="40% - Accent5 4 2 2 2 3 2" xfId="23151"/>
    <cellStyle name="40% - Accent5 4 2 2 2 3 2 2" xfId="23152"/>
    <cellStyle name="40% - Accent5 4 2 2 2 3 3" xfId="23153"/>
    <cellStyle name="40% - Accent5 4 2 2 2 4" xfId="23154"/>
    <cellStyle name="40% - Accent5 4 2 2 2 5" xfId="23155"/>
    <cellStyle name="40% - Accent5 4 2 2 2 5 2" xfId="23156"/>
    <cellStyle name="40% - Accent5 4 2 2 2 6" xfId="23157"/>
    <cellStyle name="40% - Accent5 4 2 2 3" xfId="23158"/>
    <cellStyle name="40% - Accent5 4 2 2 3 2" xfId="23159"/>
    <cellStyle name="40% - Accent5 4 2 2 3 2 2" xfId="23160"/>
    <cellStyle name="40% - Accent5 4 2 2 3 2 2 2" xfId="23161"/>
    <cellStyle name="40% - Accent5 4 2 2 3 2 3" xfId="23162"/>
    <cellStyle name="40% - Accent5 4 2 2 3 3" xfId="23163"/>
    <cellStyle name="40% - Accent5 4 2 2 3 3 2" xfId="23164"/>
    <cellStyle name="40% - Accent5 4 2 2 3 4" xfId="23165"/>
    <cellStyle name="40% - Accent5 4 2 2 4" xfId="23166"/>
    <cellStyle name="40% - Accent5 4 2 2 4 2" xfId="23167"/>
    <cellStyle name="40% - Accent5 4 2 2 4 2 2" xfId="23168"/>
    <cellStyle name="40% - Accent5 4 2 2 4 3" xfId="23169"/>
    <cellStyle name="40% - Accent5 4 2 2 5" xfId="23170"/>
    <cellStyle name="40% - Accent5 4 2 2 6" xfId="23171"/>
    <cellStyle name="40% - Accent5 4 2 2 6 2" xfId="23172"/>
    <cellStyle name="40% - Accent5 4 2 2 7" xfId="23173"/>
    <cellStyle name="40% - Accent5 4 2 3" xfId="23174"/>
    <cellStyle name="40% - Accent5 4 2 3 2" xfId="23175"/>
    <cellStyle name="40% - Accent5 4 2 3 2 2" xfId="23176"/>
    <cellStyle name="40% - Accent5 4 2 3 2 2 2" xfId="23177"/>
    <cellStyle name="40% - Accent5 4 2 3 2 2 2 2" xfId="23178"/>
    <cellStyle name="40% - Accent5 4 2 3 2 2 3" xfId="23179"/>
    <cellStyle name="40% - Accent5 4 2 3 2 3" xfId="23180"/>
    <cellStyle name="40% - Accent5 4 2 3 2 4" xfId="23181"/>
    <cellStyle name="40% - Accent5 4 2 3 2 4 2" xfId="23182"/>
    <cellStyle name="40% - Accent5 4 2 3 2 5" xfId="23183"/>
    <cellStyle name="40% - Accent5 4 2 3 3" xfId="23184"/>
    <cellStyle name="40% - Accent5 4 2 3 3 2" xfId="23185"/>
    <cellStyle name="40% - Accent5 4 2 3 3 2 2" xfId="23186"/>
    <cellStyle name="40% - Accent5 4 2 3 3 3" xfId="23187"/>
    <cellStyle name="40% - Accent5 4 2 3 4" xfId="23188"/>
    <cellStyle name="40% - Accent5 4 2 3 5" xfId="23189"/>
    <cellStyle name="40% - Accent5 4 2 3 5 2" xfId="23190"/>
    <cellStyle name="40% - Accent5 4 2 3 6" xfId="23191"/>
    <cellStyle name="40% - Accent5 4 2 4" xfId="23192"/>
    <cellStyle name="40% - Accent5 4 2 4 2" xfId="23193"/>
    <cellStyle name="40% - Accent5 4 2 4 2 2" xfId="23194"/>
    <cellStyle name="40% - Accent5 4 2 4 2 2 2" xfId="23195"/>
    <cellStyle name="40% - Accent5 4 2 4 2 3" xfId="23196"/>
    <cellStyle name="40% - Accent5 4 2 4 3" xfId="23197"/>
    <cellStyle name="40% - Accent5 4 2 4 4" xfId="23198"/>
    <cellStyle name="40% - Accent5 4 2 4 4 2" xfId="23199"/>
    <cellStyle name="40% - Accent5 4 2 4 5" xfId="23200"/>
    <cellStyle name="40% - Accent5 4 2 5" xfId="23201"/>
    <cellStyle name="40% - Accent5 4 2 5 2" xfId="23202"/>
    <cellStyle name="40% - Accent5 4 2 5 2 2" xfId="23203"/>
    <cellStyle name="40% - Accent5 4 2 5 3" xfId="23204"/>
    <cellStyle name="40% - Accent5 4 2 6" xfId="23205"/>
    <cellStyle name="40% - Accent5 4 2 7" xfId="23206"/>
    <cellStyle name="40% - Accent5 4 2 7 2" xfId="23207"/>
    <cellStyle name="40% - Accent5 4 2 8" xfId="23208"/>
    <cellStyle name="40% - Accent5 4 3" xfId="11026"/>
    <cellStyle name="40% - Accent5 4 3 2" xfId="23209"/>
    <cellStyle name="40% - Accent5 4 4" xfId="11027"/>
    <cellStyle name="40% - Accent5 4 4 2" xfId="23210"/>
    <cellStyle name="40% - Accent5 4 5" xfId="23211"/>
    <cellStyle name="40% - Accent5 4 5 2" xfId="23212"/>
    <cellStyle name="40% - Accent5 4 6" xfId="23213"/>
    <cellStyle name="40% - Accent5 4 7" xfId="23214"/>
    <cellStyle name="40% - Accent5 4 8" xfId="23215"/>
    <cellStyle name="40% - Accent5 4 9" xfId="23216"/>
    <cellStyle name="40% - Accent5 5" xfId="11028"/>
    <cellStyle name="40% - Accent5 5 2" xfId="11029"/>
    <cellStyle name="40% - Accent5 5 2 2" xfId="23217"/>
    <cellStyle name="40% - Accent5 5 3" xfId="23218"/>
    <cellStyle name="40% - Accent5 5 3 2" xfId="23219"/>
    <cellStyle name="40% - Accent5 5 4" xfId="23220"/>
    <cellStyle name="40% - Accent5 5 4 2" xfId="23221"/>
    <cellStyle name="40% - Accent5 5 5" xfId="23222"/>
    <cellStyle name="40% - Accent5 5 6" xfId="23223"/>
    <cellStyle name="40% - Accent5 5 7" xfId="23224"/>
    <cellStyle name="40% - Accent5 6" xfId="11030"/>
    <cellStyle name="40% - Accent5 6 2" xfId="11031"/>
    <cellStyle name="40% - Accent5 6 3" xfId="23225"/>
    <cellStyle name="40% - Accent5 6 4" xfId="23226"/>
    <cellStyle name="40% - Accent5 7" xfId="11032"/>
    <cellStyle name="40% - Accent5 7 2" xfId="23227"/>
    <cellStyle name="40% - Accent5 7 3" xfId="23228"/>
    <cellStyle name="40% - Accent5 7 4" xfId="23229"/>
    <cellStyle name="40% - Accent5 8" xfId="11033"/>
    <cellStyle name="40% - Accent5 8 2" xfId="23230"/>
    <cellStyle name="40% - Accent5 9" xfId="23231"/>
    <cellStyle name="40% - Accent5 9 2" xfId="23232"/>
    <cellStyle name="40% - Accent6 10" xfId="23233"/>
    <cellStyle name="40% - Accent6 10 2" xfId="23234"/>
    <cellStyle name="40% - Accent6 11" xfId="23235"/>
    <cellStyle name="40% - Accent6 12" xfId="23236"/>
    <cellStyle name="40% - Accent6 2" xfId="11034"/>
    <cellStyle name="40% - Accent6 2 2" xfId="11035"/>
    <cellStyle name="40% - Accent6 2 2 2" xfId="11036"/>
    <cellStyle name="40% - Accent6 2 2 2 10" xfId="23237"/>
    <cellStyle name="40% - Accent6 2 2 2 2" xfId="11037"/>
    <cellStyle name="40% - Accent6 2 2 2 2 2" xfId="23238"/>
    <cellStyle name="40% - Accent6 2 2 2 2 2 2" xfId="23239"/>
    <cellStyle name="40% - Accent6 2 2 2 2 2 2 2" xfId="23240"/>
    <cellStyle name="40% - Accent6 2 2 2 2 2 2 2 2" xfId="23241"/>
    <cellStyle name="40% - Accent6 2 2 2 2 2 2 2 2 2" xfId="23242"/>
    <cellStyle name="40% - Accent6 2 2 2 2 2 2 2 3" xfId="23243"/>
    <cellStyle name="40% - Accent6 2 2 2 2 2 2 3" xfId="23244"/>
    <cellStyle name="40% - Accent6 2 2 2 2 2 2 3 2" xfId="23245"/>
    <cellStyle name="40% - Accent6 2 2 2 2 2 2 4" xfId="23246"/>
    <cellStyle name="40% - Accent6 2 2 2 2 2 3" xfId="23247"/>
    <cellStyle name="40% - Accent6 2 2 2 2 2 3 2" xfId="23248"/>
    <cellStyle name="40% - Accent6 2 2 2 2 2 3 2 2" xfId="23249"/>
    <cellStyle name="40% - Accent6 2 2 2 2 2 3 3" xfId="23250"/>
    <cellStyle name="40% - Accent6 2 2 2 2 2 4" xfId="23251"/>
    <cellStyle name="40% - Accent6 2 2 2 2 2 5" xfId="23252"/>
    <cellStyle name="40% - Accent6 2 2 2 2 2 5 2" xfId="23253"/>
    <cellStyle name="40% - Accent6 2 2 2 2 2 6" xfId="23254"/>
    <cellStyle name="40% - Accent6 2 2 2 2 3" xfId="23255"/>
    <cellStyle name="40% - Accent6 2 2 2 2 3 2" xfId="23256"/>
    <cellStyle name="40% - Accent6 2 2 2 2 3 2 2" xfId="23257"/>
    <cellStyle name="40% - Accent6 2 2 2 2 3 2 2 2" xfId="23258"/>
    <cellStyle name="40% - Accent6 2 2 2 2 3 2 3" xfId="23259"/>
    <cellStyle name="40% - Accent6 2 2 2 2 3 3" xfId="23260"/>
    <cellStyle name="40% - Accent6 2 2 2 2 3 3 2" xfId="23261"/>
    <cellStyle name="40% - Accent6 2 2 2 2 3 4" xfId="23262"/>
    <cellStyle name="40% - Accent6 2 2 2 2 4" xfId="23263"/>
    <cellStyle name="40% - Accent6 2 2 2 2 4 2" xfId="23264"/>
    <cellStyle name="40% - Accent6 2 2 2 2 4 2 2" xfId="23265"/>
    <cellStyle name="40% - Accent6 2 2 2 2 4 3" xfId="23266"/>
    <cellStyle name="40% - Accent6 2 2 2 2 5" xfId="23267"/>
    <cellStyle name="40% - Accent6 2 2 2 2 6" xfId="23268"/>
    <cellStyle name="40% - Accent6 2 2 2 2 6 2" xfId="23269"/>
    <cellStyle name="40% - Accent6 2 2 2 2 7" xfId="23270"/>
    <cellStyle name="40% - Accent6 2 2 2 3" xfId="11038"/>
    <cellStyle name="40% - Accent6 2 2 2 3 2" xfId="23271"/>
    <cellStyle name="40% - Accent6 2 2 2 3 2 2" xfId="23272"/>
    <cellStyle name="40% - Accent6 2 2 2 3 2 2 2" xfId="23273"/>
    <cellStyle name="40% - Accent6 2 2 2 3 2 2 2 2" xfId="23274"/>
    <cellStyle name="40% - Accent6 2 2 2 3 2 2 3" xfId="23275"/>
    <cellStyle name="40% - Accent6 2 2 2 3 2 3" xfId="23276"/>
    <cellStyle name="40% - Accent6 2 2 2 3 2 4" xfId="23277"/>
    <cellStyle name="40% - Accent6 2 2 2 3 2 4 2" xfId="23278"/>
    <cellStyle name="40% - Accent6 2 2 2 3 2 5" xfId="23279"/>
    <cellStyle name="40% - Accent6 2 2 2 3 3" xfId="23280"/>
    <cellStyle name="40% - Accent6 2 2 2 3 3 2" xfId="23281"/>
    <cellStyle name="40% - Accent6 2 2 2 3 3 2 2" xfId="23282"/>
    <cellStyle name="40% - Accent6 2 2 2 3 3 3" xfId="23283"/>
    <cellStyle name="40% - Accent6 2 2 2 3 4" xfId="23284"/>
    <cellStyle name="40% - Accent6 2 2 2 3 5" xfId="23285"/>
    <cellStyle name="40% - Accent6 2 2 2 3 5 2" xfId="23286"/>
    <cellStyle name="40% - Accent6 2 2 2 3 6" xfId="23287"/>
    <cellStyle name="40% - Accent6 2 2 2 4" xfId="23288"/>
    <cellStyle name="40% - Accent6 2 2 2 4 2" xfId="23289"/>
    <cellStyle name="40% - Accent6 2 2 2 4 2 2" xfId="23290"/>
    <cellStyle name="40% - Accent6 2 2 2 4 2 2 2" xfId="23291"/>
    <cellStyle name="40% - Accent6 2 2 2 4 2 3" xfId="23292"/>
    <cellStyle name="40% - Accent6 2 2 2 4 3" xfId="23293"/>
    <cellStyle name="40% - Accent6 2 2 2 4 4" xfId="23294"/>
    <cellStyle name="40% - Accent6 2 2 2 4 4 2" xfId="23295"/>
    <cellStyle name="40% - Accent6 2 2 2 4 5" xfId="23296"/>
    <cellStyle name="40% - Accent6 2 2 2 5" xfId="23297"/>
    <cellStyle name="40% - Accent6 2 2 2 6" xfId="23298"/>
    <cellStyle name="40% - Accent6 2 2 2 7" xfId="23299"/>
    <cellStyle name="40% - Accent6 2 2 2 7 2" xfId="23300"/>
    <cellStyle name="40% - Accent6 2 2 2 7 2 2" xfId="23301"/>
    <cellStyle name="40% - Accent6 2 2 2 7 3" xfId="23302"/>
    <cellStyle name="40% - Accent6 2 2 2 8" xfId="23303"/>
    <cellStyle name="40% - Accent6 2 2 2 9" xfId="23304"/>
    <cellStyle name="40% - Accent6 2 2 2 9 2" xfId="23305"/>
    <cellStyle name="40% - Accent6 2 2 3" xfId="11039"/>
    <cellStyle name="40% - Accent6 2 2 3 2" xfId="23306"/>
    <cellStyle name="40% - Accent6 2 2 3 3" xfId="23307"/>
    <cellStyle name="40% - Accent6 2 2 3 4" xfId="23308"/>
    <cellStyle name="40% - Accent6 2 2 4" xfId="11040"/>
    <cellStyle name="40% - Accent6 2 2 5" xfId="23309"/>
    <cellStyle name="40% - Accent6 2 2 6" xfId="23310"/>
    <cellStyle name="40% - Accent6 2 2 7" xfId="23311"/>
    <cellStyle name="40% - Accent6 2 2 8" xfId="23312"/>
    <cellStyle name="40% - Accent6 2 3" xfId="11041"/>
    <cellStyle name="40% - Accent6 2 3 2" xfId="11042"/>
    <cellStyle name="40% - Accent6 2 3 2 2" xfId="23313"/>
    <cellStyle name="40% - Accent6 2 3 2 2 2" xfId="23314"/>
    <cellStyle name="40% - Accent6 2 3 2 3" xfId="23315"/>
    <cellStyle name="40% - Accent6 2 3 2 3 2" xfId="23316"/>
    <cellStyle name="40% - Accent6 2 3 2 4" xfId="23317"/>
    <cellStyle name="40% - Accent6 2 3 2 5" xfId="23318"/>
    <cellStyle name="40% - Accent6 2 3 2 6" xfId="23319"/>
    <cellStyle name="40% - Accent6 2 3 3" xfId="11043"/>
    <cellStyle name="40% - Accent6 2 3 3 2" xfId="23320"/>
    <cellStyle name="40% - Accent6 2 3 4" xfId="11044"/>
    <cellStyle name="40% - Accent6 2 3 4 2" xfId="23321"/>
    <cellStyle name="40% - Accent6 2 3 5" xfId="23322"/>
    <cellStyle name="40% - Accent6 2 3 6" xfId="23323"/>
    <cellStyle name="40% - Accent6 2 3 7" xfId="23324"/>
    <cellStyle name="40% - Accent6 2 3 8" xfId="23325"/>
    <cellStyle name="40% - Accent6 2 3 9" xfId="23326"/>
    <cellStyle name="40% - Accent6 2 4" xfId="11045"/>
    <cellStyle name="40% - Accent6 2 4 2" xfId="11046"/>
    <cellStyle name="40% - Accent6 2 4 3" xfId="23327"/>
    <cellStyle name="40% - Accent6 2 4 4" xfId="23328"/>
    <cellStyle name="40% - Accent6 2 5" xfId="11047"/>
    <cellStyle name="40% - Accent6 2 5 2" xfId="23329"/>
    <cellStyle name="40% - Accent6 2 6" xfId="23330"/>
    <cellStyle name="40% - Accent6 2 7" xfId="23331"/>
    <cellStyle name="40% - Accent6 2 8" xfId="23332"/>
    <cellStyle name="40% - Accent6 2 9" xfId="23333"/>
    <cellStyle name="40% - Accent6 2_BB" xfId="11048"/>
    <cellStyle name="40% - Accent6 3" xfId="11049"/>
    <cellStyle name="40% - Accent6 3 10" xfId="23334"/>
    <cellStyle name="40% - Accent6 3 2" xfId="11050"/>
    <cellStyle name="40% - Accent6 3 2 10" xfId="23335"/>
    <cellStyle name="40% - Accent6 3 2 10 2" xfId="23336"/>
    <cellStyle name="40% - Accent6 3 2 10 2 2" xfId="23337"/>
    <cellStyle name="40% - Accent6 3 2 10 3" xfId="23338"/>
    <cellStyle name="40% - Accent6 3 2 11" xfId="23339"/>
    <cellStyle name="40% - Accent6 3 2 12" xfId="23340"/>
    <cellStyle name="40% - Accent6 3 2 12 2" xfId="23341"/>
    <cellStyle name="40% - Accent6 3 2 13" xfId="23342"/>
    <cellStyle name="40% - Accent6 3 2 2" xfId="11051"/>
    <cellStyle name="40% - Accent6 3 2 2 2" xfId="11052"/>
    <cellStyle name="40% - Accent6 3 2 2 2 2" xfId="23343"/>
    <cellStyle name="40% - Accent6 3 2 2 2 2 2" xfId="23344"/>
    <cellStyle name="40% - Accent6 3 2 2 2 2 2 2" xfId="23345"/>
    <cellStyle name="40% - Accent6 3 2 2 2 2 2 2 2" xfId="23346"/>
    <cellStyle name="40% - Accent6 3 2 2 2 2 2 2 2 2" xfId="23347"/>
    <cellStyle name="40% - Accent6 3 2 2 2 2 2 2 3" xfId="23348"/>
    <cellStyle name="40% - Accent6 3 2 2 2 2 2 3" xfId="23349"/>
    <cellStyle name="40% - Accent6 3 2 2 2 2 2 4" xfId="23350"/>
    <cellStyle name="40% - Accent6 3 2 2 2 2 2 4 2" xfId="23351"/>
    <cellStyle name="40% - Accent6 3 2 2 2 2 2 5" xfId="23352"/>
    <cellStyle name="40% - Accent6 3 2 2 2 2 3" xfId="23353"/>
    <cellStyle name="40% - Accent6 3 2 2 2 2 3 2" xfId="23354"/>
    <cellStyle name="40% - Accent6 3 2 2 2 2 3 2 2" xfId="23355"/>
    <cellStyle name="40% - Accent6 3 2 2 2 2 3 3" xfId="23356"/>
    <cellStyle name="40% - Accent6 3 2 2 2 2 4" xfId="23357"/>
    <cellStyle name="40% - Accent6 3 2 2 2 2 5" xfId="23358"/>
    <cellStyle name="40% - Accent6 3 2 2 2 2 5 2" xfId="23359"/>
    <cellStyle name="40% - Accent6 3 2 2 2 2 6" xfId="23360"/>
    <cellStyle name="40% - Accent6 3 2 2 2 3" xfId="23361"/>
    <cellStyle name="40% - Accent6 3 2 2 2 3 2" xfId="23362"/>
    <cellStyle name="40% - Accent6 3 2 2 2 3 2 2" xfId="23363"/>
    <cellStyle name="40% - Accent6 3 2 2 2 3 2 2 2" xfId="23364"/>
    <cellStyle name="40% - Accent6 3 2 2 2 3 2 3" xfId="23365"/>
    <cellStyle name="40% - Accent6 3 2 2 2 3 3" xfId="23366"/>
    <cellStyle name="40% - Accent6 3 2 2 2 3 4" xfId="23367"/>
    <cellStyle name="40% - Accent6 3 2 2 2 3 4 2" xfId="23368"/>
    <cellStyle name="40% - Accent6 3 2 2 2 3 5" xfId="23369"/>
    <cellStyle name="40% - Accent6 3 2 2 2 4" xfId="23370"/>
    <cellStyle name="40% - Accent6 3 2 2 2 4 2" xfId="23371"/>
    <cellStyle name="40% - Accent6 3 2 2 2 4 2 2" xfId="23372"/>
    <cellStyle name="40% - Accent6 3 2 2 2 4 3" xfId="23373"/>
    <cellStyle name="40% - Accent6 3 2 2 2 5" xfId="23374"/>
    <cellStyle name="40% - Accent6 3 2 2 2 6" xfId="23375"/>
    <cellStyle name="40% - Accent6 3 2 2 2 6 2" xfId="23376"/>
    <cellStyle name="40% - Accent6 3 2 2 2 7" xfId="23377"/>
    <cellStyle name="40% - Accent6 3 2 2 3" xfId="23378"/>
    <cellStyle name="40% - Accent6 3 2 2 3 2" xfId="23379"/>
    <cellStyle name="40% - Accent6 3 2 2 3 2 2" xfId="23380"/>
    <cellStyle name="40% - Accent6 3 2 2 3 2 2 2" xfId="23381"/>
    <cellStyle name="40% - Accent6 3 2 2 3 2 2 2 2" xfId="23382"/>
    <cellStyle name="40% - Accent6 3 2 2 3 2 2 3" xfId="23383"/>
    <cellStyle name="40% - Accent6 3 2 2 3 2 3" xfId="23384"/>
    <cellStyle name="40% - Accent6 3 2 2 3 2 4" xfId="23385"/>
    <cellStyle name="40% - Accent6 3 2 2 3 2 4 2" xfId="23386"/>
    <cellStyle name="40% - Accent6 3 2 2 3 2 5" xfId="23387"/>
    <cellStyle name="40% - Accent6 3 2 2 3 3" xfId="23388"/>
    <cellStyle name="40% - Accent6 3 2 2 3 3 2" xfId="23389"/>
    <cellStyle name="40% - Accent6 3 2 2 3 3 2 2" xfId="23390"/>
    <cellStyle name="40% - Accent6 3 2 2 3 3 3" xfId="23391"/>
    <cellStyle name="40% - Accent6 3 2 2 3 4" xfId="23392"/>
    <cellStyle name="40% - Accent6 3 2 2 3 5" xfId="23393"/>
    <cellStyle name="40% - Accent6 3 2 2 3 5 2" xfId="23394"/>
    <cellStyle name="40% - Accent6 3 2 2 3 6" xfId="23395"/>
    <cellStyle name="40% - Accent6 3 2 2 4" xfId="23396"/>
    <cellStyle name="40% - Accent6 3 2 2 4 2" xfId="23397"/>
    <cellStyle name="40% - Accent6 3 2 2 4 2 2" xfId="23398"/>
    <cellStyle name="40% - Accent6 3 2 2 4 2 2 2" xfId="23399"/>
    <cellStyle name="40% - Accent6 3 2 2 4 2 3" xfId="23400"/>
    <cellStyle name="40% - Accent6 3 2 2 4 3" xfId="23401"/>
    <cellStyle name="40% - Accent6 3 2 2 4 4" xfId="23402"/>
    <cellStyle name="40% - Accent6 3 2 2 4 4 2" xfId="23403"/>
    <cellStyle name="40% - Accent6 3 2 2 4 5" xfId="23404"/>
    <cellStyle name="40% - Accent6 3 2 2 5" xfId="23405"/>
    <cellStyle name="40% - Accent6 3 2 2 5 2" xfId="23406"/>
    <cellStyle name="40% - Accent6 3 2 2 5 2 2" xfId="23407"/>
    <cellStyle name="40% - Accent6 3 2 2 5 3" xfId="23408"/>
    <cellStyle name="40% - Accent6 3 2 2 6" xfId="23409"/>
    <cellStyle name="40% - Accent6 3 2 2 7" xfId="23410"/>
    <cellStyle name="40% - Accent6 3 2 2 7 2" xfId="23411"/>
    <cellStyle name="40% - Accent6 3 2 2 8" xfId="23412"/>
    <cellStyle name="40% - Accent6 3 2 3" xfId="11053"/>
    <cellStyle name="40% - Accent6 3 2 3 2" xfId="23413"/>
    <cellStyle name="40% - Accent6 3 2 3 2 2" xfId="23414"/>
    <cellStyle name="40% - Accent6 3 2 3 2 2 2" xfId="23415"/>
    <cellStyle name="40% - Accent6 3 2 3 2 2 2 2" xfId="23416"/>
    <cellStyle name="40% - Accent6 3 2 3 2 2 2 2 2" xfId="23417"/>
    <cellStyle name="40% - Accent6 3 2 3 2 2 2 3" xfId="23418"/>
    <cellStyle name="40% - Accent6 3 2 3 2 2 3" xfId="23419"/>
    <cellStyle name="40% - Accent6 3 2 3 2 2 4" xfId="23420"/>
    <cellStyle name="40% - Accent6 3 2 3 2 2 4 2" xfId="23421"/>
    <cellStyle name="40% - Accent6 3 2 3 2 2 5" xfId="23422"/>
    <cellStyle name="40% - Accent6 3 2 3 2 3" xfId="23423"/>
    <cellStyle name="40% - Accent6 3 2 3 2 3 2" xfId="23424"/>
    <cellStyle name="40% - Accent6 3 2 3 2 3 2 2" xfId="23425"/>
    <cellStyle name="40% - Accent6 3 2 3 2 3 3" xfId="23426"/>
    <cellStyle name="40% - Accent6 3 2 3 2 4" xfId="23427"/>
    <cellStyle name="40% - Accent6 3 2 3 2 5" xfId="23428"/>
    <cellStyle name="40% - Accent6 3 2 3 2 5 2" xfId="23429"/>
    <cellStyle name="40% - Accent6 3 2 3 2 6" xfId="23430"/>
    <cellStyle name="40% - Accent6 3 2 3 3" xfId="23431"/>
    <cellStyle name="40% - Accent6 3 2 3 3 2" xfId="23432"/>
    <cellStyle name="40% - Accent6 3 2 3 3 3" xfId="23433"/>
    <cellStyle name="40% - Accent6 3 2 3 3 3 2" xfId="23434"/>
    <cellStyle name="40% - Accent6 3 2 3 3 3 2 2" xfId="23435"/>
    <cellStyle name="40% - Accent6 3 2 3 3 3 3" xfId="23436"/>
    <cellStyle name="40% - Accent6 3 2 3 3 4" xfId="23437"/>
    <cellStyle name="40% - Accent6 3 2 3 3 5" xfId="23438"/>
    <cellStyle name="40% - Accent6 3 2 3 3 5 2" xfId="23439"/>
    <cellStyle name="40% - Accent6 3 2 3 3 6" xfId="23440"/>
    <cellStyle name="40% - Accent6 3 2 3 4" xfId="23441"/>
    <cellStyle name="40% - Accent6 3 2 3 5" xfId="23442"/>
    <cellStyle name="40% - Accent6 3 2 3 5 2" xfId="23443"/>
    <cellStyle name="40% - Accent6 3 2 3 5 2 2" xfId="23444"/>
    <cellStyle name="40% - Accent6 3 2 3 5 3" xfId="23445"/>
    <cellStyle name="40% - Accent6 3 2 3 6" xfId="23446"/>
    <cellStyle name="40% - Accent6 3 2 3 7" xfId="23447"/>
    <cellStyle name="40% - Accent6 3 2 3 7 2" xfId="23448"/>
    <cellStyle name="40% - Accent6 3 2 3 8" xfId="23449"/>
    <cellStyle name="40% - Accent6 3 2 4" xfId="11054"/>
    <cellStyle name="40% - Accent6 3 2 4 2" xfId="23450"/>
    <cellStyle name="40% - Accent6 3 2 4 2 2" xfId="23451"/>
    <cellStyle name="40% - Accent6 3 2 4 2 2 2" xfId="23452"/>
    <cellStyle name="40% - Accent6 3 2 4 2 2 2 2" xfId="23453"/>
    <cellStyle name="40% - Accent6 3 2 4 2 2 2 2 2" xfId="23454"/>
    <cellStyle name="40% - Accent6 3 2 4 2 2 2 3" xfId="23455"/>
    <cellStyle name="40% - Accent6 3 2 4 2 2 3" xfId="23456"/>
    <cellStyle name="40% - Accent6 3 2 4 2 2 4" xfId="23457"/>
    <cellStyle name="40% - Accent6 3 2 4 2 2 4 2" xfId="23458"/>
    <cellStyle name="40% - Accent6 3 2 4 2 2 5" xfId="23459"/>
    <cellStyle name="40% - Accent6 3 2 4 2 3" xfId="23460"/>
    <cellStyle name="40% - Accent6 3 2 4 2 3 2" xfId="23461"/>
    <cellStyle name="40% - Accent6 3 2 4 2 3 2 2" xfId="23462"/>
    <cellStyle name="40% - Accent6 3 2 4 2 3 3" xfId="23463"/>
    <cellStyle name="40% - Accent6 3 2 4 2 4" xfId="23464"/>
    <cellStyle name="40% - Accent6 3 2 4 2 5" xfId="23465"/>
    <cellStyle name="40% - Accent6 3 2 4 2 5 2" xfId="23466"/>
    <cellStyle name="40% - Accent6 3 2 4 2 6" xfId="23467"/>
    <cellStyle name="40% - Accent6 3 2 4 3" xfId="23468"/>
    <cellStyle name="40% - Accent6 3 2 4 3 2" xfId="23469"/>
    <cellStyle name="40% - Accent6 3 2 4 3 2 2" xfId="23470"/>
    <cellStyle name="40% - Accent6 3 2 4 3 2 2 2" xfId="23471"/>
    <cellStyle name="40% - Accent6 3 2 4 3 2 3" xfId="23472"/>
    <cellStyle name="40% - Accent6 3 2 4 3 3" xfId="23473"/>
    <cellStyle name="40% - Accent6 3 2 4 3 4" xfId="23474"/>
    <cellStyle name="40% - Accent6 3 2 4 3 4 2" xfId="23475"/>
    <cellStyle name="40% - Accent6 3 2 4 3 5" xfId="23476"/>
    <cellStyle name="40% - Accent6 3 2 4 4" xfId="23477"/>
    <cellStyle name="40% - Accent6 3 2 4 4 2" xfId="23478"/>
    <cellStyle name="40% - Accent6 3 2 4 4 2 2" xfId="23479"/>
    <cellStyle name="40% - Accent6 3 2 4 4 3" xfId="23480"/>
    <cellStyle name="40% - Accent6 3 2 4 5" xfId="23481"/>
    <cellStyle name="40% - Accent6 3 2 4 6" xfId="23482"/>
    <cellStyle name="40% - Accent6 3 2 4 6 2" xfId="23483"/>
    <cellStyle name="40% - Accent6 3 2 4 7" xfId="23484"/>
    <cellStyle name="40% - Accent6 3 2 5" xfId="11055"/>
    <cellStyle name="40% - Accent6 3 2 5 2" xfId="23485"/>
    <cellStyle name="40% - Accent6 3 2 5 2 2" xfId="23486"/>
    <cellStyle name="40% - Accent6 3 2 5 2 2 2" xfId="23487"/>
    <cellStyle name="40% - Accent6 3 2 5 2 2 2 2" xfId="23488"/>
    <cellStyle name="40% - Accent6 3 2 5 2 2 3" xfId="23489"/>
    <cellStyle name="40% - Accent6 3 2 5 2 3" xfId="23490"/>
    <cellStyle name="40% - Accent6 3 2 5 2 4" xfId="23491"/>
    <cellStyle name="40% - Accent6 3 2 5 2 4 2" xfId="23492"/>
    <cellStyle name="40% - Accent6 3 2 5 2 5" xfId="23493"/>
    <cellStyle name="40% - Accent6 3 2 5 3" xfId="23494"/>
    <cellStyle name="40% - Accent6 3 2 5 3 2" xfId="23495"/>
    <cellStyle name="40% - Accent6 3 2 5 3 2 2" xfId="23496"/>
    <cellStyle name="40% - Accent6 3 2 5 3 3" xfId="23497"/>
    <cellStyle name="40% - Accent6 3 2 5 4" xfId="23498"/>
    <cellStyle name="40% - Accent6 3 2 5 5" xfId="23499"/>
    <cellStyle name="40% - Accent6 3 2 5 5 2" xfId="23500"/>
    <cellStyle name="40% - Accent6 3 2 5 6" xfId="23501"/>
    <cellStyle name="40% - Accent6 3 2 6" xfId="11056"/>
    <cellStyle name="40% - Accent6 3 2 6 2" xfId="23502"/>
    <cellStyle name="40% - Accent6 3 2 6 3" xfId="23503"/>
    <cellStyle name="40% - Accent6 3 2 6 3 2" xfId="23504"/>
    <cellStyle name="40% - Accent6 3 2 6 3 2 2" xfId="23505"/>
    <cellStyle name="40% - Accent6 3 2 6 3 3" xfId="23506"/>
    <cellStyle name="40% - Accent6 3 2 6 4" xfId="23507"/>
    <cellStyle name="40% - Accent6 3 2 6 5" xfId="23508"/>
    <cellStyle name="40% - Accent6 3 2 6 5 2" xfId="23509"/>
    <cellStyle name="40% - Accent6 3 2 6 6" xfId="23510"/>
    <cellStyle name="40% - Accent6 3 2 7" xfId="23511"/>
    <cellStyle name="40% - Accent6 3 2 8" xfId="23512"/>
    <cellStyle name="40% - Accent6 3 2 9" xfId="23513"/>
    <cellStyle name="40% - Accent6 3 2_Gross" xfId="11057"/>
    <cellStyle name="40% - Accent6 3 3" xfId="11058"/>
    <cellStyle name="40% - Accent6 3 3 2" xfId="23514"/>
    <cellStyle name="40% - Accent6 3 4" xfId="23515"/>
    <cellStyle name="40% - Accent6 3 4 2" xfId="23516"/>
    <cellStyle name="40% - Accent6 3 5" xfId="23517"/>
    <cellStyle name="40% - Accent6 3 5 2" xfId="23518"/>
    <cellStyle name="40% - Accent6 3 6" xfId="23519"/>
    <cellStyle name="40% - Accent6 3 7" xfId="23520"/>
    <cellStyle name="40% - Accent6 3 8" xfId="23521"/>
    <cellStyle name="40% - Accent6 3 9" xfId="23522"/>
    <cellStyle name="40% - Accent6 4" xfId="11059"/>
    <cellStyle name="40% - Accent6 4 10" xfId="23523"/>
    <cellStyle name="40% - Accent6 4 2" xfId="11060"/>
    <cellStyle name="40% - Accent6 4 2 2" xfId="11061"/>
    <cellStyle name="40% - Accent6 4 2 2 2" xfId="23524"/>
    <cellStyle name="40% - Accent6 4 2 2 2 2" xfId="23525"/>
    <cellStyle name="40% - Accent6 4 2 2 2 2 2" xfId="23526"/>
    <cellStyle name="40% - Accent6 4 2 2 2 2 2 2" xfId="23527"/>
    <cellStyle name="40% - Accent6 4 2 2 2 2 2 2 2" xfId="23528"/>
    <cellStyle name="40% - Accent6 4 2 2 2 2 2 3" xfId="23529"/>
    <cellStyle name="40% - Accent6 4 2 2 2 2 3" xfId="23530"/>
    <cellStyle name="40% - Accent6 4 2 2 2 2 3 2" xfId="23531"/>
    <cellStyle name="40% - Accent6 4 2 2 2 2 4" xfId="23532"/>
    <cellStyle name="40% - Accent6 4 2 2 2 3" xfId="23533"/>
    <cellStyle name="40% - Accent6 4 2 2 2 3 2" xfId="23534"/>
    <cellStyle name="40% - Accent6 4 2 2 2 3 2 2" xfId="23535"/>
    <cellStyle name="40% - Accent6 4 2 2 2 3 3" xfId="23536"/>
    <cellStyle name="40% - Accent6 4 2 2 2 4" xfId="23537"/>
    <cellStyle name="40% - Accent6 4 2 2 2 5" xfId="23538"/>
    <cellStyle name="40% - Accent6 4 2 2 2 5 2" xfId="23539"/>
    <cellStyle name="40% - Accent6 4 2 2 2 6" xfId="23540"/>
    <cellStyle name="40% - Accent6 4 2 2 3" xfId="23541"/>
    <cellStyle name="40% - Accent6 4 2 2 3 2" xfId="23542"/>
    <cellStyle name="40% - Accent6 4 2 2 3 2 2" xfId="23543"/>
    <cellStyle name="40% - Accent6 4 2 2 3 2 2 2" xfId="23544"/>
    <cellStyle name="40% - Accent6 4 2 2 3 2 3" xfId="23545"/>
    <cellStyle name="40% - Accent6 4 2 2 3 3" xfId="23546"/>
    <cellStyle name="40% - Accent6 4 2 2 3 3 2" xfId="23547"/>
    <cellStyle name="40% - Accent6 4 2 2 3 4" xfId="23548"/>
    <cellStyle name="40% - Accent6 4 2 2 4" xfId="23549"/>
    <cellStyle name="40% - Accent6 4 2 2 4 2" xfId="23550"/>
    <cellStyle name="40% - Accent6 4 2 2 4 2 2" xfId="23551"/>
    <cellStyle name="40% - Accent6 4 2 2 4 3" xfId="23552"/>
    <cellStyle name="40% - Accent6 4 2 2 5" xfId="23553"/>
    <cellStyle name="40% - Accent6 4 2 2 6" xfId="23554"/>
    <cellStyle name="40% - Accent6 4 2 2 6 2" xfId="23555"/>
    <cellStyle name="40% - Accent6 4 2 2 7" xfId="23556"/>
    <cellStyle name="40% - Accent6 4 2 3" xfId="23557"/>
    <cellStyle name="40% - Accent6 4 2 3 2" xfId="23558"/>
    <cellStyle name="40% - Accent6 4 2 3 2 2" xfId="23559"/>
    <cellStyle name="40% - Accent6 4 2 3 2 2 2" xfId="23560"/>
    <cellStyle name="40% - Accent6 4 2 3 2 2 2 2" xfId="23561"/>
    <cellStyle name="40% - Accent6 4 2 3 2 2 3" xfId="23562"/>
    <cellStyle name="40% - Accent6 4 2 3 2 3" xfId="23563"/>
    <cellStyle name="40% - Accent6 4 2 3 2 4" xfId="23564"/>
    <cellStyle name="40% - Accent6 4 2 3 2 4 2" xfId="23565"/>
    <cellStyle name="40% - Accent6 4 2 3 2 5" xfId="23566"/>
    <cellStyle name="40% - Accent6 4 2 3 3" xfId="23567"/>
    <cellStyle name="40% - Accent6 4 2 3 3 2" xfId="23568"/>
    <cellStyle name="40% - Accent6 4 2 3 3 2 2" xfId="23569"/>
    <cellStyle name="40% - Accent6 4 2 3 3 3" xfId="23570"/>
    <cellStyle name="40% - Accent6 4 2 3 4" xfId="23571"/>
    <cellStyle name="40% - Accent6 4 2 3 5" xfId="23572"/>
    <cellStyle name="40% - Accent6 4 2 3 5 2" xfId="23573"/>
    <cellStyle name="40% - Accent6 4 2 3 6" xfId="23574"/>
    <cellStyle name="40% - Accent6 4 2 4" xfId="23575"/>
    <cellStyle name="40% - Accent6 4 2 4 2" xfId="23576"/>
    <cellStyle name="40% - Accent6 4 2 4 2 2" xfId="23577"/>
    <cellStyle name="40% - Accent6 4 2 4 2 2 2" xfId="23578"/>
    <cellStyle name="40% - Accent6 4 2 4 2 3" xfId="23579"/>
    <cellStyle name="40% - Accent6 4 2 4 3" xfId="23580"/>
    <cellStyle name="40% - Accent6 4 2 4 4" xfId="23581"/>
    <cellStyle name="40% - Accent6 4 2 4 4 2" xfId="23582"/>
    <cellStyle name="40% - Accent6 4 2 4 5" xfId="23583"/>
    <cellStyle name="40% - Accent6 4 2 5" xfId="23584"/>
    <cellStyle name="40% - Accent6 4 2 5 2" xfId="23585"/>
    <cellStyle name="40% - Accent6 4 2 5 2 2" xfId="23586"/>
    <cellStyle name="40% - Accent6 4 2 5 3" xfId="23587"/>
    <cellStyle name="40% - Accent6 4 2 6" xfId="23588"/>
    <cellStyle name="40% - Accent6 4 2 7" xfId="23589"/>
    <cellStyle name="40% - Accent6 4 2 7 2" xfId="23590"/>
    <cellStyle name="40% - Accent6 4 2 8" xfId="23591"/>
    <cellStyle name="40% - Accent6 4 3" xfId="11062"/>
    <cellStyle name="40% - Accent6 4 3 2" xfId="23592"/>
    <cellStyle name="40% - Accent6 4 4" xfId="11063"/>
    <cellStyle name="40% - Accent6 4 4 2" xfId="23593"/>
    <cellStyle name="40% - Accent6 4 5" xfId="23594"/>
    <cellStyle name="40% - Accent6 4 5 2" xfId="23595"/>
    <cellStyle name="40% - Accent6 4 6" xfId="23596"/>
    <cellStyle name="40% - Accent6 4 7" xfId="23597"/>
    <cellStyle name="40% - Accent6 4 8" xfId="23598"/>
    <cellStyle name="40% - Accent6 4 9" xfId="23599"/>
    <cellStyle name="40% - Accent6 5" xfId="11064"/>
    <cellStyle name="40% - Accent6 5 2" xfId="11065"/>
    <cellStyle name="40% - Accent6 5 2 2" xfId="23600"/>
    <cellStyle name="40% - Accent6 5 3" xfId="23601"/>
    <cellStyle name="40% - Accent6 5 3 2" xfId="23602"/>
    <cellStyle name="40% - Accent6 5 4" xfId="23603"/>
    <cellStyle name="40% - Accent6 5 4 2" xfId="23604"/>
    <cellStyle name="40% - Accent6 5 5" xfId="23605"/>
    <cellStyle name="40% - Accent6 5 6" xfId="23606"/>
    <cellStyle name="40% - Accent6 5 7" xfId="23607"/>
    <cellStyle name="40% - Accent6 6" xfId="11066"/>
    <cellStyle name="40% - Accent6 6 2" xfId="11067"/>
    <cellStyle name="40% - Accent6 6 3" xfId="23608"/>
    <cellStyle name="40% - Accent6 6 4" xfId="23609"/>
    <cellStyle name="40% - Accent6 7" xfId="11068"/>
    <cellStyle name="40% - Accent6 7 2" xfId="23610"/>
    <cellStyle name="40% - Accent6 7 3" xfId="23611"/>
    <cellStyle name="40% - Accent6 7 4" xfId="23612"/>
    <cellStyle name="40% - Accent6 8" xfId="11069"/>
    <cellStyle name="40% - Accent6 8 2" xfId="23613"/>
    <cellStyle name="40% - Accent6 9" xfId="23614"/>
    <cellStyle name="40% - Accent6 9 2" xfId="23615"/>
    <cellStyle name="4dp" xfId="11070"/>
    <cellStyle name="4dp 2" xfId="11071"/>
    <cellStyle name="4dp 2 2" xfId="11072"/>
    <cellStyle name="4dp 2 2 2" xfId="23616"/>
    <cellStyle name="4dp 2 3" xfId="23617"/>
    <cellStyle name="4dp 3" xfId="11073"/>
    <cellStyle name="4dp 3 2" xfId="23618"/>
    <cellStyle name="4dp 4" xfId="11074"/>
    <cellStyle name="60% - Accent1 10" xfId="23619"/>
    <cellStyle name="60% - Accent1 10 2" xfId="23620"/>
    <cellStyle name="60% - Accent1 11" xfId="23621"/>
    <cellStyle name="60% - Accent1 12" xfId="23622"/>
    <cellStyle name="60% - Accent1 2" xfId="11075"/>
    <cellStyle name="60% - Accent1 2 2" xfId="11076"/>
    <cellStyle name="60% - Accent1 2 2 2" xfId="11077"/>
    <cellStyle name="60% - Accent1 2 2 2 2" xfId="11078"/>
    <cellStyle name="60% - Accent1 2 2 2 2 2" xfId="23623"/>
    <cellStyle name="60% - Accent1 2 2 2 3" xfId="23624"/>
    <cellStyle name="60% - Accent1 2 2 2 4" xfId="23625"/>
    <cellStyle name="60% - Accent1 2 2 2 5" xfId="23626"/>
    <cellStyle name="60% - Accent1 2 2 2 6" xfId="23627"/>
    <cellStyle name="60% - Accent1 2 2 2 7" xfId="23628"/>
    <cellStyle name="60% - Accent1 2 2 3" xfId="11079"/>
    <cellStyle name="60% - Accent1 2 2 3 2" xfId="23629"/>
    <cellStyle name="60% - Accent1 2 2 4" xfId="11080"/>
    <cellStyle name="60% - Accent1 2 2 5" xfId="23630"/>
    <cellStyle name="60% - Accent1 2 2 6" xfId="23631"/>
    <cellStyle name="60% - Accent1 2 2 7" xfId="23632"/>
    <cellStyle name="60% - Accent1 2 2 8" xfId="23633"/>
    <cellStyle name="60% - Accent1 2 3" xfId="11081"/>
    <cellStyle name="60% - Accent1 2 3 2" xfId="11082"/>
    <cellStyle name="60% - Accent1 2 3 2 2" xfId="23634"/>
    <cellStyle name="60% - Accent1 2 3 2 2 2" xfId="23635"/>
    <cellStyle name="60% - Accent1 2 3 2 3" xfId="23636"/>
    <cellStyle name="60% - Accent1 2 3 2 3 2" xfId="23637"/>
    <cellStyle name="60% - Accent1 2 3 2 4" xfId="23638"/>
    <cellStyle name="60% - Accent1 2 3 2 5" xfId="23639"/>
    <cellStyle name="60% - Accent1 2 3 2 6" xfId="23640"/>
    <cellStyle name="60% - Accent1 2 3 3" xfId="11083"/>
    <cellStyle name="60% - Accent1 2 3 3 2" xfId="23641"/>
    <cellStyle name="60% - Accent1 2 3 4" xfId="11084"/>
    <cellStyle name="60% - Accent1 2 3 4 2" xfId="23642"/>
    <cellStyle name="60% - Accent1 2 3 5" xfId="23643"/>
    <cellStyle name="60% - Accent1 2 3 6" xfId="23644"/>
    <cellStyle name="60% - Accent1 2 3 7" xfId="23645"/>
    <cellStyle name="60% - Accent1 2 3 8" xfId="23646"/>
    <cellStyle name="60% - Accent1 2 3 9" xfId="23647"/>
    <cellStyle name="60% - Accent1 2 4" xfId="11085"/>
    <cellStyle name="60% - Accent1 2 4 2" xfId="11086"/>
    <cellStyle name="60% - Accent1 2 4 3" xfId="23648"/>
    <cellStyle name="60% - Accent1 2 4 4" xfId="23649"/>
    <cellStyle name="60% - Accent1 2 5" xfId="11087"/>
    <cellStyle name="60% - Accent1 2 5 2" xfId="23650"/>
    <cellStyle name="60% - Accent1 2 6" xfId="23651"/>
    <cellStyle name="60% - Accent1 2 7" xfId="23652"/>
    <cellStyle name="60% - Accent1 2 8" xfId="23653"/>
    <cellStyle name="60% - Accent1 2 9" xfId="23654"/>
    <cellStyle name="60% - Accent1 2_BB" xfId="11088"/>
    <cellStyle name="60% - Accent1 3" xfId="11089"/>
    <cellStyle name="60% - Accent1 3 10" xfId="23655"/>
    <cellStyle name="60% - Accent1 3 2" xfId="11090"/>
    <cellStyle name="60% - Accent1 3 2 10" xfId="23656"/>
    <cellStyle name="60% - Accent1 3 2 2" xfId="11091"/>
    <cellStyle name="60% - Accent1 3 2 2 2" xfId="23657"/>
    <cellStyle name="60% - Accent1 3 2 2 2 2" xfId="23658"/>
    <cellStyle name="60% - Accent1 3 2 2 3" xfId="23659"/>
    <cellStyle name="60% - Accent1 3 2 2 3 2" xfId="23660"/>
    <cellStyle name="60% - Accent1 3 2 2 4" xfId="23661"/>
    <cellStyle name="60% - Accent1 3 2 3" xfId="11092"/>
    <cellStyle name="60% - Accent1 3 2 3 2" xfId="23662"/>
    <cellStyle name="60% - Accent1 3 2 4" xfId="23663"/>
    <cellStyle name="60% - Accent1 3 2 4 2" xfId="23664"/>
    <cellStyle name="60% - Accent1 3 2 5" xfId="23665"/>
    <cellStyle name="60% - Accent1 3 2 5 2" xfId="23666"/>
    <cellStyle name="60% - Accent1 3 2 6" xfId="23667"/>
    <cellStyle name="60% - Accent1 3 2 7" xfId="23668"/>
    <cellStyle name="60% - Accent1 3 2 8" xfId="23669"/>
    <cellStyle name="60% - Accent1 3 2 9" xfId="23670"/>
    <cellStyle name="60% - Accent1 3 3" xfId="11093"/>
    <cellStyle name="60% - Accent1 3 3 2" xfId="23671"/>
    <cellStyle name="60% - Accent1 3 4" xfId="23672"/>
    <cellStyle name="60% - Accent1 3 4 2" xfId="23673"/>
    <cellStyle name="60% - Accent1 3 5" xfId="23674"/>
    <cellStyle name="60% - Accent1 3 5 2" xfId="23675"/>
    <cellStyle name="60% - Accent1 3 6" xfId="23676"/>
    <cellStyle name="60% - Accent1 3 7" xfId="23677"/>
    <cellStyle name="60% - Accent1 3 8" xfId="23678"/>
    <cellStyle name="60% - Accent1 3 9" xfId="23679"/>
    <cellStyle name="60% - Accent1 4" xfId="11094"/>
    <cellStyle name="60% - Accent1 4 2" xfId="11095"/>
    <cellStyle name="60% - Accent1 4 2 2" xfId="23680"/>
    <cellStyle name="60% - Accent1 4 2 2 2" xfId="23681"/>
    <cellStyle name="60% - Accent1 4 2 3" xfId="23682"/>
    <cellStyle name="60% - Accent1 4 2 4" xfId="23683"/>
    <cellStyle name="60% - Accent1 4 2 5" xfId="23684"/>
    <cellStyle name="60% - Accent1 4 3" xfId="11096"/>
    <cellStyle name="60% - Accent1 4 3 2" xfId="23685"/>
    <cellStyle name="60% - Accent1 4 4" xfId="11097"/>
    <cellStyle name="60% - Accent1 4 4 2" xfId="23686"/>
    <cellStyle name="60% - Accent1 4 5" xfId="23687"/>
    <cellStyle name="60% - Accent1 4 6" xfId="23688"/>
    <cellStyle name="60% - Accent1 4 7" xfId="23689"/>
    <cellStyle name="60% - Accent1 4 8" xfId="23690"/>
    <cellStyle name="60% - Accent1 4 9" xfId="23691"/>
    <cellStyle name="60% - Accent1 5" xfId="11098"/>
    <cellStyle name="60% - Accent1 5 2" xfId="11099"/>
    <cellStyle name="60% - Accent1 5 2 2" xfId="23692"/>
    <cellStyle name="60% - Accent1 5 3" xfId="23693"/>
    <cellStyle name="60% - Accent1 5 4" xfId="23694"/>
    <cellStyle name="60% - Accent1 5 5" xfId="23695"/>
    <cellStyle name="60% - Accent1 6" xfId="11100"/>
    <cellStyle name="60% - Accent1 6 2" xfId="11101"/>
    <cellStyle name="60% - Accent1 6 3" xfId="23696"/>
    <cellStyle name="60% - Accent1 6 4" xfId="23697"/>
    <cellStyle name="60% - Accent1 7" xfId="11102"/>
    <cellStyle name="60% - Accent1 7 2" xfId="23698"/>
    <cellStyle name="60% - Accent1 7 3" xfId="23699"/>
    <cellStyle name="60% - Accent1 7 4" xfId="23700"/>
    <cellStyle name="60% - Accent1 8" xfId="11103"/>
    <cellStyle name="60% - Accent1 8 2" xfId="23701"/>
    <cellStyle name="60% - Accent1 9" xfId="23702"/>
    <cellStyle name="60% - Accent1 9 2" xfId="23703"/>
    <cellStyle name="60% - Accent2 10" xfId="23704"/>
    <cellStyle name="60% - Accent2 10 2" xfId="23705"/>
    <cellStyle name="60% - Accent2 11" xfId="23706"/>
    <cellStyle name="60% - Accent2 12" xfId="23707"/>
    <cellStyle name="60% - Accent2 2" xfId="11104"/>
    <cellStyle name="60% - Accent2 2 2" xfId="11105"/>
    <cellStyle name="60% - Accent2 2 2 2" xfId="11106"/>
    <cellStyle name="60% - Accent2 2 2 2 2" xfId="11107"/>
    <cellStyle name="60% - Accent2 2 2 2 3" xfId="23708"/>
    <cellStyle name="60% - Accent2 2 2 2 4" xfId="23709"/>
    <cellStyle name="60% - Accent2 2 2 2 5" xfId="23710"/>
    <cellStyle name="60% - Accent2 2 2 2 6" xfId="23711"/>
    <cellStyle name="60% - Accent2 2 2 3" xfId="11108"/>
    <cellStyle name="60% - Accent2 2 2 3 2" xfId="23712"/>
    <cellStyle name="60% - Accent2 2 2 4" xfId="11109"/>
    <cellStyle name="60% - Accent2 2 2 5" xfId="23713"/>
    <cellStyle name="60% - Accent2 2 2 6" xfId="23714"/>
    <cellStyle name="60% - Accent2 2 2 7" xfId="23715"/>
    <cellStyle name="60% - Accent2 2 2 8" xfId="23716"/>
    <cellStyle name="60% - Accent2 2 3" xfId="11110"/>
    <cellStyle name="60% - Accent2 2 3 2" xfId="11111"/>
    <cellStyle name="60% - Accent2 2 3 2 2" xfId="23717"/>
    <cellStyle name="60% - Accent2 2 3 2 2 2" xfId="23718"/>
    <cellStyle name="60% - Accent2 2 3 2 3" xfId="23719"/>
    <cellStyle name="60% - Accent2 2 3 2 4" xfId="23720"/>
    <cellStyle name="60% - Accent2 2 3 2 5" xfId="23721"/>
    <cellStyle name="60% - Accent2 2 3 3" xfId="11112"/>
    <cellStyle name="60% - Accent2 2 3 3 2" xfId="23722"/>
    <cellStyle name="60% - Accent2 2 3 4" xfId="11113"/>
    <cellStyle name="60% - Accent2 2 3 5" xfId="23723"/>
    <cellStyle name="60% - Accent2 2 3 6" xfId="23724"/>
    <cellStyle name="60% - Accent2 2 3 7" xfId="23725"/>
    <cellStyle name="60% - Accent2 2 3 8" xfId="23726"/>
    <cellStyle name="60% - Accent2 2 4" xfId="11114"/>
    <cellStyle name="60% - Accent2 2 4 2" xfId="11115"/>
    <cellStyle name="60% - Accent2 2 4 3" xfId="23727"/>
    <cellStyle name="60% - Accent2 2 4 4" xfId="23728"/>
    <cellStyle name="60% - Accent2 2 5" xfId="11116"/>
    <cellStyle name="60% - Accent2 2 5 2" xfId="23729"/>
    <cellStyle name="60% - Accent2 2 6" xfId="23730"/>
    <cellStyle name="60% - Accent2 2 7" xfId="23731"/>
    <cellStyle name="60% - Accent2 2 8" xfId="23732"/>
    <cellStyle name="60% - Accent2 2 9" xfId="23733"/>
    <cellStyle name="60% - Accent2 2_BB" xfId="11117"/>
    <cellStyle name="60% - Accent2 3" xfId="11118"/>
    <cellStyle name="60% - Accent2 3 10" xfId="23734"/>
    <cellStyle name="60% - Accent2 3 2" xfId="11119"/>
    <cellStyle name="60% - Accent2 3 2 2" xfId="11120"/>
    <cellStyle name="60% - Accent2 3 2 2 2" xfId="23735"/>
    <cellStyle name="60% - Accent2 3 2 2 2 2" xfId="23736"/>
    <cellStyle name="60% - Accent2 3 2 2 3" xfId="23737"/>
    <cellStyle name="60% - Accent2 3 2 3" xfId="11121"/>
    <cellStyle name="60% - Accent2 3 2 3 2" xfId="23738"/>
    <cellStyle name="60% - Accent2 3 2 4" xfId="23739"/>
    <cellStyle name="60% - Accent2 3 2 4 2" xfId="23740"/>
    <cellStyle name="60% - Accent2 3 2 5" xfId="23741"/>
    <cellStyle name="60% - Accent2 3 2 6" xfId="23742"/>
    <cellStyle name="60% - Accent2 3 2 7" xfId="23743"/>
    <cellStyle name="60% - Accent2 3 2 8" xfId="23744"/>
    <cellStyle name="60% - Accent2 3 2 9" xfId="23745"/>
    <cellStyle name="60% - Accent2 3 3" xfId="11122"/>
    <cellStyle name="60% - Accent2 3 3 2" xfId="23746"/>
    <cellStyle name="60% - Accent2 3 4" xfId="23747"/>
    <cellStyle name="60% - Accent2 3 4 2" xfId="23748"/>
    <cellStyle name="60% - Accent2 3 5" xfId="23749"/>
    <cellStyle name="60% - Accent2 3 5 2" xfId="23750"/>
    <cellStyle name="60% - Accent2 3 6" xfId="23751"/>
    <cellStyle name="60% - Accent2 3 7" xfId="23752"/>
    <cellStyle name="60% - Accent2 3 8" xfId="23753"/>
    <cellStyle name="60% - Accent2 3 9" xfId="23754"/>
    <cellStyle name="60% - Accent2 4" xfId="11123"/>
    <cellStyle name="60% - Accent2 4 2" xfId="11124"/>
    <cellStyle name="60% - Accent2 4 2 2" xfId="23755"/>
    <cellStyle name="60% - Accent2 4 2 2 2" xfId="23756"/>
    <cellStyle name="60% - Accent2 4 2 3" xfId="23757"/>
    <cellStyle name="60% - Accent2 4 3" xfId="11125"/>
    <cellStyle name="60% - Accent2 4 3 2" xfId="23758"/>
    <cellStyle name="60% - Accent2 4 4" xfId="23759"/>
    <cellStyle name="60% - Accent2 4 4 2" xfId="23760"/>
    <cellStyle name="60% - Accent2 4 5" xfId="23761"/>
    <cellStyle name="60% - Accent2 4 6" xfId="23762"/>
    <cellStyle name="60% - Accent2 4 7" xfId="23763"/>
    <cellStyle name="60% - Accent2 4 8" xfId="23764"/>
    <cellStyle name="60% - Accent2 4 9" xfId="23765"/>
    <cellStyle name="60% - Accent2 5" xfId="11126"/>
    <cellStyle name="60% - Accent2 5 2" xfId="11127"/>
    <cellStyle name="60% - Accent2 5 3" xfId="23766"/>
    <cellStyle name="60% - Accent2 5 4" xfId="23767"/>
    <cellStyle name="60% - Accent2 5 5" xfId="23768"/>
    <cellStyle name="60% - Accent2 5 6" xfId="23769"/>
    <cellStyle name="60% - Accent2 6" xfId="11128"/>
    <cellStyle name="60% - Accent2 6 2" xfId="11129"/>
    <cellStyle name="60% - Accent2 6 3" xfId="23770"/>
    <cellStyle name="60% - Accent2 6 4" xfId="23771"/>
    <cellStyle name="60% - Accent2 7" xfId="11130"/>
    <cellStyle name="60% - Accent2 7 2" xfId="23772"/>
    <cellStyle name="60% - Accent2 7 3" xfId="23773"/>
    <cellStyle name="60% - Accent2 7 4" xfId="23774"/>
    <cellStyle name="60% - Accent2 8" xfId="11131"/>
    <cellStyle name="60% - Accent2 8 2" xfId="23775"/>
    <cellStyle name="60% - Accent2 9" xfId="23776"/>
    <cellStyle name="60% - Accent2 9 2" xfId="23777"/>
    <cellStyle name="60% - Accent3 10" xfId="23778"/>
    <cellStyle name="60% - Accent3 10 2" xfId="23779"/>
    <cellStyle name="60% - Accent3 11" xfId="23780"/>
    <cellStyle name="60% - Accent3 12" xfId="23781"/>
    <cellStyle name="60% - Accent3 2" xfId="11132"/>
    <cellStyle name="60% - Accent3 2 2" xfId="11133"/>
    <cellStyle name="60% - Accent3 2 2 2" xfId="11134"/>
    <cellStyle name="60% - Accent3 2 2 2 2" xfId="11135"/>
    <cellStyle name="60% - Accent3 2 2 2 2 2" xfId="23782"/>
    <cellStyle name="60% - Accent3 2 2 2 3" xfId="23783"/>
    <cellStyle name="60% - Accent3 2 2 2 4" xfId="23784"/>
    <cellStyle name="60% - Accent3 2 2 2 5" xfId="23785"/>
    <cellStyle name="60% - Accent3 2 2 2 6" xfId="23786"/>
    <cellStyle name="60% - Accent3 2 2 2 7" xfId="23787"/>
    <cellStyle name="60% - Accent3 2 2 3" xfId="11136"/>
    <cellStyle name="60% - Accent3 2 2 3 2" xfId="23788"/>
    <cellStyle name="60% - Accent3 2 2 4" xfId="11137"/>
    <cellStyle name="60% - Accent3 2 2 5" xfId="23789"/>
    <cellStyle name="60% - Accent3 2 2 6" xfId="23790"/>
    <cellStyle name="60% - Accent3 2 2 7" xfId="23791"/>
    <cellStyle name="60% - Accent3 2 2 8" xfId="23792"/>
    <cellStyle name="60% - Accent3 2 3" xfId="11138"/>
    <cellStyle name="60% - Accent3 2 3 2" xfId="11139"/>
    <cellStyle name="60% - Accent3 2 3 2 2" xfId="23793"/>
    <cellStyle name="60% - Accent3 2 3 2 2 2" xfId="23794"/>
    <cellStyle name="60% - Accent3 2 3 2 3" xfId="23795"/>
    <cellStyle name="60% - Accent3 2 3 2 3 2" xfId="23796"/>
    <cellStyle name="60% - Accent3 2 3 2 4" xfId="23797"/>
    <cellStyle name="60% - Accent3 2 3 2 5" xfId="23798"/>
    <cellStyle name="60% - Accent3 2 3 2 6" xfId="23799"/>
    <cellStyle name="60% - Accent3 2 3 3" xfId="11140"/>
    <cellStyle name="60% - Accent3 2 3 3 2" xfId="23800"/>
    <cellStyle name="60% - Accent3 2 3 4" xfId="11141"/>
    <cellStyle name="60% - Accent3 2 3 4 2" xfId="23801"/>
    <cellStyle name="60% - Accent3 2 3 5" xfId="23802"/>
    <cellStyle name="60% - Accent3 2 3 6" xfId="23803"/>
    <cellStyle name="60% - Accent3 2 3 7" xfId="23804"/>
    <cellStyle name="60% - Accent3 2 3 8" xfId="23805"/>
    <cellStyle name="60% - Accent3 2 3 9" xfId="23806"/>
    <cellStyle name="60% - Accent3 2 4" xfId="11142"/>
    <cellStyle name="60% - Accent3 2 4 2" xfId="11143"/>
    <cellStyle name="60% - Accent3 2 4 3" xfId="23807"/>
    <cellStyle name="60% - Accent3 2 4 4" xfId="23808"/>
    <cellStyle name="60% - Accent3 2 5" xfId="11144"/>
    <cellStyle name="60% - Accent3 2 5 2" xfId="23809"/>
    <cellStyle name="60% - Accent3 2 6" xfId="23810"/>
    <cellStyle name="60% - Accent3 2 7" xfId="23811"/>
    <cellStyle name="60% - Accent3 2 8" xfId="23812"/>
    <cellStyle name="60% - Accent3 2 9" xfId="23813"/>
    <cellStyle name="60% - Accent3 2_BB" xfId="11145"/>
    <cellStyle name="60% - Accent3 3" xfId="11146"/>
    <cellStyle name="60% - Accent3 3 10" xfId="23814"/>
    <cellStyle name="60% - Accent3 3 2" xfId="11147"/>
    <cellStyle name="60% - Accent3 3 2 10" xfId="23815"/>
    <cellStyle name="60% - Accent3 3 2 2" xfId="11148"/>
    <cellStyle name="60% - Accent3 3 2 2 2" xfId="23816"/>
    <cellStyle name="60% - Accent3 3 2 2 2 2" xfId="23817"/>
    <cellStyle name="60% - Accent3 3 2 2 3" xfId="23818"/>
    <cellStyle name="60% - Accent3 3 2 2 3 2" xfId="23819"/>
    <cellStyle name="60% - Accent3 3 2 2 4" xfId="23820"/>
    <cellStyle name="60% - Accent3 3 2 3" xfId="11149"/>
    <cellStyle name="60% - Accent3 3 2 3 2" xfId="23821"/>
    <cellStyle name="60% - Accent3 3 2 4" xfId="23822"/>
    <cellStyle name="60% - Accent3 3 2 4 2" xfId="23823"/>
    <cellStyle name="60% - Accent3 3 2 5" xfId="23824"/>
    <cellStyle name="60% - Accent3 3 2 5 2" xfId="23825"/>
    <cellStyle name="60% - Accent3 3 2 6" xfId="23826"/>
    <cellStyle name="60% - Accent3 3 2 7" xfId="23827"/>
    <cellStyle name="60% - Accent3 3 2 8" xfId="23828"/>
    <cellStyle name="60% - Accent3 3 2 9" xfId="23829"/>
    <cellStyle name="60% - Accent3 3 3" xfId="11150"/>
    <cellStyle name="60% - Accent3 3 3 2" xfId="23830"/>
    <cellStyle name="60% - Accent3 3 4" xfId="23831"/>
    <cellStyle name="60% - Accent3 3 4 2" xfId="23832"/>
    <cellStyle name="60% - Accent3 3 5" xfId="23833"/>
    <cellStyle name="60% - Accent3 3 5 2" xfId="23834"/>
    <cellStyle name="60% - Accent3 3 6" xfId="23835"/>
    <cellStyle name="60% - Accent3 3 7" xfId="23836"/>
    <cellStyle name="60% - Accent3 3 8" xfId="23837"/>
    <cellStyle name="60% - Accent3 3 9" xfId="23838"/>
    <cellStyle name="60% - Accent3 4" xfId="11151"/>
    <cellStyle name="60% - Accent3 4 2" xfId="11152"/>
    <cellStyle name="60% - Accent3 4 2 2" xfId="23839"/>
    <cellStyle name="60% - Accent3 4 2 2 2" xfId="23840"/>
    <cellStyle name="60% - Accent3 4 2 3" xfId="23841"/>
    <cellStyle name="60% - Accent3 4 2 4" xfId="23842"/>
    <cellStyle name="60% - Accent3 4 2 5" xfId="23843"/>
    <cellStyle name="60% - Accent3 4 3" xfId="11153"/>
    <cellStyle name="60% - Accent3 4 3 2" xfId="23844"/>
    <cellStyle name="60% - Accent3 4 4" xfId="11154"/>
    <cellStyle name="60% - Accent3 4 4 2" xfId="23845"/>
    <cellStyle name="60% - Accent3 4 5" xfId="23846"/>
    <cellStyle name="60% - Accent3 4 6" xfId="23847"/>
    <cellStyle name="60% - Accent3 4 7" xfId="23848"/>
    <cellStyle name="60% - Accent3 4 8" xfId="23849"/>
    <cellStyle name="60% - Accent3 4 9" xfId="23850"/>
    <cellStyle name="60% - Accent3 5" xfId="11155"/>
    <cellStyle name="60% - Accent3 5 2" xfId="11156"/>
    <cellStyle name="60% - Accent3 5 2 2" xfId="23851"/>
    <cellStyle name="60% - Accent3 5 3" xfId="23852"/>
    <cellStyle name="60% - Accent3 5 4" xfId="23853"/>
    <cellStyle name="60% - Accent3 5 5" xfId="23854"/>
    <cellStyle name="60% - Accent3 6" xfId="11157"/>
    <cellStyle name="60% - Accent3 6 2" xfId="11158"/>
    <cellStyle name="60% - Accent3 6 3" xfId="23855"/>
    <cellStyle name="60% - Accent3 6 4" xfId="23856"/>
    <cellStyle name="60% - Accent3 7" xfId="11159"/>
    <cellStyle name="60% - Accent3 7 2" xfId="23857"/>
    <cellStyle name="60% - Accent3 7 3" xfId="23858"/>
    <cellStyle name="60% - Accent3 7 4" xfId="23859"/>
    <cellStyle name="60% - Accent3 8" xfId="11160"/>
    <cellStyle name="60% - Accent3 8 2" xfId="23860"/>
    <cellStyle name="60% - Accent3 9" xfId="23861"/>
    <cellStyle name="60% - Accent3 9 2" xfId="23862"/>
    <cellStyle name="60% - Accent4 10" xfId="23863"/>
    <cellStyle name="60% - Accent4 10 2" xfId="23864"/>
    <cellStyle name="60% - Accent4 11" xfId="23865"/>
    <cellStyle name="60% - Accent4 12" xfId="23866"/>
    <cellStyle name="60% - Accent4 2" xfId="11161"/>
    <cellStyle name="60% - Accent4 2 2" xfId="11162"/>
    <cellStyle name="60% - Accent4 2 2 2" xfId="11163"/>
    <cellStyle name="60% - Accent4 2 2 2 2" xfId="11164"/>
    <cellStyle name="60% - Accent4 2 2 2 2 2" xfId="23867"/>
    <cellStyle name="60% - Accent4 2 2 2 3" xfId="23868"/>
    <cellStyle name="60% - Accent4 2 2 2 4" xfId="23869"/>
    <cellStyle name="60% - Accent4 2 2 2 5" xfId="23870"/>
    <cellStyle name="60% - Accent4 2 2 2 6" xfId="23871"/>
    <cellStyle name="60% - Accent4 2 2 2 7" xfId="23872"/>
    <cellStyle name="60% - Accent4 2 2 3" xfId="11165"/>
    <cellStyle name="60% - Accent4 2 2 3 2" xfId="23873"/>
    <cellStyle name="60% - Accent4 2 2 4" xfId="11166"/>
    <cellStyle name="60% - Accent4 2 2 5" xfId="23874"/>
    <cellStyle name="60% - Accent4 2 2 6" xfId="23875"/>
    <cellStyle name="60% - Accent4 2 2 7" xfId="23876"/>
    <cellStyle name="60% - Accent4 2 2 8" xfId="23877"/>
    <cellStyle name="60% - Accent4 2 3" xfId="11167"/>
    <cellStyle name="60% - Accent4 2 3 2" xfId="11168"/>
    <cellStyle name="60% - Accent4 2 3 2 2" xfId="23878"/>
    <cellStyle name="60% - Accent4 2 3 2 2 2" xfId="23879"/>
    <cellStyle name="60% - Accent4 2 3 2 3" xfId="23880"/>
    <cellStyle name="60% - Accent4 2 3 2 3 2" xfId="23881"/>
    <cellStyle name="60% - Accent4 2 3 2 4" xfId="23882"/>
    <cellStyle name="60% - Accent4 2 3 2 5" xfId="23883"/>
    <cellStyle name="60% - Accent4 2 3 2 6" xfId="23884"/>
    <cellStyle name="60% - Accent4 2 3 3" xfId="11169"/>
    <cellStyle name="60% - Accent4 2 3 3 2" xfId="23885"/>
    <cellStyle name="60% - Accent4 2 3 4" xfId="11170"/>
    <cellStyle name="60% - Accent4 2 3 4 2" xfId="23886"/>
    <cellStyle name="60% - Accent4 2 3 5" xfId="23887"/>
    <cellStyle name="60% - Accent4 2 3 6" xfId="23888"/>
    <cellStyle name="60% - Accent4 2 3 7" xfId="23889"/>
    <cellStyle name="60% - Accent4 2 3 8" xfId="23890"/>
    <cellStyle name="60% - Accent4 2 3 9" xfId="23891"/>
    <cellStyle name="60% - Accent4 2 4" xfId="11171"/>
    <cellStyle name="60% - Accent4 2 4 2" xfId="11172"/>
    <cellStyle name="60% - Accent4 2 4 3" xfId="23892"/>
    <cellStyle name="60% - Accent4 2 4 4" xfId="23893"/>
    <cellStyle name="60% - Accent4 2 5" xfId="11173"/>
    <cellStyle name="60% - Accent4 2 5 2" xfId="23894"/>
    <cellStyle name="60% - Accent4 2 6" xfId="23895"/>
    <cellStyle name="60% - Accent4 2 7" xfId="23896"/>
    <cellStyle name="60% - Accent4 2 8" xfId="23897"/>
    <cellStyle name="60% - Accent4 2 9" xfId="23898"/>
    <cellStyle name="60% - Accent4 2_BB" xfId="11174"/>
    <cellStyle name="60% - Accent4 3" xfId="11175"/>
    <cellStyle name="60% - Accent4 3 10" xfId="23899"/>
    <cellStyle name="60% - Accent4 3 2" xfId="11176"/>
    <cellStyle name="60% - Accent4 3 2 10" xfId="23900"/>
    <cellStyle name="60% - Accent4 3 2 2" xfId="11177"/>
    <cellStyle name="60% - Accent4 3 2 2 2" xfId="23901"/>
    <cellStyle name="60% - Accent4 3 2 2 2 2" xfId="23902"/>
    <cellStyle name="60% - Accent4 3 2 2 3" xfId="23903"/>
    <cellStyle name="60% - Accent4 3 2 2 3 2" xfId="23904"/>
    <cellStyle name="60% - Accent4 3 2 2 4" xfId="23905"/>
    <cellStyle name="60% - Accent4 3 2 3" xfId="11178"/>
    <cellStyle name="60% - Accent4 3 2 3 2" xfId="23906"/>
    <cellStyle name="60% - Accent4 3 2 4" xfId="23907"/>
    <cellStyle name="60% - Accent4 3 2 4 2" xfId="23908"/>
    <cellStyle name="60% - Accent4 3 2 5" xfId="23909"/>
    <cellStyle name="60% - Accent4 3 2 5 2" xfId="23910"/>
    <cellStyle name="60% - Accent4 3 2 6" xfId="23911"/>
    <cellStyle name="60% - Accent4 3 2 7" xfId="23912"/>
    <cellStyle name="60% - Accent4 3 2 8" xfId="23913"/>
    <cellStyle name="60% - Accent4 3 2 9" xfId="23914"/>
    <cellStyle name="60% - Accent4 3 3" xfId="11179"/>
    <cellStyle name="60% - Accent4 3 3 2" xfId="23915"/>
    <cellStyle name="60% - Accent4 3 4" xfId="23916"/>
    <cellStyle name="60% - Accent4 3 4 2" xfId="23917"/>
    <cellStyle name="60% - Accent4 3 5" xfId="23918"/>
    <cellStyle name="60% - Accent4 3 5 2" xfId="23919"/>
    <cellStyle name="60% - Accent4 3 6" xfId="23920"/>
    <cellStyle name="60% - Accent4 3 7" xfId="23921"/>
    <cellStyle name="60% - Accent4 3 8" xfId="23922"/>
    <cellStyle name="60% - Accent4 3 9" xfId="23923"/>
    <cellStyle name="60% - Accent4 4" xfId="11180"/>
    <cellStyle name="60% - Accent4 4 2" xfId="11181"/>
    <cellStyle name="60% - Accent4 4 2 2" xfId="23924"/>
    <cellStyle name="60% - Accent4 4 2 2 2" xfId="23925"/>
    <cellStyle name="60% - Accent4 4 2 3" xfId="23926"/>
    <cellStyle name="60% - Accent4 4 2 4" xfId="23927"/>
    <cellStyle name="60% - Accent4 4 2 5" xfId="23928"/>
    <cellStyle name="60% - Accent4 4 3" xfId="11182"/>
    <cellStyle name="60% - Accent4 4 3 2" xfId="23929"/>
    <cellStyle name="60% - Accent4 4 4" xfId="11183"/>
    <cellStyle name="60% - Accent4 4 4 2" xfId="23930"/>
    <cellStyle name="60% - Accent4 4 5" xfId="23931"/>
    <cellStyle name="60% - Accent4 4 6" xfId="23932"/>
    <cellStyle name="60% - Accent4 4 7" xfId="23933"/>
    <cellStyle name="60% - Accent4 4 8" xfId="23934"/>
    <cellStyle name="60% - Accent4 4 9" xfId="23935"/>
    <cellStyle name="60% - Accent4 5" xfId="11184"/>
    <cellStyle name="60% - Accent4 5 2" xfId="11185"/>
    <cellStyle name="60% - Accent4 5 2 2" xfId="23936"/>
    <cellStyle name="60% - Accent4 5 3" xfId="23937"/>
    <cellStyle name="60% - Accent4 5 4" xfId="23938"/>
    <cellStyle name="60% - Accent4 5 5" xfId="23939"/>
    <cellStyle name="60% - Accent4 6" xfId="11186"/>
    <cellStyle name="60% - Accent4 6 2" xfId="11187"/>
    <cellStyle name="60% - Accent4 6 3" xfId="23940"/>
    <cellStyle name="60% - Accent4 6 4" xfId="23941"/>
    <cellStyle name="60% - Accent4 7" xfId="11188"/>
    <cellStyle name="60% - Accent4 7 2" xfId="23942"/>
    <cellStyle name="60% - Accent4 7 3" xfId="23943"/>
    <cellStyle name="60% - Accent4 7 4" xfId="23944"/>
    <cellStyle name="60% - Accent4 8" xfId="11189"/>
    <cellStyle name="60% - Accent4 8 2" xfId="23945"/>
    <cellStyle name="60% - Accent4 9" xfId="23946"/>
    <cellStyle name="60% - Accent4 9 2" xfId="23947"/>
    <cellStyle name="60% - Accent5 10" xfId="23948"/>
    <cellStyle name="60% - Accent5 10 2" xfId="23949"/>
    <cellStyle name="60% - Accent5 11" xfId="23950"/>
    <cellStyle name="60% - Accent5 12" xfId="23951"/>
    <cellStyle name="60% - Accent5 2" xfId="11190"/>
    <cellStyle name="60% - Accent5 2 2" xfId="11191"/>
    <cellStyle name="60% - Accent5 2 2 2" xfId="11192"/>
    <cellStyle name="60% - Accent5 2 2 2 2" xfId="11193"/>
    <cellStyle name="60% - Accent5 2 2 2 3" xfId="23952"/>
    <cellStyle name="60% - Accent5 2 2 2 4" xfId="23953"/>
    <cellStyle name="60% - Accent5 2 2 2 5" xfId="23954"/>
    <cellStyle name="60% - Accent5 2 2 2 6" xfId="23955"/>
    <cellStyle name="60% - Accent5 2 2 3" xfId="11194"/>
    <cellStyle name="60% - Accent5 2 2 3 2" xfId="23956"/>
    <cellStyle name="60% - Accent5 2 2 4" xfId="11195"/>
    <cellStyle name="60% - Accent5 2 2 5" xfId="23957"/>
    <cellStyle name="60% - Accent5 2 2 6" xfId="23958"/>
    <cellStyle name="60% - Accent5 2 2 7" xfId="23959"/>
    <cellStyle name="60% - Accent5 2 2 8" xfId="23960"/>
    <cellStyle name="60% - Accent5 2 3" xfId="11196"/>
    <cellStyle name="60% - Accent5 2 3 2" xfId="11197"/>
    <cellStyle name="60% - Accent5 2 3 2 2" xfId="23961"/>
    <cellStyle name="60% - Accent5 2 3 2 2 2" xfId="23962"/>
    <cellStyle name="60% - Accent5 2 3 2 3" xfId="23963"/>
    <cellStyle name="60% - Accent5 2 3 2 4" xfId="23964"/>
    <cellStyle name="60% - Accent5 2 3 2 5" xfId="23965"/>
    <cellStyle name="60% - Accent5 2 3 3" xfId="11198"/>
    <cellStyle name="60% - Accent5 2 3 3 2" xfId="23966"/>
    <cellStyle name="60% - Accent5 2 3 4" xfId="11199"/>
    <cellStyle name="60% - Accent5 2 3 5" xfId="23967"/>
    <cellStyle name="60% - Accent5 2 3 6" xfId="23968"/>
    <cellStyle name="60% - Accent5 2 3 7" xfId="23969"/>
    <cellStyle name="60% - Accent5 2 3 8" xfId="23970"/>
    <cellStyle name="60% - Accent5 2 4" xfId="11200"/>
    <cellStyle name="60% - Accent5 2 4 2" xfId="11201"/>
    <cellStyle name="60% - Accent5 2 4 3" xfId="23971"/>
    <cellStyle name="60% - Accent5 2 4 4" xfId="23972"/>
    <cellStyle name="60% - Accent5 2 5" xfId="11202"/>
    <cellStyle name="60% - Accent5 2 5 2" xfId="23973"/>
    <cellStyle name="60% - Accent5 2 6" xfId="23974"/>
    <cellStyle name="60% - Accent5 2 7" xfId="23975"/>
    <cellStyle name="60% - Accent5 2 8" xfId="23976"/>
    <cellStyle name="60% - Accent5 2 9" xfId="23977"/>
    <cellStyle name="60% - Accent5 2_BB" xfId="11203"/>
    <cellStyle name="60% - Accent5 3" xfId="11204"/>
    <cellStyle name="60% - Accent5 3 10" xfId="23978"/>
    <cellStyle name="60% - Accent5 3 2" xfId="11205"/>
    <cellStyle name="60% - Accent5 3 2 2" xfId="11206"/>
    <cellStyle name="60% - Accent5 3 2 2 2" xfId="23979"/>
    <cellStyle name="60% - Accent5 3 2 2 2 2" xfId="23980"/>
    <cellStyle name="60% - Accent5 3 2 2 3" xfId="23981"/>
    <cellStyle name="60% - Accent5 3 2 3" xfId="11207"/>
    <cellStyle name="60% - Accent5 3 2 3 2" xfId="23982"/>
    <cellStyle name="60% - Accent5 3 2 4" xfId="23983"/>
    <cellStyle name="60% - Accent5 3 2 4 2" xfId="23984"/>
    <cellStyle name="60% - Accent5 3 2 5" xfId="23985"/>
    <cellStyle name="60% - Accent5 3 2 6" xfId="23986"/>
    <cellStyle name="60% - Accent5 3 2 7" xfId="23987"/>
    <cellStyle name="60% - Accent5 3 2 8" xfId="23988"/>
    <cellStyle name="60% - Accent5 3 2 9" xfId="23989"/>
    <cellStyle name="60% - Accent5 3 3" xfId="11208"/>
    <cellStyle name="60% - Accent5 3 3 2" xfId="23990"/>
    <cellStyle name="60% - Accent5 3 4" xfId="23991"/>
    <cellStyle name="60% - Accent5 3 4 2" xfId="23992"/>
    <cellStyle name="60% - Accent5 3 5" xfId="23993"/>
    <cellStyle name="60% - Accent5 3 5 2" xfId="23994"/>
    <cellStyle name="60% - Accent5 3 6" xfId="23995"/>
    <cellStyle name="60% - Accent5 3 7" xfId="23996"/>
    <cellStyle name="60% - Accent5 3 8" xfId="23997"/>
    <cellStyle name="60% - Accent5 3 9" xfId="23998"/>
    <cellStyle name="60% - Accent5 4" xfId="11209"/>
    <cellStyle name="60% - Accent5 4 2" xfId="11210"/>
    <cellStyle name="60% - Accent5 4 2 2" xfId="23999"/>
    <cellStyle name="60% - Accent5 4 2 2 2" xfId="24000"/>
    <cellStyle name="60% - Accent5 4 2 3" xfId="24001"/>
    <cellStyle name="60% - Accent5 4 3" xfId="11211"/>
    <cellStyle name="60% - Accent5 4 3 2" xfId="24002"/>
    <cellStyle name="60% - Accent5 4 4" xfId="24003"/>
    <cellStyle name="60% - Accent5 4 4 2" xfId="24004"/>
    <cellStyle name="60% - Accent5 4 5" xfId="24005"/>
    <cellStyle name="60% - Accent5 4 6" xfId="24006"/>
    <cellStyle name="60% - Accent5 4 7" xfId="24007"/>
    <cellStyle name="60% - Accent5 4 8" xfId="24008"/>
    <cellStyle name="60% - Accent5 4 9" xfId="24009"/>
    <cellStyle name="60% - Accent5 5" xfId="11212"/>
    <cellStyle name="60% - Accent5 5 2" xfId="11213"/>
    <cellStyle name="60% - Accent5 5 3" xfId="24010"/>
    <cellStyle name="60% - Accent5 5 4" xfId="24011"/>
    <cellStyle name="60% - Accent5 5 5" xfId="24012"/>
    <cellStyle name="60% - Accent5 5 6" xfId="24013"/>
    <cellStyle name="60% - Accent5 6" xfId="11214"/>
    <cellStyle name="60% - Accent5 6 2" xfId="11215"/>
    <cellStyle name="60% - Accent5 6 3" xfId="24014"/>
    <cellStyle name="60% - Accent5 6 4" xfId="24015"/>
    <cellStyle name="60% - Accent5 7" xfId="11216"/>
    <cellStyle name="60% - Accent5 7 2" xfId="24016"/>
    <cellStyle name="60% - Accent5 7 3" xfId="24017"/>
    <cellStyle name="60% - Accent5 7 4" xfId="24018"/>
    <cellStyle name="60% - Accent5 8" xfId="11217"/>
    <cellStyle name="60% - Accent5 8 2" xfId="24019"/>
    <cellStyle name="60% - Accent5 9" xfId="24020"/>
    <cellStyle name="60% - Accent5 9 2" xfId="24021"/>
    <cellStyle name="60% - Accent6 10" xfId="24022"/>
    <cellStyle name="60% - Accent6 10 2" xfId="24023"/>
    <cellStyle name="60% - Accent6 11" xfId="24024"/>
    <cellStyle name="60% - Accent6 12" xfId="24025"/>
    <cellStyle name="60% - Accent6 2" xfId="11218"/>
    <cellStyle name="60% - Accent6 2 2" xfId="11219"/>
    <cellStyle name="60% - Accent6 2 2 2" xfId="11220"/>
    <cellStyle name="60% - Accent6 2 2 2 2" xfId="11221"/>
    <cellStyle name="60% - Accent6 2 2 2 2 2" xfId="24026"/>
    <cellStyle name="60% - Accent6 2 2 2 3" xfId="24027"/>
    <cellStyle name="60% - Accent6 2 2 2 4" xfId="24028"/>
    <cellStyle name="60% - Accent6 2 2 2 5" xfId="24029"/>
    <cellStyle name="60% - Accent6 2 2 2 6" xfId="24030"/>
    <cellStyle name="60% - Accent6 2 2 2 7" xfId="24031"/>
    <cellStyle name="60% - Accent6 2 2 3" xfId="11222"/>
    <cellStyle name="60% - Accent6 2 2 3 2" xfId="24032"/>
    <cellStyle name="60% - Accent6 2 2 4" xfId="11223"/>
    <cellStyle name="60% - Accent6 2 2 5" xfId="24033"/>
    <cellStyle name="60% - Accent6 2 2 6" xfId="24034"/>
    <cellStyle name="60% - Accent6 2 2 7" xfId="24035"/>
    <cellStyle name="60% - Accent6 2 2 8" xfId="24036"/>
    <cellStyle name="60% - Accent6 2 3" xfId="11224"/>
    <cellStyle name="60% - Accent6 2 3 2" xfId="11225"/>
    <cellStyle name="60% - Accent6 2 3 2 2" xfId="24037"/>
    <cellStyle name="60% - Accent6 2 3 2 2 2" xfId="24038"/>
    <cellStyle name="60% - Accent6 2 3 2 3" xfId="24039"/>
    <cellStyle name="60% - Accent6 2 3 2 3 2" xfId="24040"/>
    <cellStyle name="60% - Accent6 2 3 2 4" xfId="24041"/>
    <cellStyle name="60% - Accent6 2 3 2 5" xfId="24042"/>
    <cellStyle name="60% - Accent6 2 3 2 6" xfId="24043"/>
    <cellStyle name="60% - Accent6 2 3 3" xfId="11226"/>
    <cellStyle name="60% - Accent6 2 3 3 2" xfId="24044"/>
    <cellStyle name="60% - Accent6 2 3 4" xfId="11227"/>
    <cellStyle name="60% - Accent6 2 3 4 2" xfId="24045"/>
    <cellStyle name="60% - Accent6 2 3 5" xfId="24046"/>
    <cellStyle name="60% - Accent6 2 3 6" xfId="24047"/>
    <cellStyle name="60% - Accent6 2 3 7" xfId="24048"/>
    <cellStyle name="60% - Accent6 2 3 8" xfId="24049"/>
    <cellStyle name="60% - Accent6 2 3 9" xfId="24050"/>
    <cellStyle name="60% - Accent6 2 4" xfId="11228"/>
    <cellStyle name="60% - Accent6 2 4 2" xfId="11229"/>
    <cellStyle name="60% - Accent6 2 4 3" xfId="24051"/>
    <cellStyle name="60% - Accent6 2 4 4" xfId="24052"/>
    <cellStyle name="60% - Accent6 2 5" xfId="11230"/>
    <cellStyle name="60% - Accent6 2 5 2" xfId="24053"/>
    <cellStyle name="60% - Accent6 2 6" xfId="24054"/>
    <cellStyle name="60% - Accent6 2 7" xfId="24055"/>
    <cellStyle name="60% - Accent6 2 8" xfId="24056"/>
    <cellStyle name="60% - Accent6 2 9" xfId="24057"/>
    <cellStyle name="60% - Accent6 2_BB" xfId="11231"/>
    <cellStyle name="60% - Accent6 3" xfId="11232"/>
    <cellStyle name="60% - Accent6 3 10" xfId="24058"/>
    <cellStyle name="60% - Accent6 3 2" xfId="11233"/>
    <cellStyle name="60% - Accent6 3 2 10" xfId="24059"/>
    <cellStyle name="60% - Accent6 3 2 2" xfId="11234"/>
    <cellStyle name="60% - Accent6 3 2 2 2" xfId="24060"/>
    <cellStyle name="60% - Accent6 3 2 2 2 2" xfId="24061"/>
    <cellStyle name="60% - Accent6 3 2 2 3" xfId="24062"/>
    <cellStyle name="60% - Accent6 3 2 2 3 2" xfId="24063"/>
    <cellStyle name="60% - Accent6 3 2 2 4" xfId="24064"/>
    <cellStyle name="60% - Accent6 3 2 3" xfId="11235"/>
    <cellStyle name="60% - Accent6 3 2 3 2" xfId="24065"/>
    <cellStyle name="60% - Accent6 3 2 4" xfId="24066"/>
    <cellStyle name="60% - Accent6 3 2 4 2" xfId="24067"/>
    <cellStyle name="60% - Accent6 3 2 5" xfId="24068"/>
    <cellStyle name="60% - Accent6 3 2 5 2" xfId="24069"/>
    <cellStyle name="60% - Accent6 3 2 6" xfId="24070"/>
    <cellStyle name="60% - Accent6 3 2 7" xfId="24071"/>
    <cellStyle name="60% - Accent6 3 2 8" xfId="24072"/>
    <cellStyle name="60% - Accent6 3 2 9" xfId="24073"/>
    <cellStyle name="60% - Accent6 3 3" xfId="11236"/>
    <cellStyle name="60% - Accent6 3 3 2" xfId="24074"/>
    <cellStyle name="60% - Accent6 3 4" xfId="24075"/>
    <cellStyle name="60% - Accent6 3 4 2" xfId="24076"/>
    <cellStyle name="60% - Accent6 3 5" xfId="24077"/>
    <cellStyle name="60% - Accent6 3 5 2" xfId="24078"/>
    <cellStyle name="60% - Accent6 3 6" xfId="24079"/>
    <cellStyle name="60% - Accent6 3 7" xfId="24080"/>
    <cellStyle name="60% - Accent6 3 8" xfId="24081"/>
    <cellStyle name="60% - Accent6 3 9" xfId="24082"/>
    <cellStyle name="60% - Accent6 4" xfId="11237"/>
    <cellStyle name="60% - Accent6 4 2" xfId="11238"/>
    <cellStyle name="60% - Accent6 4 2 2" xfId="24083"/>
    <cellStyle name="60% - Accent6 4 2 2 2" xfId="24084"/>
    <cellStyle name="60% - Accent6 4 2 3" xfId="24085"/>
    <cellStyle name="60% - Accent6 4 2 4" xfId="24086"/>
    <cellStyle name="60% - Accent6 4 2 5" xfId="24087"/>
    <cellStyle name="60% - Accent6 4 3" xfId="11239"/>
    <cellStyle name="60% - Accent6 4 3 2" xfId="24088"/>
    <cellStyle name="60% - Accent6 4 4" xfId="11240"/>
    <cellStyle name="60% - Accent6 4 4 2" xfId="24089"/>
    <cellStyle name="60% - Accent6 4 5" xfId="24090"/>
    <cellStyle name="60% - Accent6 4 6" xfId="24091"/>
    <cellStyle name="60% - Accent6 4 7" xfId="24092"/>
    <cellStyle name="60% - Accent6 4 8" xfId="24093"/>
    <cellStyle name="60% - Accent6 4 9" xfId="24094"/>
    <cellStyle name="60% - Accent6 5" xfId="11241"/>
    <cellStyle name="60% - Accent6 5 2" xfId="11242"/>
    <cellStyle name="60% - Accent6 5 2 2" xfId="24095"/>
    <cellStyle name="60% - Accent6 5 3" xfId="24096"/>
    <cellStyle name="60% - Accent6 5 4" xfId="24097"/>
    <cellStyle name="60% - Accent6 5 5" xfId="24098"/>
    <cellStyle name="60% - Accent6 6" xfId="11243"/>
    <cellStyle name="60% - Accent6 6 2" xfId="11244"/>
    <cellStyle name="60% - Accent6 6 3" xfId="24099"/>
    <cellStyle name="60% - Accent6 6 4" xfId="24100"/>
    <cellStyle name="60% - Accent6 7" xfId="11245"/>
    <cellStyle name="60% - Accent6 7 2" xfId="24101"/>
    <cellStyle name="60% - Accent6 7 3" xfId="24102"/>
    <cellStyle name="60% - Accent6 7 4" xfId="24103"/>
    <cellStyle name="60% - Accent6 8" xfId="11246"/>
    <cellStyle name="60% - Accent6 8 2" xfId="24104"/>
    <cellStyle name="60% - Accent6 9" xfId="24105"/>
    <cellStyle name="60% - Accent6 9 2" xfId="24106"/>
    <cellStyle name="Accent1 - 20%" xfId="11247"/>
    <cellStyle name="Accent1 - 20% 2" xfId="11248"/>
    <cellStyle name="Accent1 - 20% 3" xfId="11249"/>
    <cellStyle name="Accent1 - 20% 4" xfId="24107"/>
    <cellStyle name="Accent1 - 20% 5" xfId="24108"/>
    <cellStyle name="Accent1 - 20% 6" xfId="24109"/>
    <cellStyle name="Accent1 - 40%" xfId="11250"/>
    <cellStyle name="Accent1 - 40% 2" xfId="11251"/>
    <cellStyle name="Accent1 - 40% 3" xfId="11252"/>
    <cellStyle name="Accent1 - 40% 4" xfId="24110"/>
    <cellStyle name="Accent1 - 40% 5" xfId="24111"/>
    <cellStyle name="Accent1 - 40% 6" xfId="24112"/>
    <cellStyle name="Accent1 - 60%" xfId="11253"/>
    <cellStyle name="Accent1 - 60% 2" xfId="11254"/>
    <cellStyle name="Accent1 - 60% 3" xfId="11255"/>
    <cellStyle name="Accent1 - 60% 4" xfId="24113"/>
    <cellStyle name="Accent1 - 60% 5" xfId="24114"/>
    <cellStyle name="Accent1 - 60% 6" xfId="24115"/>
    <cellStyle name="Accent1 10" xfId="11256"/>
    <cellStyle name="Accent1 10 10" xfId="24116"/>
    <cellStyle name="Accent1 10 2" xfId="11257"/>
    <cellStyle name="Accent1 10 2 2" xfId="24117"/>
    <cellStyle name="Accent1 10 2 2 2" xfId="24118"/>
    <cellStyle name="Accent1 10 2 3" xfId="24119"/>
    <cellStyle name="Accent1 10 2 3 2" xfId="24120"/>
    <cellStyle name="Accent1 10 2 4" xfId="24121"/>
    <cellStyle name="Accent1 10 2 5" xfId="24122"/>
    <cellStyle name="Accent1 10 2 6" xfId="24123"/>
    <cellStyle name="Accent1 10 3" xfId="11258"/>
    <cellStyle name="Accent1 10 3 2" xfId="24124"/>
    <cellStyle name="Accent1 10 4" xfId="11259"/>
    <cellStyle name="Accent1 10 4 2" xfId="24125"/>
    <cellStyle name="Accent1 10 5" xfId="24126"/>
    <cellStyle name="Accent1 10 5 2" xfId="24127"/>
    <cellStyle name="Accent1 10 6" xfId="24128"/>
    <cellStyle name="Accent1 10 7" xfId="24129"/>
    <cellStyle name="Accent1 10 8" xfId="24130"/>
    <cellStyle name="Accent1 10 9" xfId="24131"/>
    <cellStyle name="Accent1 11" xfId="11260"/>
    <cellStyle name="Accent1 11 10" xfId="24132"/>
    <cellStyle name="Accent1 11 2" xfId="11261"/>
    <cellStyle name="Accent1 11 2 2" xfId="24133"/>
    <cellStyle name="Accent1 11 2 2 2" xfId="24134"/>
    <cellStyle name="Accent1 11 2 3" xfId="24135"/>
    <cellStyle name="Accent1 11 2 3 2" xfId="24136"/>
    <cellStyle name="Accent1 11 2 4" xfId="24137"/>
    <cellStyle name="Accent1 11 2 5" xfId="24138"/>
    <cellStyle name="Accent1 11 2 6" xfId="24139"/>
    <cellStyle name="Accent1 11 3" xfId="11262"/>
    <cellStyle name="Accent1 11 3 2" xfId="24140"/>
    <cellStyle name="Accent1 11 3 3" xfId="24141"/>
    <cellStyle name="Accent1 11 3 4" xfId="24142"/>
    <cellStyle name="Accent1 11 4" xfId="11263"/>
    <cellStyle name="Accent1 11 4 2" xfId="24143"/>
    <cellStyle name="Accent1 11 5" xfId="11264"/>
    <cellStyle name="Accent1 11 5 2" xfId="24144"/>
    <cellStyle name="Accent1 11 6" xfId="24145"/>
    <cellStyle name="Accent1 11 7" xfId="24146"/>
    <cellStyle name="Accent1 11 8" xfId="24147"/>
    <cellStyle name="Accent1 11 9" xfId="24148"/>
    <cellStyle name="Accent1 12" xfId="11265"/>
    <cellStyle name="Accent1 12 10" xfId="24149"/>
    <cellStyle name="Accent1 12 2" xfId="11266"/>
    <cellStyle name="Accent1 12 2 2" xfId="24150"/>
    <cellStyle name="Accent1 12 2 2 2" xfId="24151"/>
    <cellStyle name="Accent1 12 2 3" xfId="24152"/>
    <cellStyle name="Accent1 12 2 3 2" xfId="24153"/>
    <cellStyle name="Accent1 12 2 4" xfId="24154"/>
    <cellStyle name="Accent1 12 2 5" xfId="24155"/>
    <cellStyle name="Accent1 12 2 6" xfId="24156"/>
    <cellStyle name="Accent1 12 3" xfId="11267"/>
    <cellStyle name="Accent1 12 3 2" xfId="24157"/>
    <cellStyle name="Accent1 12 3 3" xfId="24158"/>
    <cellStyle name="Accent1 12 3 4" xfId="24159"/>
    <cellStyle name="Accent1 12 4" xfId="11268"/>
    <cellStyle name="Accent1 12 4 2" xfId="24160"/>
    <cellStyle name="Accent1 12 5" xfId="11269"/>
    <cellStyle name="Accent1 12 5 2" xfId="24161"/>
    <cellStyle name="Accent1 12 6" xfId="24162"/>
    <cellStyle name="Accent1 12 7" xfId="24163"/>
    <cellStyle name="Accent1 12 8" xfId="24164"/>
    <cellStyle name="Accent1 12 9" xfId="24165"/>
    <cellStyle name="Accent1 13" xfId="11270"/>
    <cellStyle name="Accent1 13 10" xfId="24166"/>
    <cellStyle name="Accent1 13 2" xfId="11271"/>
    <cellStyle name="Accent1 13 2 2" xfId="24167"/>
    <cellStyle name="Accent1 13 2 2 2" xfId="24168"/>
    <cellStyle name="Accent1 13 2 3" xfId="24169"/>
    <cellStyle name="Accent1 13 2 3 2" xfId="24170"/>
    <cellStyle name="Accent1 13 2 4" xfId="24171"/>
    <cellStyle name="Accent1 13 2 5" xfId="24172"/>
    <cellStyle name="Accent1 13 2 6" xfId="24173"/>
    <cellStyle name="Accent1 13 3" xfId="11272"/>
    <cellStyle name="Accent1 13 3 2" xfId="24174"/>
    <cellStyle name="Accent1 13 4" xfId="11273"/>
    <cellStyle name="Accent1 13 4 2" xfId="24175"/>
    <cellStyle name="Accent1 13 5" xfId="24176"/>
    <cellStyle name="Accent1 13 5 2" xfId="24177"/>
    <cellStyle name="Accent1 13 6" xfId="24178"/>
    <cellStyle name="Accent1 13 7" xfId="24179"/>
    <cellStyle name="Accent1 13 8" xfId="24180"/>
    <cellStyle name="Accent1 13 9" xfId="24181"/>
    <cellStyle name="Accent1 14" xfId="11274"/>
    <cellStyle name="Accent1 14 10" xfId="24182"/>
    <cellStyle name="Accent1 14 2" xfId="11275"/>
    <cellStyle name="Accent1 14 2 2" xfId="24183"/>
    <cellStyle name="Accent1 14 2 2 2" xfId="24184"/>
    <cellStyle name="Accent1 14 2 3" xfId="24185"/>
    <cellStyle name="Accent1 14 2 3 2" xfId="24186"/>
    <cellStyle name="Accent1 14 2 4" xfId="24187"/>
    <cellStyle name="Accent1 14 2 5" xfId="24188"/>
    <cellStyle name="Accent1 14 2 6" xfId="24189"/>
    <cellStyle name="Accent1 14 3" xfId="11276"/>
    <cellStyle name="Accent1 14 3 2" xfId="24190"/>
    <cellStyle name="Accent1 14 4" xfId="24191"/>
    <cellStyle name="Accent1 14 4 2" xfId="24192"/>
    <cellStyle name="Accent1 14 5" xfId="24193"/>
    <cellStyle name="Accent1 14 5 2" xfId="24194"/>
    <cellStyle name="Accent1 14 6" xfId="24195"/>
    <cellStyle name="Accent1 14 7" xfId="24196"/>
    <cellStyle name="Accent1 14 8" xfId="24197"/>
    <cellStyle name="Accent1 14 9" xfId="24198"/>
    <cellStyle name="Accent1 15" xfId="11277"/>
    <cellStyle name="Accent1 15 10" xfId="24199"/>
    <cellStyle name="Accent1 15 2" xfId="11278"/>
    <cellStyle name="Accent1 15 2 2" xfId="24200"/>
    <cellStyle name="Accent1 15 2 2 2" xfId="24201"/>
    <cellStyle name="Accent1 15 2 3" xfId="24202"/>
    <cellStyle name="Accent1 15 2 3 2" xfId="24203"/>
    <cellStyle name="Accent1 15 2 4" xfId="24204"/>
    <cellStyle name="Accent1 15 2 5" xfId="24205"/>
    <cellStyle name="Accent1 15 2 6" xfId="24206"/>
    <cellStyle name="Accent1 15 3" xfId="11279"/>
    <cellStyle name="Accent1 15 3 2" xfId="24207"/>
    <cellStyle name="Accent1 15 4" xfId="24208"/>
    <cellStyle name="Accent1 15 4 2" xfId="24209"/>
    <cellStyle name="Accent1 15 5" xfId="24210"/>
    <cellStyle name="Accent1 15 5 2" xfId="24211"/>
    <cellStyle name="Accent1 15 6" xfId="24212"/>
    <cellStyle name="Accent1 15 7" xfId="24213"/>
    <cellStyle name="Accent1 15 8" xfId="24214"/>
    <cellStyle name="Accent1 15 9" xfId="24215"/>
    <cellStyle name="Accent1 16" xfId="11280"/>
    <cellStyle name="Accent1 16 2" xfId="11281"/>
    <cellStyle name="Accent1 16 2 2" xfId="24216"/>
    <cellStyle name="Accent1 16 3" xfId="11282"/>
    <cellStyle name="Accent1 16 3 2" xfId="24217"/>
    <cellStyle name="Accent1 16 4" xfId="24218"/>
    <cellStyle name="Accent1 16 5" xfId="24219"/>
    <cellStyle name="Accent1 16 6" xfId="24220"/>
    <cellStyle name="Accent1 16 7" xfId="24221"/>
    <cellStyle name="Accent1 16 8" xfId="24222"/>
    <cellStyle name="Accent1 17" xfId="11283"/>
    <cellStyle name="Accent1 17 2" xfId="11284"/>
    <cellStyle name="Accent1 17 2 2" xfId="11285"/>
    <cellStyle name="Accent1 17 2 3" xfId="24223"/>
    <cellStyle name="Accent1 17 2 4" xfId="24224"/>
    <cellStyle name="Accent1 17 3" xfId="11286"/>
    <cellStyle name="Accent1 17 3 2" xfId="24225"/>
    <cellStyle name="Accent1 17 4" xfId="24226"/>
    <cellStyle name="Accent1 17 5" xfId="24227"/>
    <cellStyle name="Accent1 17 6" xfId="24228"/>
    <cellStyle name="Accent1 17 7" xfId="24229"/>
    <cellStyle name="Accent1 17 8" xfId="24230"/>
    <cellStyle name="Accent1 18" xfId="11287"/>
    <cellStyle name="Accent1 18 2" xfId="24231"/>
    <cellStyle name="Accent1 18 2 2" xfId="24232"/>
    <cellStyle name="Accent1 18 3" xfId="24233"/>
    <cellStyle name="Accent1 18 3 2" xfId="24234"/>
    <cellStyle name="Accent1 18 4" xfId="24235"/>
    <cellStyle name="Accent1 18 5" xfId="24236"/>
    <cellStyle name="Accent1 18 6" xfId="24237"/>
    <cellStyle name="Accent1 18 7" xfId="24238"/>
    <cellStyle name="Accent1 18 8" xfId="24239"/>
    <cellStyle name="Accent1 19" xfId="11288"/>
    <cellStyle name="Accent1 19 2" xfId="24240"/>
    <cellStyle name="Accent1 19 2 2" xfId="24241"/>
    <cellStyle name="Accent1 19 3" xfId="24242"/>
    <cellStyle name="Accent1 19 3 2" xfId="24243"/>
    <cellStyle name="Accent1 19 4" xfId="24244"/>
    <cellStyle name="Accent1 19 5" xfId="24245"/>
    <cellStyle name="Accent1 19 6" xfId="24246"/>
    <cellStyle name="Accent1 19 7" xfId="24247"/>
    <cellStyle name="Accent1 19 8" xfId="24248"/>
    <cellStyle name="Accent1 2" xfId="11289"/>
    <cellStyle name="Accent1 2 2" xfId="11290"/>
    <cellStyle name="Accent1 2 2 2" xfId="11291"/>
    <cellStyle name="Accent1 2 2 2 2" xfId="11292"/>
    <cellStyle name="Accent1 2 2 2 2 2" xfId="24249"/>
    <cellStyle name="Accent1 2 2 2 3" xfId="24250"/>
    <cellStyle name="Accent1 2 2 2 4" xfId="24251"/>
    <cellStyle name="Accent1 2 2 2 5" xfId="24252"/>
    <cellStyle name="Accent1 2 2 2 6" xfId="24253"/>
    <cellStyle name="Accent1 2 2 2 7" xfId="24254"/>
    <cellStyle name="Accent1 2 2 3" xfId="11293"/>
    <cellStyle name="Accent1 2 2 3 2" xfId="24255"/>
    <cellStyle name="Accent1 2 2 4" xfId="11294"/>
    <cellStyle name="Accent1 2 2 5" xfId="24256"/>
    <cellStyle name="Accent1 2 2 6" xfId="24257"/>
    <cellStyle name="Accent1 2 2 7" xfId="24258"/>
    <cellStyle name="Accent1 2 2 8" xfId="24259"/>
    <cellStyle name="Accent1 2 3" xfId="11295"/>
    <cellStyle name="Accent1 2 3 2" xfId="11296"/>
    <cellStyle name="Accent1 2 3 2 2" xfId="24260"/>
    <cellStyle name="Accent1 2 3 2 2 2" xfId="24261"/>
    <cellStyle name="Accent1 2 3 2 3" xfId="24262"/>
    <cellStyle name="Accent1 2 3 2 3 2" xfId="24263"/>
    <cellStyle name="Accent1 2 3 2 4" xfId="24264"/>
    <cellStyle name="Accent1 2 3 2 5" xfId="24265"/>
    <cellStyle name="Accent1 2 3 2 6" xfId="24266"/>
    <cellStyle name="Accent1 2 3 3" xfId="11297"/>
    <cellStyle name="Accent1 2 3 3 2" xfId="24267"/>
    <cellStyle name="Accent1 2 3 4" xfId="11298"/>
    <cellStyle name="Accent1 2 3 4 2" xfId="24268"/>
    <cellStyle name="Accent1 2 3 5" xfId="24269"/>
    <cellStyle name="Accent1 2 3 6" xfId="24270"/>
    <cellStyle name="Accent1 2 3 7" xfId="24271"/>
    <cellStyle name="Accent1 2 3 8" xfId="24272"/>
    <cellStyle name="Accent1 2 3 9" xfId="24273"/>
    <cellStyle name="Accent1 2 4" xfId="11299"/>
    <cellStyle name="Accent1 2 4 2" xfId="11300"/>
    <cellStyle name="Accent1 2 4 3" xfId="24274"/>
    <cellStyle name="Accent1 2 4 4" xfId="24275"/>
    <cellStyle name="Accent1 2 5" xfId="11301"/>
    <cellStyle name="Accent1 2 5 2" xfId="24276"/>
    <cellStyle name="Accent1 2 6" xfId="24277"/>
    <cellStyle name="Accent1 2 7" xfId="24278"/>
    <cellStyle name="Accent1 2 8" xfId="24279"/>
    <cellStyle name="Accent1 2 9" xfId="24280"/>
    <cellStyle name="Accent1 2_BB" xfId="11302"/>
    <cellStyle name="Accent1 20" xfId="11303"/>
    <cellStyle name="Accent1 20 2" xfId="24281"/>
    <cellStyle name="Accent1 20 2 2" xfId="24282"/>
    <cellStyle name="Accent1 20 3" xfId="24283"/>
    <cellStyle name="Accent1 20 3 2" xfId="24284"/>
    <cellStyle name="Accent1 20 4" xfId="24285"/>
    <cellStyle name="Accent1 20 4 2" xfId="24286"/>
    <cellStyle name="Accent1 20 5" xfId="24287"/>
    <cellStyle name="Accent1 20 6" xfId="24288"/>
    <cellStyle name="Accent1 20 7" xfId="24289"/>
    <cellStyle name="Accent1 21" xfId="11304"/>
    <cellStyle name="Accent1 21 2" xfId="24290"/>
    <cellStyle name="Accent1 21 2 2" xfId="24291"/>
    <cellStyle name="Accent1 21 3" xfId="24292"/>
    <cellStyle name="Accent1 21 3 2" xfId="24293"/>
    <cellStyle name="Accent1 21 4" xfId="24294"/>
    <cellStyle name="Accent1 21 5" xfId="24295"/>
    <cellStyle name="Accent1 21 6" xfId="24296"/>
    <cellStyle name="Accent1 22" xfId="11305"/>
    <cellStyle name="Accent1 22 2" xfId="24297"/>
    <cellStyle name="Accent1 22 2 2" xfId="24298"/>
    <cellStyle name="Accent1 22 3" xfId="24299"/>
    <cellStyle name="Accent1 22 4" xfId="24300"/>
    <cellStyle name="Accent1 22 5" xfId="24301"/>
    <cellStyle name="Accent1 23" xfId="11306"/>
    <cellStyle name="Accent1 23 2" xfId="24302"/>
    <cellStyle name="Accent1 23 2 2" xfId="24303"/>
    <cellStyle name="Accent1 23 3" xfId="24304"/>
    <cellStyle name="Accent1 24" xfId="11307"/>
    <cellStyle name="Accent1 24 2" xfId="24305"/>
    <cellStyle name="Accent1 24 2 2" xfId="24306"/>
    <cellStyle name="Accent1 24 3" xfId="24307"/>
    <cellStyle name="Accent1 25" xfId="24308"/>
    <cellStyle name="Accent1 25 2" xfId="24309"/>
    <cellStyle name="Accent1 26" xfId="24310"/>
    <cellStyle name="Accent1 26 2" xfId="24311"/>
    <cellStyle name="Accent1 26 2 2" xfId="24312"/>
    <cellStyle name="Accent1 26 3" xfId="24313"/>
    <cellStyle name="Accent1 27" xfId="24314"/>
    <cellStyle name="Accent1 27 2" xfId="24315"/>
    <cellStyle name="Accent1 27 2 2" xfId="24316"/>
    <cellStyle name="Accent1 27 3" xfId="24317"/>
    <cellStyle name="Accent1 28" xfId="24318"/>
    <cellStyle name="Accent1 28 2" xfId="24319"/>
    <cellStyle name="Accent1 28 2 2" xfId="24320"/>
    <cellStyle name="Accent1 28 3" xfId="24321"/>
    <cellStyle name="Accent1 29" xfId="24322"/>
    <cellStyle name="Accent1 29 2" xfId="24323"/>
    <cellStyle name="Accent1 3" xfId="11308"/>
    <cellStyle name="Accent1 3 10" xfId="24324"/>
    <cellStyle name="Accent1 3 11" xfId="24325"/>
    <cellStyle name="Accent1 3 2" xfId="11309"/>
    <cellStyle name="Accent1 3 2 10" xfId="24326"/>
    <cellStyle name="Accent1 3 2 11" xfId="24327"/>
    <cellStyle name="Accent1 3 2 12" xfId="24328"/>
    <cellStyle name="Accent1 3 2 13" xfId="24329"/>
    <cellStyle name="Accent1 3 2 2" xfId="11310"/>
    <cellStyle name="Accent1 3 2 2 2" xfId="24330"/>
    <cellStyle name="Accent1 3 2 2 2 2" xfId="24331"/>
    <cellStyle name="Accent1 3 2 2 3" xfId="24332"/>
    <cellStyle name="Accent1 3 2 2 4" xfId="24333"/>
    <cellStyle name="Accent1 3 2 2 5" xfId="24334"/>
    <cellStyle name="Accent1 3 2 3" xfId="11311"/>
    <cellStyle name="Accent1 3 2 3 2" xfId="24335"/>
    <cellStyle name="Accent1 3 2 3 2 2" xfId="24336"/>
    <cellStyle name="Accent1 3 2 3 3" xfId="24337"/>
    <cellStyle name="Accent1 3 2 4" xfId="11312"/>
    <cellStyle name="Accent1 3 2 4 2" xfId="24338"/>
    <cellStyle name="Accent1 3 2 5" xfId="24339"/>
    <cellStyle name="Accent1 3 2 5 2" xfId="24340"/>
    <cellStyle name="Accent1 3 2 6" xfId="24341"/>
    <cellStyle name="Accent1 3 2 6 2" xfId="24342"/>
    <cellStyle name="Accent1 3 2 7" xfId="24343"/>
    <cellStyle name="Accent1 3 2 8" xfId="24344"/>
    <cellStyle name="Accent1 3 2 9" xfId="24345"/>
    <cellStyle name="Accent1 3 3" xfId="11313"/>
    <cellStyle name="Accent1 3 3 2" xfId="24346"/>
    <cellStyle name="Accent1 3 3 3" xfId="24347"/>
    <cellStyle name="Accent1 3 3 4" xfId="24348"/>
    <cellStyle name="Accent1 3 4" xfId="11314"/>
    <cellStyle name="Accent1 3 4 2" xfId="24349"/>
    <cellStyle name="Accent1 3 5" xfId="24350"/>
    <cellStyle name="Accent1 3 5 2" xfId="24351"/>
    <cellStyle name="Accent1 3 6" xfId="24352"/>
    <cellStyle name="Accent1 3 7" xfId="24353"/>
    <cellStyle name="Accent1 3 8" xfId="24354"/>
    <cellStyle name="Accent1 3 9" xfId="24355"/>
    <cellStyle name="Accent1 30" xfId="24356"/>
    <cellStyle name="Accent1 30 2" xfId="24357"/>
    <cellStyle name="Accent1 31" xfId="24358"/>
    <cellStyle name="Accent1 31 2" xfId="24359"/>
    <cellStyle name="Accent1 32" xfId="24360"/>
    <cellStyle name="Accent1 32 2" xfId="24361"/>
    <cellStyle name="Accent1 33" xfId="24362"/>
    <cellStyle name="Accent1 33 2" xfId="24363"/>
    <cellStyle name="Accent1 34" xfId="24364"/>
    <cellStyle name="Accent1 34 2" xfId="24365"/>
    <cellStyle name="Accent1 35" xfId="24366"/>
    <cellStyle name="Accent1 35 2" xfId="24367"/>
    <cellStyle name="Accent1 36" xfId="24368"/>
    <cellStyle name="Accent1 36 2" xfId="24369"/>
    <cellStyle name="Accent1 37" xfId="24370"/>
    <cellStyle name="Accent1 37 2" xfId="24371"/>
    <cellStyle name="Accent1 38" xfId="24372"/>
    <cellStyle name="Accent1 38 2" xfId="24373"/>
    <cellStyle name="Accent1 39" xfId="24374"/>
    <cellStyle name="Accent1 39 2" xfId="24375"/>
    <cellStyle name="Accent1 4" xfId="11315"/>
    <cellStyle name="Accent1 4 10" xfId="24376"/>
    <cellStyle name="Accent1 4 11" xfId="24377"/>
    <cellStyle name="Accent1 4 2" xfId="11316"/>
    <cellStyle name="Accent1 4 2 10" xfId="24378"/>
    <cellStyle name="Accent1 4 2 11" xfId="24379"/>
    <cellStyle name="Accent1 4 2 12" xfId="24380"/>
    <cellStyle name="Accent1 4 2 2" xfId="11317"/>
    <cellStyle name="Accent1 4 2 2 2" xfId="24381"/>
    <cellStyle name="Accent1 4 2 2 2 2" xfId="24382"/>
    <cellStyle name="Accent1 4 2 2 3" xfId="24383"/>
    <cellStyle name="Accent1 4 2 2 3 2" xfId="24384"/>
    <cellStyle name="Accent1 4 2 2 4" xfId="24385"/>
    <cellStyle name="Accent1 4 2 3" xfId="11318"/>
    <cellStyle name="Accent1 4 2 3 2" xfId="24386"/>
    <cellStyle name="Accent1 4 2 4" xfId="24387"/>
    <cellStyle name="Accent1 4 2 4 2" xfId="24388"/>
    <cellStyle name="Accent1 4 2 5" xfId="24389"/>
    <cellStyle name="Accent1 4 2 5 2" xfId="24390"/>
    <cellStyle name="Accent1 4 2 6" xfId="24391"/>
    <cellStyle name="Accent1 4 2 7" xfId="24392"/>
    <cellStyle name="Accent1 4 2 8" xfId="24393"/>
    <cellStyle name="Accent1 4 2 9" xfId="24394"/>
    <cellStyle name="Accent1 4 3" xfId="11319"/>
    <cellStyle name="Accent1 4 3 2" xfId="24395"/>
    <cellStyle name="Accent1 4 4" xfId="24396"/>
    <cellStyle name="Accent1 4 4 2" xfId="24397"/>
    <cellStyle name="Accent1 4 5" xfId="24398"/>
    <cellStyle name="Accent1 4 5 2" xfId="24399"/>
    <cellStyle name="Accent1 4 6" xfId="24400"/>
    <cellStyle name="Accent1 4 7" xfId="24401"/>
    <cellStyle name="Accent1 4 8" xfId="24402"/>
    <cellStyle name="Accent1 4 9" xfId="24403"/>
    <cellStyle name="Accent1 40" xfId="24404"/>
    <cellStyle name="Accent1 40 2" xfId="24405"/>
    <cellStyle name="Accent1 41" xfId="24406"/>
    <cellStyle name="Accent1 41 2" xfId="24407"/>
    <cellStyle name="Accent1 42" xfId="24408"/>
    <cellStyle name="Accent1 42 2" xfId="24409"/>
    <cellStyle name="Accent1 43" xfId="24410"/>
    <cellStyle name="Accent1 43 2" xfId="24411"/>
    <cellStyle name="Accent1 44" xfId="24412"/>
    <cellStyle name="Accent1 44 2" xfId="24413"/>
    <cellStyle name="Accent1 45" xfId="24414"/>
    <cellStyle name="Accent1 45 2" xfId="24415"/>
    <cellStyle name="Accent1 46" xfId="24416"/>
    <cellStyle name="Accent1 46 2" xfId="24417"/>
    <cellStyle name="Accent1 47" xfId="24418"/>
    <cellStyle name="Accent1 47 2" xfId="24419"/>
    <cellStyle name="Accent1 48" xfId="24420"/>
    <cellStyle name="Accent1 48 2" xfId="24421"/>
    <cellStyle name="Accent1 49" xfId="24422"/>
    <cellStyle name="Accent1 49 2" xfId="24423"/>
    <cellStyle name="Accent1 5" xfId="11320"/>
    <cellStyle name="Accent1 5 10" xfId="24424"/>
    <cellStyle name="Accent1 5 2" xfId="11321"/>
    <cellStyle name="Accent1 5 2 2" xfId="11322"/>
    <cellStyle name="Accent1 5 2 2 2" xfId="24425"/>
    <cellStyle name="Accent1 5 2 2 2 2" xfId="24426"/>
    <cellStyle name="Accent1 5 2 2 3" xfId="24427"/>
    <cellStyle name="Accent1 5 2 2 3 2" xfId="24428"/>
    <cellStyle name="Accent1 5 2 2 4" xfId="24429"/>
    <cellStyle name="Accent1 5 2 3" xfId="11323"/>
    <cellStyle name="Accent1 5 2 3 2" xfId="24430"/>
    <cellStyle name="Accent1 5 2 4" xfId="24431"/>
    <cellStyle name="Accent1 5 2 4 2" xfId="24432"/>
    <cellStyle name="Accent1 5 2 5" xfId="24433"/>
    <cellStyle name="Accent1 5 2 6" xfId="24434"/>
    <cellStyle name="Accent1 5 2 7" xfId="24435"/>
    <cellStyle name="Accent1 5 2 8" xfId="24436"/>
    <cellStyle name="Accent1 5 2 9" xfId="24437"/>
    <cellStyle name="Accent1 5 3" xfId="11324"/>
    <cellStyle name="Accent1 5 3 2" xfId="24438"/>
    <cellStyle name="Accent1 5 4" xfId="24439"/>
    <cellStyle name="Accent1 5 4 2" xfId="24440"/>
    <cellStyle name="Accent1 5 5" xfId="24441"/>
    <cellStyle name="Accent1 5 5 2" xfId="24442"/>
    <cellStyle name="Accent1 5 6" xfId="24443"/>
    <cellStyle name="Accent1 5 7" xfId="24444"/>
    <cellStyle name="Accent1 5 8" xfId="24445"/>
    <cellStyle name="Accent1 5 9" xfId="24446"/>
    <cellStyle name="Accent1 50" xfId="24447"/>
    <cellStyle name="Accent1 50 2" xfId="24448"/>
    <cellStyle name="Accent1 51" xfId="24449"/>
    <cellStyle name="Accent1 52" xfId="24450"/>
    <cellStyle name="Accent1 53" xfId="24451"/>
    <cellStyle name="Accent1 54" xfId="24452"/>
    <cellStyle name="Accent1 55" xfId="24453"/>
    <cellStyle name="Accent1 6" xfId="11325"/>
    <cellStyle name="Accent1 6 2" xfId="11326"/>
    <cellStyle name="Accent1 6 2 2" xfId="24454"/>
    <cellStyle name="Accent1 6 2 2 2" xfId="24455"/>
    <cellStyle name="Accent1 6 2 2 2 2" xfId="24456"/>
    <cellStyle name="Accent1 6 2 2 3" xfId="24457"/>
    <cellStyle name="Accent1 6 2 3" xfId="24458"/>
    <cellStyle name="Accent1 6 2 3 2" xfId="24459"/>
    <cellStyle name="Accent1 6 2 4" xfId="24460"/>
    <cellStyle name="Accent1 6 2 4 2" xfId="24461"/>
    <cellStyle name="Accent1 6 2 5" xfId="24462"/>
    <cellStyle name="Accent1 6 2 6" xfId="24463"/>
    <cellStyle name="Accent1 6 2 7" xfId="24464"/>
    <cellStyle name="Accent1 6 3" xfId="11327"/>
    <cellStyle name="Accent1 6 3 2" xfId="24465"/>
    <cellStyle name="Accent1 6 4" xfId="11328"/>
    <cellStyle name="Accent1 6 4 2" xfId="24466"/>
    <cellStyle name="Accent1 6 5" xfId="24467"/>
    <cellStyle name="Accent1 6 6" xfId="24468"/>
    <cellStyle name="Accent1 6 7" xfId="24469"/>
    <cellStyle name="Accent1 6 8" xfId="24470"/>
    <cellStyle name="Accent1 6 9" xfId="24471"/>
    <cellStyle name="Accent1 7" xfId="11329"/>
    <cellStyle name="Accent1 7 2" xfId="11330"/>
    <cellStyle name="Accent1 7 2 2" xfId="24472"/>
    <cellStyle name="Accent1 7 2 2 2" xfId="24473"/>
    <cellStyle name="Accent1 7 2 2 2 2" xfId="24474"/>
    <cellStyle name="Accent1 7 2 2 3" xfId="24475"/>
    <cellStyle name="Accent1 7 2 3" xfId="24476"/>
    <cellStyle name="Accent1 7 2 3 2" xfId="24477"/>
    <cellStyle name="Accent1 7 2 4" xfId="24478"/>
    <cellStyle name="Accent1 7 2 4 2" xfId="24479"/>
    <cellStyle name="Accent1 7 2 5" xfId="24480"/>
    <cellStyle name="Accent1 7 2 6" xfId="24481"/>
    <cellStyle name="Accent1 7 2 7" xfId="24482"/>
    <cellStyle name="Accent1 7 3" xfId="11331"/>
    <cellStyle name="Accent1 7 3 2" xfId="24483"/>
    <cellStyle name="Accent1 7 4" xfId="11332"/>
    <cellStyle name="Accent1 7 4 2" xfId="24484"/>
    <cellStyle name="Accent1 7 5" xfId="24485"/>
    <cellStyle name="Accent1 7 6" xfId="24486"/>
    <cellStyle name="Accent1 7 7" xfId="24487"/>
    <cellStyle name="Accent1 7 8" xfId="24488"/>
    <cellStyle name="Accent1 7 9" xfId="24489"/>
    <cellStyle name="Accent1 8" xfId="11333"/>
    <cellStyle name="Accent1 8 2" xfId="11334"/>
    <cellStyle name="Accent1 8 2 2" xfId="24490"/>
    <cellStyle name="Accent1 8 2 2 2" xfId="24491"/>
    <cellStyle name="Accent1 8 2 2 2 2" xfId="24492"/>
    <cellStyle name="Accent1 8 2 2 3" xfId="24493"/>
    <cellStyle name="Accent1 8 2 3" xfId="24494"/>
    <cellStyle name="Accent1 8 2 3 2" xfId="24495"/>
    <cellStyle name="Accent1 8 2 4" xfId="24496"/>
    <cellStyle name="Accent1 8 2 4 2" xfId="24497"/>
    <cellStyle name="Accent1 8 2 5" xfId="24498"/>
    <cellStyle name="Accent1 8 2 6" xfId="24499"/>
    <cellStyle name="Accent1 8 2 7" xfId="24500"/>
    <cellStyle name="Accent1 8 3" xfId="11335"/>
    <cellStyle name="Accent1 8 3 2" xfId="24501"/>
    <cellStyle name="Accent1 8 4" xfId="11336"/>
    <cellStyle name="Accent1 8 4 2" xfId="24502"/>
    <cellStyle name="Accent1 8 5" xfId="24503"/>
    <cellStyle name="Accent1 8 6" xfId="24504"/>
    <cellStyle name="Accent1 8 7" xfId="24505"/>
    <cellStyle name="Accent1 8 8" xfId="24506"/>
    <cellStyle name="Accent1 8 9" xfId="24507"/>
    <cellStyle name="Accent1 9" xfId="11337"/>
    <cellStyle name="Accent1 9 10" xfId="24508"/>
    <cellStyle name="Accent1 9 2" xfId="11338"/>
    <cellStyle name="Accent1 9 2 2" xfId="24509"/>
    <cellStyle name="Accent1 9 2 2 2" xfId="24510"/>
    <cellStyle name="Accent1 9 2 3" xfId="24511"/>
    <cellStyle name="Accent1 9 2 3 2" xfId="24512"/>
    <cellStyle name="Accent1 9 2 4" xfId="24513"/>
    <cellStyle name="Accent1 9 2 5" xfId="24514"/>
    <cellStyle name="Accent1 9 2 6" xfId="24515"/>
    <cellStyle name="Accent1 9 3" xfId="11339"/>
    <cellStyle name="Accent1 9 3 2" xfId="24516"/>
    <cellStyle name="Accent1 9 4" xfId="11340"/>
    <cellStyle name="Accent1 9 4 2" xfId="24517"/>
    <cellStyle name="Accent1 9 5" xfId="24518"/>
    <cellStyle name="Accent1 9 5 2" xfId="24519"/>
    <cellStyle name="Accent1 9 6" xfId="24520"/>
    <cellStyle name="Accent1 9 7" xfId="24521"/>
    <cellStyle name="Accent1 9 8" xfId="24522"/>
    <cellStyle name="Accent1 9 9" xfId="24523"/>
    <cellStyle name="Accent2 - 20%" xfId="11341"/>
    <cellStyle name="Accent2 - 20% 2" xfId="11342"/>
    <cellStyle name="Accent2 - 20% 3" xfId="11343"/>
    <cellStyle name="Accent2 - 20% 4" xfId="24524"/>
    <cellStyle name="Accent2 - 20% 5" xfId="24525"/>
    <cellStyle name="Accent2 - 20% 6" xfId="24526"/>
    <cellStyle name="Accent2 - 40%" xfId="11344"/>
    <cellStyle name="Accent2 - 40% 2" xfId="11345"/>
    <cellStyle name="Accent2 - 40% 3" xfId="11346"/>
    <cellStyle name="Accent2 - 40% 4" xfId="24527"/>
    <cellStyle name="Accent2 - 40% 5" xfId="24528"/>
    <cellStyle name="Accent2 - 40% 6" xfId="24529"/>
    <cellStyle name="Accent2 - 60%" xfId="11347"/>
    <cellStyle name="Accent2 - 60% 2" xfId="11348"/>
    <cellStyle name="Accent2 - 60% 3" xfId="11349"/>
    <cellStyle name="Accent2 - 60% 4" xfId="24530"/>
    <cellStyle name="Accent2 - 60% 5" xfId="24531"/>
    <cellStyle name="Accent2 - 60% 6" xfId="24532"/>
    <cellStyle name="Accent2 10" xfId="11350"/>
    <cellStyle name="Accent2 10 2" xfId="11351"/>
    <cellStyle name="Accent2 10 2 2" xfId="24533"/>
    <cellStyle name="Accent2 10 2 2 2" xfId="24534"/>
    <cellStyle name="Accent2 10 2 3" xfId="24535"/>
    <cellStyle name="Accent2 10 2 4" xfId="24536"/>
    <cellStyle name="Accent2 10 2 5" xfId="24537"/>
    <cellStyle name="Accent2 10 3" xfId="11352"/>
    <cellStyle name="Accent2 10 3 2" xfId="24538"/>
    <cellStyle name="Accent2 10 4" xfId="11353"/>
    <cellStyle name="Accent2 10 4 2" xfId="24539"/>
    <cellStyle name="Accent2 10 5" xfId="24540"/>
    <cellStyle name="Accent2 10 6" xfId="24541"/>
    <cellStyle name="Accent2 10 7" xfId="24542"/>
    <cellStyle name="Accent2 10 8" xfId="24543"/>
    <cellStyle name="Accent2 10 9" xfId="24544"/>
    <cellStyle name="Accent2 11" xfId="11354"/>
    <cellStyle name="Accent2 11 2" xfId="11355"/>
    <cellStyle name="Accent2 11 2 2" xfId="24545"/>
    <cellStyle name="Accent2 11 2 2 2" xfId="24546"/>
    <cellStyle name="Accent2 11 2 3" xfId="24547"/>
    <cellStyle name="Accent2 11 2 4" xfId="24548"/>
    <cellStyle name="Accent2 11 2 5" xfId="24549"/>
    <cellStyle name="Accent2 11 3" xfId="11356"/>
    <cellStyle name="Accent2 11 3 2" xfId="24550"/>
    <cellStyle name="Accent2 11 4" xfId="11357"/>
    <cellStyle name="Accent2 11 4 2" xfId="24551"/>
    <cellStyle name="Accent2 11 5" xfId="24552"/>
    <cellStyle name="Accent2 11 6" xfId="24553"/>
    <cellStyle name="Accent2 11 7" xfId="24554"/>
    <cellStyle name="Accent2 11 8" xfId="24555"/>
    <cellStyle name="Accent2 11 9" xfId="24556"/>
    <cellStyle name="Accent2 12" xfId="11358"/>
    <cellStyle name="Accent2 12 2" xfId="11359"/>
    <cellStyle name="Accent2 12 2 2" xfId="24557"/>
    <cellStyle name="Accent2 12 2 2 2" xfId="24558"/>
    <cellStyle name="Accent2 12 2 3" xfId="24559"/>
    <cellStyle name="Accent2 12 2 4" xfId="24560"/>
    <cellStyle name="Accent2 12 2 5" xfId="24561"/>
    <cellStyle name="Accent2 12 3" xfId="11360"/>
    <cellStyle name="Accent2 12 3 2" xfId="24562"/>
    <cellStyle name="Accent2 12 4" xfId="11361"/>
    <cellStyle name="Accent2 12 4 2" xfId="24563"/>
    <cellStyle name="Accent2 12 5" xfId="24564"/>
    <cellStyle name="Accent2 12 6" xfId="24565"/>
    <cellStyle name="Accent2 12 7" xfId="24566"/>
    <cellStyle name="Accent2 12 8" xfId="24567"/>
    <cellStyle name="Accent2 12 9" xfId="24568"/>
    <cellStyle name="Accent2 13" xfId="11362"/>
    <cellStyle name="Accent2 13 2" xfId="11363"/>
    <cellStyle name="Accent2 13 2 2" xfId="24569"/>
    <cellStyle name="Accent2 13 2 2 2" xfId="24570"/>
    <cellStyle name="Accent2 13 2 3" xfId="24571"/>
    <cellStyle name="Accent2 13 2 4" xfId="24572"/>
    <cellStyle name="Accent2 13 2 5" xfId="24573"/>
    <cellStyle name="Accent2 13 3" xfId="11364"/>
    <cellStyle name="Accent2 13 3 2" xfId="24574"/>
    <cellStyle name="Accent2 13 4" xfId="11365"/>
    <cellStyle name="Accent2 13 4 2" xfId="24575"/>
    <cellStyle name="Accent2 13 5" xfId="24576"/>
    <cellStyle name="Accent2 13 6" xfId="24577"/>
    <cellStyle name="Accent2 13 7" xfId="24578"/>
    <cellStyle name="Accent2 13 8" xfId="24579"/>
    <cellStyle name="Accent2 13 9" xfId="24580"/>
    <cellStyle name="Accent2 14" xfId="11366"/>
    <cellStyle name="Accent2 14 2" xfId="11367"/>
    <cellStyle name="Accent2 14 2 2" xfId="24581"/>
    <cellStyle name="Accent2 14 2 2 2" xfId="24582"/>
    <cellStyle name="Accent2 14 2 3" xfId="24583"/>
    <cellStyle name="Accent2 14 2 4" xfId="24584"/>
    <cellStyle name="Accent2 14 2 5" xfId="24585"/>
    <cellStyle name="Accent2 14 3" xfId="11368"/>
    <cellStyle name="Accent2 14 3 2" xfId="24586"/>
    <cellStyle name="Accent2 14 4" xfId="24587"/>
    <cellStyle name="Accent2 14 5" xfId="24588"/>
    <cellStyle name="Accent2 14 6" xfId="24589"/>
    <cellStyle name="Accent2 14 7" xfId="24590"/>
    <cellStyle name="Accent2 14 8" xfId="24591"/>
    <cellStyle name="Accent2 15" xfId="11369"/>
    <cellStyle name="Accent2 15 2" xfId="11370"/>
    <cellStyle name="Accent2 15 2 2" xfId="24592"/>
    <cellStyle name="Accent2 15 2 2 2" xfId="24593"/>
    <cellStyle name="Accent2 15 2 3" xfId="24594"/>
    <cellStyle name="Accent2 15 3" xfId="24595"/>
    <cellStyle name="Accent2 15 3 2" xfId="24596"/>
    <cellStyle name="Accent2 15 4" xfId="24597"/>
    <cellStyle name="Accent2 15 5" xfId="24598"/>
    <cellStyle name="Accent2 15 6" xfId="24599"/>
    <cellStyle name="Accent2 15 7" xfId="24600"/>
    <cellStyle name="Accent2 15 8" xfId="24601"/>
    <cellStyle name="Accent2 16" xfId="11371"/>
    <cellStyle name="Accent2 16 2" xfId="11372"/>
    <cellStyle name="Accent2 16 2 2" xfId="24602"/>
    <cellStyle name="Accent2 16 3" xfId="11373"/>
    <cellStyle name="Accent2 16 3 2" xfId="24603"/>
    <cellStyle name="Accent2 16 4" xfId="24604"/>
    <cellStyle name="Accent2 16 5" xfId="24605"/>
    <cellStyle name="Accent2 16 6" xfId="24606"/>
    <cellStyle name="Accent2 16 7" xfId="24607"/>
    <cellStyle name="Accent2 16 8" xfId="24608"/>
    <cellStyle name="Accent2 17" xfId="11374"/>
    <cellStyle name="Accent2 17 2" xfId="11375"/>
    <cellStyle name="Accent2 17 2 2" xfId="11376"/>
    <cellStyle name="Accent2 17 2 3" xfId="24609"/>
    <cellStyle name="Accent2 17 2 4" xfId="24610"/>
    <cellStyle name="Accent2 17 3" xfId="11377"/>
    <cellStyle name="Accent2 17 3 2" xfId="24611"/>
    <cellStyle name="Accent2 17 4" xfId="24612"/>
    <cellStyle name="Accent2 17 5" xfId="24613"/>
    <cellStyle name="Accent2 17 6" xfId="24614"/>
    <cellStyle name="Accent2 17 7" xfId="24615"/>
    <cellStyle name="Accent2 17 8" xfId="24616"/>
    <cellStyle name="Accent2 18" xfId="11378"/>
    <cellStyle name="Accent2 18 2" xfId="24617"/>
    <cellStyle name="Accent2 18 2 2" xfId="24618"/>
    <cellStyle name="Accent2 18 3" xfId="24619"/>
    <cellStyle name="Accent2 18 3 2" xfId="24620"/>
    <cellStyle name="Accent2 18 4" xfId="24621"/>
    <cellStyle name="Accent2 18 5" xfId="24622"/>
    <cellStyle name="Accent2 18 6" xfId="24623"/>
    <cellStyle name="Accent2 18 7" xfId="24624"/>
    <cellStyle name="Accent2 18 8" xfId="24625"/>
    <cellStyle name="Accent2 19" xfId="11379"/>
    <cellStyle name="Accent2 19 2" xfId="24626"/>
    <cellStyle name="Accent2 19 2 2" xfId="24627"/>
    <cellStyle name="Accent2 19 3" xfId="24628"/>
    <cellStyle name="Accent2 19 3 2" xfId="24629"/>
    <cellStyle name="Accent2 19 4" xfId="24630"/>
    <cellStyle name="Accent2 19 5" xfId="24631"/>
    <cellStyle name="Accent2 19 6" xfId="24632"/>
    <cellStyle name="Accent2 19 7" xfId="24633"/>
    <cellStyle name="Accent2 19 8" xfId="24634"/>
    <cellStyle name="Accent2 2" xfId="11380"/>
    <cellStyle name="Accent2 2 2" xfId="11381"/>
    <cellStyle name="Accent2 2 2 2" xfId="11382"/>
    <cellStyle name="Accent2 2 2 2 2" xfId="11383"/>
    <cellStyle name="Accent2 2 2 2 3" xfId="24635"/>
    <cellStyle name="Accent2 2 2 2 4" xfId="24636"/>
    <cellStyle name="Accent2 2 2 2 5" xfId="24637"/>
    <cellStyle name="Accent2 2 2 2 6" xfId="24638"/>
    <cellStyle name="Accent2 2 2 3" xfId="11384"/>
    <cellStyle name="Accent2 2 2 3 2" xfId="24639"/>
    <cellStyle name="Accent2 2 2 4" xfId="11385"/>
    <cellStyle name="Accent2 2 2 5" xfId="24640"/>
    <cellStyle name="Accent2 2 2 6" xfId="24641"/>
    <cellStyle name="Accent2 2 2 7" xfId="24642"/>
    <cellStyle name="Accent2 2 2 8" xfId="24643"/>
    <cellStyle name="Accent2 2 3" xfId="11386"/>
    <cellStyle name="Accent2 2 3 2" xfId="11387"/>
    <cellStyle name="Accent2 2 3 2 2" xfId="24644"/>
    <cellStyle name="Accent2 2 3 2 2 2" xfId="24645"/>
    <cellStyle name="Accent2 2 3 2 3" xfId="24646"/>
    <cellStyle name="Accent2 2 3 2 4" xfId="24647"/>
    <cellStyle name="Accent2 2 3 2 5" xfId="24648"/>
    <cellStyle name="Accent2 2 3 3" xfId="11388"/>
    <cellStyle name="Accent2 2 3 3 2" xfId="24649"/>
    <cellStyle name="Accent2 2 3 4" xfId="11389"/>
    <cellStyle name="Accent2 2 3 5" xfId="24650"/>
    <cellStyle name="Accent2 2 3 6" xfId="24651"/>
    <cellStyle name="Accent2 2 3 7" xfId="24652"/>
    <cellStyle name="Accent2 2 3 8" xfId="24653"/>
    <cellStyle name="Accent2 2 4" xfId="11390"/>
    <cellStyle name="Accent2 2 4 2" xfId="11391"/>
    <cellStyle name="Accent2 2 4 3" xfId="24654"/>
    <cellStyle name="Accent2 2 4 4" xfId="24655"/>
    <cellStyle name="Accent2 2 5" xfId="11392"/>
    <cellStyle name="Accent2 2 5 2" xfId="24656"/>
    <cellStyle name="Accent2 2 6" xfId="24657"/>
    <cellStyle name="Accent2 2 7" xfId="24658"/>
    <cellStyle name="Accent2 2 8" xfId="24659"/>
    <cellStyle name="Accent2 2 9" xfId="24660"/>
    <cellStyle name="Accent2 2_BB" xfId="11393"/>
    <cellStyle name="Accent2 20" xfId="11394"/>
    <cellStyle name="Accent2 20 2" xfId="24661"/>
    <cellStyle name="Accent2 20 2 2" xfId="24662"/>
    <cellStyle name="Accent2 20 3" xfId="24663"/>
    <cellStyle name="Accent2 20 3 2" xfId="24664"/>
    <cellStyle name="Accent2 20 4" xfId="24665"/>
    <cellStyle name="Accent2 20 5" xfId="24666"/>
    <cellStyle name="Accent2 20 6" xfId="24667"/>
    <cellStyle name="Accent2 21" xfId="11395"/>
    <cellStyle name="Accent2 21 2" xfId="24668"/>
    <cellStyle name="Accent2 21 2 2" xfId="24669"/>
    <cellStyle name="Accent2 21 3" xfId="24670"/>
    <cellStyle name="Accent2 21 3 2" xfId="24671"/>
    <cellStyle name="Accent2 21 4" xfId="24672"/>
    <cellStyle name="Accent2 21 5" xfId="24673"/>
    <cellStyle name="Accent2 21 6" xfId="24674"/>
    <cellStyle name="Accent2 22" xfId="11396"/>
    <cellStyle name="Accent2 22 2" xfId="24675"/>
    <cellStyle name="Accent2 22 2 2" xfId="24676"/>
    <cellStyle name="Accent2 22 3" xfId="24677"/>
    <cellStyle name="Accent2 22 4" xfId="24678"/>
    <cellStyle name="Accent2 22 5" xfId="24679"/>
    <cellStyle name="Accent2 23" xfId="11397"/>
    <cellStyle name="Accent2 23 2" xfId="24680"/>
    <cellStyle name="Accent2 23 2 2" xfId="24681"/>
    <cellStyle name="Accent2 23 3" xfId="24682"/>
    <cellStyle name="Accent2 23 4" xfId="24683"/>
    <cellStyle name="Accent2 23 5" xfId="24684"/>
    <cellStyle name="Accent2 24" xfId="11398"/>
    <cellStyle name="Accent2 24 2" xfId="24685"/>
    <cellStyle name="Accent2 24 2 2" xfId="24686"/>
    <cellStyle name="Accent2 24 3" xfId="24687"/>
    <cellStyle name="Accent2 24 4" xfId="24688"/>
    <cellStyle name="Accent2 24 5" xfId="24689"/>
    <cellStyle name="Accent2 25" xfId="11399"/>
    <cellStyle name="Accent2 25 2" xfId="24690"/>
    <cellStyle name="Accent2 26" xfId="11400"/>
    <cellStyle name="Accent2 26 2" xfId="24691"/>
    <cellStyle name="Accent2 26 2 2" xfId="24692"/>
    <cellStyle name="Accent2 26 3" xfId="24693"/>
    <cellStyle name="Accent2 27" xfId="24694"/>
    <cellStyle name="Accent2 27 2" xfId="24695"/>
    <cellStyle name="Accent2 27 2 2" xfId="24696"/>
    <cellStyle name="Accent2 27 3" xfId="24697"/>
    <cellStyle name="Accent2 28" xfId="24698"/>
    <cellStyle name="Accent2 28 2" xfId="24699"/>
    <cellStyle name="Accent2 28 2 2" xfId="24700"/>
    <cellStyle name="Accent2 28 3" xfId="24701"/>
    <cellStyle name="Accent2 29" xfId="24702"/>
    <cellStyle name="Accent2 29 2" xfId="24703"/>
    <cellStyle name="Accent2 29 2 2" xfId="24704"/>
    <cellStyle name="Accent2 29 3" xfId="24705"/>
    <cellStyle name="Accent2 3" xfId="11401"/>
    <cellStyle name="Accent2 3 10" xfId="24706"/>
    <cellStyle name="Accent2 3 11" xfId="24707"/>
    <cellStyle name="Accent2 3 2" xfId="11402"/>
    <cellStyle name="Accent2 3 2 10" xfId="24708"/>
    <cellStyle name="Accent2 3 2 11" xfId="24709"/>
    <cellStyle name="Accent2 3 2 12" xfId="24710"/>
    <cellStyle name="Accent2 3 2 2" xfId="11403"/>
    <cellStyle name="Accent2 3 2 2 2" xfId="24711"/>
    <cellStyle name="Accent2 3 2 2 2 2" xfId="24712"/>
    <cellStyle name="Accent2 3 2 2 3" xfId="24713"/>
    <cellStyle name="Accent2 3 2 2 4" xfId="24714"/>
    <cellStyle name="Accent2 3 2 2 5" xfId="24715"/>
    <cellStyle name="Accent2 3 2 3" xfId="11404"/>
    <cellStyle name="Accent2 3 2 3 2" xfId="24716"/>
    <cellStyle name="Accent2 3 2 4" xfId="11405"/>
    <cellStyle name="Accent2 3 2 4 2" xfId="24717"/>
    <cellStyle name="Accent2 3 2 5" xfId="24718"/>
    <cellStyle name="Accent2 3 2 5 2" xfId="24719"/>
    <cellStyle name="Accent2 3 2 6" xfId="24720"/>
    <cellStyle name="Accent2 3 2 7" xfId="24721"/>
    <cellStyle name="Accent2 3 2 8" xfId="24722"/>
    <cellStyle name="Accent2 3 2 9" xfId="24723"/>
    <cellStyle name="Accent2 3 3" xfId="11406"/>
    <cellStyle name="Accent2 3 3 2" xfId="24724"/>
    <cellStyle name="Accent2 3 3 3" xfId="24725"/>
    <cellStyle name="Accent2 3 3 4" xfId="24726"/>
    <cellStyle name="Accent2 3 4" xfId="11407"/>
    <cellStyle name="Accent2 3 4 2" xfId="24727"/>
    <cellStyle name="Accent2 3 5" xfId="24728"/>
    <cellStyle name="Accent2 3 5 2" xfId="24729"/>
    <cellStyle name="Accent2 3 6" xfId="24730"/>
    <cellStyle name="Accent2 3 7" xfId="24731"/>
    <cellStyle name="Accent2 3 8" xfId="24732"/>
    <cellStyle name="Accent2 3 9" xfId="24733"/>
    <cellStyle name="Accent2 30" xfId="24734"/>
    <cellStyle name="Accent2 30 2" xfId="24735"/>
    <cellStyle name="Accent2 31" xfId="24736"/>
    <cellStyle name="Accent2 31 2" xfId="24737"/>
    <cellStyle name="Accent2 32" xfId="24738"/>
    <cellStyle name="Accent2 32 2" xfId="24739"/>
    <cellStyle name="Accent2 33" xfId="24740"/>
    <cellStyle name="Accent2 33 2" xfId="24741"/>
    <cellStyle name="Accent2 34" xfId="24742"/>
    <cellStyle name="Accent2 34 2" xfId="24743"/>
    <cellStyle name="Accent2 35" xfId="24744"/>
    <cellStyle name="Accent2 35 2" xfId="24745"/>
    <cellStyle name="Accent2 36" xfId="24746"/>
    <cellStyle name="Accent2 36 2" xfId="24747"/>
    <cellStyle name="Accent2 37" xfId="24748"/>
    <cellStyle name="Accent2 37 2" xfId="24749"/>
    <cellStyle name="Accent2 38" xfId="24750"/>
    <cellStyle name="Accent2 38 2" xfId="24751"/>
    <cellStyle name="Accent2 39" xfId="24752"/>
    <cellStyle name="Accent2 39 2" xfId="24753"/>
    <cellStyle name="Accent2 4" xfId="11408"/>
    <cellStyle name="Accent2 4 10" xfId="24754"/>
    <cellStyle name="Accent2 4 11" xfId="24755"/>
    <cellStyle name="Accent2 4 2" xfId="11409"/>
    <cellStyle name="Accent2 4 2 10" xfId="24756"/>
    <cellStyle name="Accent2 4 2 11" xfId="24757"/>
    <cellStyle name="Accent2 4 2 2" xfId="11410"/>
    <cellStyle name="Accent2 4 2 2 2" xfId="24758"/>
    <cellStyle name="Accent2 4 2 2 2 2" xfId="24759"/>
    <cellStyle name="Accent2 4 2 2 3" xfId="24760"/>
    <cellStyle name="Accent2 4 2 3" xfId="11411"/>
    <cellStyle name="Accent2 4 2 3 2" xfId="24761"/>
    <cellStyle name="Accent2 4 2 4" xfId="24762"/>
    <cellStyle name="Accent2 4 2 4 2" xfId="24763"/>
    <cellStyle name="Accent2 4 2 5" xfId="24764"/>
    <cellStyle name="Accent2 4 2 6" xfId="24765"/>
    <cellStyle name="Accent2 4 2 7" xfId="24766"/>
    <cellStyle name="Accent2 4 2 8" xfId="24767"/>
    <cellStyle name="Accent2 4 2 9" xfId="24768"/>
    <cellStyle name="Accent2 4 3" xfId="11412"/>
    <cellStyle name="Accent2 4 3 2" xfId="24769"/>
    <cellStyle name="Accent2 4 4" xfId="24770"/>
    <cellStyle name="Accent2 4 4 2" xfId="24771"/>
    <cellStyle name="Accent2 4 5" xfId="24772"/>
    <cellStyle name="Accent2 4 5 2" xfId="24773"/>
    <cellStyle name="Accent2 4 6" xfId="24774"/>
    <cellStyle name="Accent2 4 7" xfId="24775"/>
    <cellStyle name="Accent2 4 8" xfId="24776"/>
    <cellStyle name="Accent2 4 9" xfId="24777"/>
    <cellStyle name="Accent2 40" xfId="24778"/>
    <cellStyle name="Accent2 40 2" xfId="24779"/>
    <cellStyle name="Accent2 41" xfId="24780"/>
    <cellStyle name="Accent2 41 2" xfId="24781"/>
    <cellStyle name="Accent2 42" xfId="24782"/>
    <cellStyle name="Accent2 42 2" xfId="24783"/>
    <cellStyle name="Accent2 43" xfId="24784"/>
    <cellStyle name="Accent2 43 2" xfId="24785"/>
    <cellStyle name="Accent2 44" xfId="24786"/>
    <cellStyle name="Accent2 44 2" xfId="24787"/>
    <cellStyle name="Accent2 45" xfId="24788"/>
    <cellStyle name="Accent2 45 2" xfId="24789"/>
    <cellStyle name="Accent2 46" xfId="24790"/>
    <cellStyle name="Accent2 46 2" xfId="24791"/>
    <cellStyle name="Accent2 47" xfId="24792"/>
    <cellStyle name="Accent2 47 2" xfId="24793"/>
    <cellStyle name="Accent2 48" xfId="24794"/>
    <cellStyle name="Accent2 48 2" xfId="24795"/>
    <cellStyle name="Accent2 49" xfId="24796"/>
    <cellStyle name="Accent2 49 2" xfId="24797"/>
    <cellStyle name="Accent2 5" xfId="11413"/>
    <cellStyle name="Accent2 5 10" xfId="24798"/>
    <cellStyle name="Accent2 5 2" xfId="11414"/>
    <cellStyle name="Accent2 5 2 2" xfId="11415"/>
    <cellStyle name="Accent2 5 2 2 2" xfId="24799"/>
    <cellStyle name="Accent2 5 2 2 2 2" xfId="24800"/>
    <cellStyle name="Accent2 5 2 2 3" xfId="24801"/>
    <cellStyle name="Accent2 5 2 3" xfId="11416"/>
    <cellStyle name="Accent2 5 2 3 2" xfId="24802"/>
    <cellStyle name="Accent2 5 2 4" xfId="24803"/>
    <cellStyle name="Accent2 5 2 5" xfId="24804"/>
    <cellStyle name="Accent2 5 2 6" xfId="24805"/>
    <cellStyle name="Accent2 5 2 7" xfId="24806"/>
    <cellStyle name="Accent2 5 2 8" xfId="24807"/>
    <cellStyle name="Accent2 5 3" xfId="11417"/>
    <cellStyle name="Accent2 5 3 2" xfId="24808"/>
    <cellStyle name="Accent2 5 4" xfId="24809"/>
    <cellStyle name="Accent2 5 4 2" xfId="24810"/>
    <cellStyle name="Accent2 5 5" xfId="24811"/>
    <cellStyle name="Accent2 5 5 2" xfId="24812"/>
    <cellStyle name="Accent2 5 6" xfId="24813"/>
    <cellStyle name="Accent2 5 7" xfId="24814"/>
    <cellStyle name="Accent2 5 8" xfId="24815"/>
    <cellStyle name="Accent2 5 9" xfId="24816"/>
    <cellStyle name="Accent2 50" xfId="24817"/>
    <cellStyle name="Accent2 50 2" xfId="24818"/>
    <cellStyle name="Accent2 51" xfId="24819"/>
    <cellStyle name="Accent2 52" xfId="24820"/>
    <cellStyle name="Accent2 53" xfId="24821"/>
    <cellStyle name="Accent2 54" xfId="24822"/>
    <cellStyle name="Accent2 55" xfId="24823"/>
    <cellStyle name="Accent2 6" xfId="11418"/>
    <cellStyle name="Accent2 6 2" xfId="11419"/>
    <cellStyle name="Accent2 6 2 2" xfId="24824"/>
    <cellStyle name="Accent2 6 2 2 2" xfId="24825"/>
    <cellStyle name="Accent2 6 2 3" xfId="24826"/>
    <cellStyle name="Accent2 6 2 3 2" xfId="24827"/>
    <cellStyle name="Accent2 6 2 4" xfId="24828"/>
    <cellStyle name="Accent2 6 2 5" xfId="24829"/>
    <cellStyle name="Accent2 6 2 6" xfId="24830"/>
    <cellStyle name="Accent2 6 3" xfId="11420"/>
    <cellStyle name="Accent2 6 3 2" xfId="24831"/>
    <cellStyle name="Accent2 6 4" xfId="11421"/>
    <cellStyle name="Accent2 6 4 2" xfId="24832"/>
    <cellStyle name="Accent2 6 5" xfId="24833"/>
    <cellStyle name="Accent2 6 6" xfId="24834"/>
    <cellStyle name="Accent2 6 7" xfId="24835"/>
    <cellStyle name="Accent2 6 8" xfId="24836"/>
    <cellStyle name="Accent2 6 9" xfId="24837"/>
    <cellStyle name="Accent2 7" xfId="11422"/>
    <cellStyle name="Accent2 7 2" xfId="11423"/>
    <cellStyle name="Accent2 7 2 2" xfId="24838"/>
    <cellStyle name="Accent2 7 2 2 2" xfId="24839"/>
    <cellStyle name="Accent2 7 2 3" xfId="24840"/>
    <cellStyle name="Accent2 7 2 3 2" xfId="24841"/>
    <cellStyle name="Accent2 7 2 4" xfId="24842"/>
    <cellStyle name="Accent2 7 2 5" xfId="24843"/>
    <cellStyle name="Accent2 7 2 6" xfId="24844"/>
    <cellStyle name="Accent2 7 3" xfId="11424"/>
    <cellStyle name="Accent2 7 3 2" xfId="24845"/>
    <cellStyle name="Accent2 7 4" xfId="11425"/>
    <cellStyle name="Accent2 7 4 2" xfId="24846"/>
    <cellStyle name="Accent2 7 5" xfId="24847"/>
    <cellStyle name="Accent2 7 6" xfId="24848"/>
    <cellStyle name="Accent2 7 7" xfId="24849"/>
    <cellStyle name="Accent2 7 8" xfId="24850"/>
    <cellStyle name="Accent2 7 9" xfId="24851"/>
    <cellStyle name="Accent2 8" xfId="11426"/>
    <cellStyle name="Accent2 8 2" xfId="11427"/>
    <cellStyle name="Accent2 8 2 2" xfId="24852"/>
    <cellStyle name="Accent2 8 2 2 2" xfId="24853"/>
    <cellStyle name="Accent2 8 2 3" xfId="24854"/>
    <cellStyle name="Accent2 8 2 3 2" xfId="24855"/>
    <cellStyle name="Accent2 8 2 4" xfId="24856"/>
    <cellStyle name="Accent2 8 2 5" xfId="24857"/>
    <cellStyle name="Accent2 8 2 6" xfId="24858"/>
    <cellStyle name="Accent2 8 3" xfId="11428"/>
    <cellStyle name="Accent2 8 3 2" xfId="24859"/>
    <cellStyle name="Accent2 8 4" xfId="11429"/>
    <cellStyle name="Accent2 8 4 2" xfId="24860"/>
    <cellStyle name="Accent2 8 5" xfId="24861"/>
    <cellStyle name="Accent2 8 6" xfId="24862"/>
    <cellStyle name="Accent2 8 7" xfId="24863"/>
    <cellStyle name="Accent2 8 8" xfId="24864"/>
    <cellStyle name="Accent2 8 9" xfId="24865"/>
    <cellStyle name="Accent2 9" xfId="11430"/>
    <cellStyle name="Accent2 9 2" xfId="11431"/>
    <cellStyle name="Accent2 9 2 2" xfId="24866"/>
    <cellStyle name="Accent2 9 2 2 2" xfId="24867"/>
    <cellStyle name="Accent2 9 2 3" xfId="24868"/>
    <cellStyle name="Accent2 9 2 4" xfId="24869"/>
    <cellStyle name="Accent2 9 2 5" xfId="24870"/>
    <cellStyle name="Accent2 9 3" xfId="11432"/>
    <cellStyle name="Accent2 9 3 2" xfId="24871"/>
    <cellStyle name="Accent2 9 4" xfId="11433"/>
    <cellStyle name="Accent2 9 4 2" xfId="24872"/>
    <cellStyle name="Accent2 9 5" xfId="24873"/>
    <cellStyle name="Accent2 9 6" xfId="24874"/>
    <cellStyle name="Accent2 9 7" xfId="24875"/>
    <cellStyle name="Accent2 9 8" xfId="24876"/>
    <cellStyle name="Accent2 9 9" xfId="24877"/>
    <cellStyle name="Accent3 - 20%" xfId="11434"/>
    <cellStyle name="Accent3 - 20% 2" xfId="11435"/>
    <cellStyle name="Accent3 - 20% 3" xfId="11436"/>
    <cellStyle name="Accent3 - 20% 4" xfId="24878"/>
    <cellStyle name="Accent3 - 20% 5" xfId="24879"/>
    <cellStyle name="Accent3 - 20% 6" xfId="24880"/>
    <cellStyle name="Accent3 - 40%" xfId="11437"/>
    <cellStyle name="Accent3 - 40% 2" xfId="11438"/>
    <cellStyle name="Accent3 - 40% 3" xfId="11439"/>
    <cellStyle name="Accent3 - 40% 4" xfId="24881"/>
    <cellStyle name="Accent3 - 40% 5" xfId="24882"/>
    <cellStyle name="Accent3 - 40% 6" xfId="24883"/>
    <cellStyle name="Accent3 - 60%" xfId="11440"/>
    <cellStyle name="Accent3 - 60% 2" xfId="11441"/>
    <cellStyle name="Accent3 - 60% 3" xfId="11442"/>
    <cellStyle name="Accent3 - 60% 4" xfId="24884"/>
    <cellStyle name="Accent3 - 60% 5" xfId="24885"/>
    <cellStyle name="Accent3 - 60% 6" xfId="24886"/>
    <cellStyle name="Accent3 10" xfId="11443"/>
    <cellStyle name="Accent3 10 2" xfId="11444"/>
    <cellStyle name="Accent3 10 2 2" xfId="24887"/>
    <cellStyle name="Accent3 10 2 2 2" xfId="24888"/>
    <cellStyle name="Accent3 10 2 3" xfId="24889"/>
    <cellStyle name="Accent3 10 2 4" xfId="24890"/>
    <cellStyle name="Accent3 10 2 5" xfId="24891"/>
    <cellStyle name="Accent3 10 3" xfId="11445"/>
    <cellStyle name="Accent3 10 3 2" xfId="24892"/>
    <cellStyle name="Accent3 10 4" xfId="11446"/>
    <cellStyle name="Accent3 10 4 2" xfId="24893"/>
    <cellStyle name="Accent3 10 5" xfId="24894"/>
    <cellStyle name="Accent3 10 6" xfId="24895"/>
    <cellStyle name="Accent3 10 7" xfId="24896"/>
    <cellStyle name="Accent3 10 8" xfId="24897"/>
    <cellStyle name="Accent3 10 9" xfId="24898"/>
    <cellStyle name="Accent3 11" xfId="11447"/>
    <cellStyle name="Accent3 11 2" xfId="11448"/>
    <cellStyle name="Accent3 11 2 2" xfId="24899"/>
    <cellStyle name="Accent3 11 2 2 2" xfId="24900"/>
    <cellStyle name="Accent3 11 2 3" xfId="24901"/>
    <cellStyle name="Accent3 11 2 4" xfId="24902"/>
    <cellStyle name="Accent3 11 2 5" xfId="24903"/>
    <cellStyle name="Accent3 11 3" xfId="11449"/>
    <cellStyle name="Accent3 11 3 2" xfId="24904"/>
    <cellStyle name="Accent3 11 4" xfId="11450"/>
    <cellStyle name="Accent3 11 4 2" xfId="24905"/>
    <cellStyle name="Accent3 11 5" xfId="24906"/>
    <cellStyle name="Accent3 11 6" xfId="24907"/>
    <cellStyle name="Accent3 11 7" xfId="24908"/>
    <cellStyle name="Accent3 11 8" xfId="24909"/>
    <cellStyle name="Accent3 11 9" xfId="24910"/>
    <cellStyle name="Accent3 12" xfId="11451"/>
    <cellStyle name="Accent3 12 2" xfId="11452"/>
    <cellStyle name="Accent3 12 2 2" xfId="24911"/>
    <cellStyle name="Accent3 12 2 2 2" xfId="24912"/>
    <cellStyle name="Accent3 12 2 3" xfId="24913"/>
    <cellStyle name="Accent3 12 2 4" xfId="24914"/>
    <cellStyle name="Accent3 12 2 5" xfId="24915"/>
    <cellStyle name="Accent3 12 3" xfId="11453"/>
    <cellStyle name="Accent3 12 3 2" xfId="24916"/>
    <cellStyle name="Accent3 12 4" xfId="11454"/>
    <cellStyle name="Accent3 12 4 2" xfId="24917"/>
    <cellStyle name="Accent3 12 5" xfId="24918"/>
    <cellStyle name="Accent3 12 6" xfId="24919"/>
    <cellStyle name="Accent3 12 7" xfId="24920"/>
    <cellStyle name="Accent3 12 8" xfId="24921"/>
    <cellStyle name="Accent3 12 9" xfId="24922"/>
    <cellStyle name="Accent3 13" xfId="11455"/>
    <cellStyle name="Accent3 13 2" xfId="11456"/>
    <cellStyle name="Accent3 13 2 2" xfId="24923"/>
    <cellStyle name="Accent3 13 2 2 2" xfId="24924"/>
    <cellStyle name="Accent3 13 2 3" xfId="24925"/>
    <cellStyle name="Accent3 13 2 4" xfId="24926"/>
    <cellStyle name="Accent3 13 2 5" xfId="24927"/>
    <cellStyle name="Accent3 13 3" xfId="11457"/>
    <cellStyle name="Accent3 13 3 2" xfId="24928"/>
    <cellStyle name="Accent3 13 4" xfId="11458"/>
    <cellStyle name="Accent3 13 4 2" xfId="24929"/>
    <cellStyle name="Accent3 13 5" xfId="24930"/>
    <cellStyle name="Accent3 13 6" xfId="24931"/>
    <cellStyle name="Accent3 13 7" xfId="24932"/>
    <cellStyle name="Accent3 13 8" xfId="24933"/>
    <cellStyle name="Accent3 13 9" xfId="24934"/>
    <cellStyle name="Accent3 14" xfId="11459"/>
    <cellStyle name="Accent3 14 2" xfId="11460"/>
    <cellStyle name="Accent3 14 2 2" xfId="24935"/>
    <cellStyle name="Accent3 14 2 2 2" xfId="24936"/>
    <cellStyle name="Accent3 14 2 3" xfId="24937"/>
    <cellStyle name="Accent3 14 2 4" xfId="24938"/>
    <cellStyle name="Accent3 14 2 5" xfId="24939"/>
    <cellStyle name="Accent3 14 3" xfId="11461"/>
    <cellStyle name="Accent3 14 3 2" xfId="24940"/>
    <cellStyle name="Accent3 14 4" xfId="24941"/>
    <cellStyle name="Accent3 14 5" xfId="24942"/>
    <cellStyle name="Accent3 14 6" xfId="24943"/>
    <cellStyle name="Accent3 14 7" xfId="24944"/>
    <cellStyle name="Accent3 14 8" xfId="24945"/>
    <cellStyle name="Accent3 15" xfId="11462"/>
    <cellStyle name="Accent3 15 2" xfId="11463"/>
    <cellStyle name="Accent3 15 2 2" xfId="24946"/>
    <cellStyle name="Accent3 15 2 2 2" xfId="24947"/>
    <cellStyle name="Accent3 15 2 3" xfId="24948"/>
    <cellStyle name="Accent3 15 3" xfId="24949"/>
    <cellStyle name="Accent3 15 3 2" xfId="24950"/>
    <cellStyle name="Accent3 15 4" xfId="24951"/>
    <cellStyle name="Accent3 15 5" xfId="24952"/>
    <cellStyle name="Accent3 15 6" xfId="24953"/>
    <cellStyle name="Accent3 15 7" xfId="24954"/>
    <cellStyle name="Accent3 15 8" xfId="24955"/>
    <cellStyle name="Accent3 16" xfId="11464"/>
    <cellStyle name="Accent3 16 2" xfId="11465"/>
    <cellStyle name="Accent3 16 2 2" xfId="24956"/>
    <cellStyle name="Accent3 16 3" xfId="11466"/>
    <cellStyle name="Accent3 16 3 2" xfId="24957"/>
    <cellStyle name="Accent3 16 4" xfId="24958"/>
    <cellStyle name="Accent3 16 5" xfId="24959"/>
    <cellStyle name="Accent3 16 6" xfId="24960"/>
    <cellStyle name="Accent3 16 7" xfId="24961"/>
    <cellStyle name="Accent3 16 8" xfId="24962"/>
    <cellStyle name="Accent3 17" xfId="11467"/>
    <cellStyle name="Accent3 17 2" xfId="11468"/>
    <cellStyle name="Accent3 17 2 2" xfId="11469"/>
    <cellStyle name="Accent3 17 2 3" xfId="24963"/>
    <cellStyle name="Accent3 17 2 4" xfId="24964"/>
    <cellStyle name="Accent3 17 3" xfId="11470"/>
    <cellStyle name="Accent3 17 3 2" xfId="24965"/>
    <cellStyle name="Accent3 17 4" xfId="24966"/>
    <cellStyle name="Accent3 17 5" xfId="24967"/>
    <cellStyle name="Accent3 17 6" xfId="24968"/>
    <cellStyle name="Accent3 17 7" xfId="24969"/>
    <cellStyle name="Accent3 17 8" xfId="24970"/>
    <cellStyle name="Accent3 18" xfId="11471"/>
    <cellStyle name="Accent3 18 2" xfId="24971"/>
    <cellStyle name="Accent3 18 2 2" xfId="24972"/>
    <cellStyle name="Accent3 18 3" xfId="24973"/>
    <cellStyle name="Accent3 18 3 2" xfId="24974"/>
    <cellStyle name="Accent3 18 4" xfId="24975"/>
    <cellStyle name="Accent3 18 5" xfId="24976"/>
    <cellStyle name="Accent3 18 6" xfId="24977"/>
    <cellStyle name="Accent3 18 7" xfId="24978"/>
    <cellStyle name="Accent3 18 8" xfId="24979"/>
    <cellStyle name="Accent3 19" xfId="11472"/>
    <cellStyle name="Accent3 19 2" xfId="24980"/>
    <cellStyle name="Accent3 19 2 2" xfId="24981"/>
    <cellStyle name="Accent3 19 3" xfId="24982"/>
    <cellStyle name="Accent3 19 3 2" xfId="24983"/>
    <cellStyle name="Accent3 19 4" xfId="24984"/>
    <cellStyle name="Accent3 19 5" xfId="24985"/>
    <cellStyle name="Accent3 19 6" xfId="24986"/>
    <cellStyle name="Accent3 19 7" xfId="24987"/>
    <cellStyle name="Accent3 19 8" xfId="24988"/>
    <cellStyle name="Accent3 2" xfId="11473"/>
    <cellStyle name="Accent3 2 2" xfId="11474"/>
    <cellStyle name="Accent3 2 2 2" xfId="11475"/>
    <cellStyle name="Accent3 2 2 2 2" xfId="11476"/>
    <cellStyle name="Accent3 2 2 2 3" xfId="24989"/>
    <cellStyle name="Accent3 2 2 2 4" xfId="24990"/>
    <cellStyle name="Accent3 2 2 2 5" xfId="24991"/>
    <cellStyle name="Accent3 2 2 2 6" xfId="24992"/>
    <cellStyle name="Accent3 2 2 3" xfId="11477"/>
    <cellStyle name="Accent3 2 2 3 2" xfId="24993"/>
    <cellStyle name="Accent3 2 2 4" xfId="11478"/>
    <cellStyle name="Accent3 2 2 5" xfId="24994"/>
    <cellStyle name="Accent3 2 2 6" xfId="24995"/>
    <cellStyle name="Accent3 2 2 7" xfId="24996"/>
    <cellStyle name="Accent3 2 2 8" xfId="24997"/>
    <cellStyle name="Accent3 2 3" xfId="11479"/>
    <cellStyle name="Accent3 2 3 2" xfId="11480"/>
    <cellStyle name="Accent3 2 3 2 2" xfId="24998"/>
    <cellStyle name="Accent3 2 3 2 2 2" xfId="24999"/>
    <cellStyle name="Accent3 2 3 2 3" xfId="25000"/>
    <cellStyle name="Accent3 2 3 2 4" xfId="25001"/>
    <cellStyle name="Accent3 2 3 2 5" xfId="25002"/>
    <cellStyle name="Accent3 2 3 3" xfId="11481"/>
    <cellStyle name="Accent3 2 3 3 2" xfId="25003"/>
    <cellStyle name="Accent3 2 3 4" xfId="11482"/>
    <cellStyle name="Accent3 2 3 5" xfId="25004"/>
    <cellStyle name="Accent3 2 3 6" xfId="25005"/>
    <cellStyle name="Accent3 2 3 7" xfId="25006"/>
    <cellStyle name="Accent3 2 3 8" xfId="25007"/>
    <cellStyle name="Accent3 2 4" xfId="11483"/>
    <cellStyle name="Accent3 2 4 2" xfId="11484"/>
    <cellStyle name="Accent3 2 4 3" xfId="25008"/>
    <cellStyle name="Accent3 2 4 4" xfId="25009"/>
    <cellStyle name="Accent3 2 5" xfId="11485"/>
    <cellStyle name="Accent3 2 5 2" xfId="25010"/>
    <cellStyle name="Accent3 2 6" xfId="25011"/>
    <cellStyle name="Accent3 2 7" xfId="25012"/>
    <cellStyle name="Accent3 2 8" xfId="25013"/>
    <cellStyle name="Accent3 2 9" xfId="25014"/>
    <cellStyle name="Accent3 2_BB" xfId="11486"/>
    <cellStyle name="Accent3 20" xfId="11487"/>
    <cellStyle name="Accent3 20 2" xfId="25015"/>
    <cellStyle name="Accent3 20 2 2" xfId="25016"/>
    <cellStyle name="Accent3 20 3" xfId="25017"/>
    <cellStyle name="Accent3 20 3 2" xfId="25018"/>
    <cellStyle name="Accent3 20 4" xfId="25019"/>
    <cellStyle name="Accent3 20 5" xfId="25020"/>
    <cellStyle name="Accent3 20 6" xfId="25021"/>
    <cellStyle name="Accent3 21" xfId="11488"/>
    <cellStyle name="Accent3 21 2" xfId="25022"/>
    <cellStyle name="Accent3 21 2 2" xfId="25023"/>
    <cellStyle name="Accent3 21 3" xfId="25024"/>
    <cellStyle name="Accent3 21 3 2" xfId="25025"/>
    <cellStyle name="Accent3 21 4" xfId="25026"/>
    <cellStyle name="Accent3 21 5" xfId="25027"/>
    <cellStyle name="Accent3 21 6" xfId="25028"/>
    <cellStyle name="Accent3 22" xfId="11489"/>
    <cellStyle name="Accent3 22 2" xfId="25029"/>
    <cellStyle name="Accent3 22 2 2" xfId="25030"/>
    <cellStyle name="Accent3 22 3" xfId="25031"/>
    <cellStyle name="Accent3 22 4" xfId="25032"/>
    <cellStyle name="Accent3 22 5" xfId="25033"/>
    <cellStyle name="Accent3 23" xfId="11490"/>
    <cellStyle name="Accent3 23 2" xfId="25034"/>
    <cellStyle name="Accent3 23 2 2" xfId="25035"/>
    <cellStyle name="Accent3 23 3" xfId="25036"/>
    <cellStyle name="Accent3 23 4" xfId="25037"/>
    <cellStyle name="Accent3 23 5" xfId="25038"/>
    <cellStyle name="Accent3 24" xfId="11491"/>
    <cellStyle name="Accent3 24 2" xfId="25039"/>
    <cellStyle name="Accent3 24 2 2" xfId="25040"/>
    <cellStyle name="Accent3 24 3" xfId="25041"/>
    <cellStyle name="Accent3 24 4" xfId="25042"/>
    <cellStyle name="Accent3 24 5" xfId="25043"/>
    <cellStyle name="Accent3 25" xfId="11492"/>
    <cellStyle name="Accent3 25 2" xfId="25044"/>
    <cellStyle name="Accent3 26" xfId="11493"/>
    <cellStyle name="Accent3 26 2" xfId="25045"/>
    <cellStyle name="Accent3 26 2 2" xfId="25046"/>
    <cellStyle name="Accent3 26 3" xfId="25047"/>
    <cellStyle name="Accent3 27" xfId="25048"/>
    <cellStyle name="Accent3 27 2" xfId="25049"/>
    <cellStyle name="Accent3 27 2 2" xfId="25050"/>
    <cellStyle name="Accent3 27 3" xfId="25051"/>
    <cellStyle name="Accent3 28" xfId="25052"/>
    <cellStyle name="Accent3 28 2" xfId="25053"/>
    <cellStyle name="Accent3 28 2 2" xfId="25054"/>
    <cellStyle name="Accent3 28 3" xfId="25055"/>
    <cellStyle name="Accent3 29" xfId="25056"/>
    <cellStyle name="Accent3 29 2" xfId="25057"/>
    <cellStyle name="Accent3 29 2 2" xfId="25058"/>
    <cellStyle name="Accent3 29 3" xfId="25059"/>
    <cellStyle name="Accent3 3" xfId="11494"/>
    <cellStyle name="Accent3 3 10" xfId="25060"/>
    <cellStyle name="Accent3 3 11" xfId="25061"/>
    <cellStyle name="Accent3 3 2" xfId="11495"/>
    <cellStyle name="Accent3 3 2 10" xfId="25062"/>
    <cellStyle name="Accent3 3 2 11" xfId="25063"/>
    <cellStyle name="Accent3 3 2 12" xfId="25064"/>
    <cellStyle name="Accent3 3 2 2" xfId="11496"/>
    <cellStyle name="Accent3 3 2 2 2" xfId="25065"/>
    <cellStyle name="Accent3 3 2 2 2 2" xfId="25066"/>
    <cellStyle name="Accent3 3 2 2 3" xfId="25067"/>
    <cellStyle name="Accent3 3 2 2 4" xfId="25068"/>
    <cellStyle name="Accent3 3 2 2 5" xfId="25069"/>
    <cellStyle name="Accent3 3 2 3" xfId="11497"/>
    <cellStyle name="Accent3 3 2 3 2" xfId="25070"/>
    <cellStyle name="Accent3 3 2 4" xfId="11498"/>
    <cellStyle name="Accent3 3 2 4 2" xfId="25071"/>
    <cellStyle name="Accent3 3 2 5" xfId="25072"/>
    <cellStyle name="Accent3 3 2 5 2" xfId="25073"/>
    <cellStyle name="Accent3 3 2 6" xfId="25074"/>
    <cellStyle name="Accent3 3 2 7" xfId="25075"/>
    <cellStyle name="Accent3 3 2 8" xfId="25076"/>
    <cellStyle name="Accent3 3 2 9" xfId="25077"/>
    <cellStyle name="Accent3 3 3" xfId="11499"/>
    <cellStyle name="Accent3 3 3 2" xfId="25078"/>
    <cellStyle name="Accent3 3 3 3" xfId="25079"/>
    <cellStyle name="Accent3 3 3 4" xfId="25080"/>
    <cellStyle name="Accent3 3 4" xfId="11500"/>
    <cellStyle name="Accent3 3 4 2" xfId="25081"/>
    <cellStyle name="Accent3 3 5" xfId="25082"/>
    <cellStyle name="Accent3 3 5 2" xfId="25083"/>
    <cellStyle name="Accent3 3 6" xfId="25084"/>
    <cellStyle name="Accent3 3 7" xfId="25085"/>
    <cellStyle name="Accent3 3 8" xfId="25086"/>
    <cellStyle name="Accent3 3 9" xfId="25087"/>
    <cellStyle name="Accent3 30" xfId="25088"/>
    <cellStyle name="Accent3 30 2" xfId="25089"/>
    <cellStyle name="Accent3 31" xfId="25090"/>
    <cellStyle name="Accent3 31 2" xfId="25091"/>
    <cellStyle name="Accent3 32" xfId="25092"/>
    <cellStyle name="Accent3 32 2" xfId="25093"/>
    <cellStyle name="Accent3 33" xfId="25094"/>
    <cellStyle name="Accent3 33 2" xfId="25095"/>
    <cellStyle name="Accent3 34" xfId="25096"/>
    <cellStyle name="Accent3 34 2" xfId="25097"/>
    <cellStyle name="Accent3 35" xfId="25098"/>
    <cellStyle name="Accent3 35 2" xfId="25099"/>
    <cellStyle name="Accent3 36" xfId="25100"/>
    <cellStyle name="Accent3 36 2" xfId="25101"/>
    <cellStyle name="Accent3 37" xfId="25102"/>
    <cellStyle name="Accent3 37 2" xfId="25103"/>
    <cellStyle name="Accent3 38" xfId="25104"/>
    <cellStyle name="Accent3 38 2" xfId="25105"/>
    <cellStyle name="Accent3 39" xfId="25106"/>
    <cellStyle name="Accent3 39 2" xfId="25107"/>
    <cellStyle name="Accent3 4" xfId="11501"/>
    <cellStyle name="Accent3 4 10" xfId="25108"/>
    <cellStyle name="Accent3 4 11" xfId="25109"/>
    <cellStyle name="Accent3 4 2" xfId="11502"/>
    <cellStyle name="Accent3 4 2 10" xfId="25110"/>
    <cellStyle name="Accent3 4 2 11" xfId="25111"/>
    <cellStyle name="Accent3 4 2 2" xfId="11503"/>
    <cellStyle name="Accent3 4 2 2 2" xfId="25112"/>
    <cellStyle name="Accent3 4 2 2 2 2" xfId="25113"/>
    <cellStyle name="Accent3 4 2 2 3" xfId="25114"/>
    <cellStyle name="Accent3 4 2 3" xfId="11504"/>
    <cellStyle name="Accent3 4 2 3 2" xfId="25115"/>
    <cellStyle name="Accent3 4 2 4" xfId="25116"/>
    <cellStyle name="Accent3 4 2 4 2" xfId="25117"/>
    <cellStyle name="Accent3 4 2 5" xfId="25118"/>
    <cellStyle name="Accent3 4 2 6" xfId="25119"/>
    <cellStyle name="Accent3 4 2 7" xfId="25120"/>
    <cellStyle name="Accent3 4 2 8" xfId="25121"/>
    <cellStyle name="Accent3 4 2 9" xfId="25122"/>
    <cellStyle name="Accent3 4 3" xfId="11505"/>
    <cellStyle name="Accent3 4 3 2" xfId="25123"/>
    <cellStyle name="Accent3 4 4" xfId="25124"/>
    <cellStyle name="Accent3 4 4 2" xfId="25125"/>
    <cellStyle name="Accent3 4 5" xfId="25126"/>
    <cellStyle name="Accent3 4 5 2" xfId="25127"/>
    <cellStyle name="Accent3 4 6" xfId="25128"/>
    <cellStyle name="Accent3 4 7" xfId="25129"/>
    <cellStyle name="Accent3 4 8" xfId="25130"/>
    <cellStyle name="Accent3 4 9" xfId="25131"/>
    <cellStyle name="Accent3 40" xfId="25132"/>
    <cellStyle name="Accent3 40 2" xfId="25133"/>
    <cellStyle name="Accent3 41" xfId="25134"/>
    <cellStyle name="Accent3 41 2" xfId="25135"/>
    <cellStyle name="Accent3 42" xfId="25136"/>
    <cellStyle name="Accent3 42 2" xfId="25137"/>
    <cellStyle name="Accent3 43" xfId="25138"/>
    <cellStyle name="Accent3 43 2" xfId="25139"/>
    <cellStyle name="Accent3 44" xfId="25140"/>
    <cellStyle name="Accent3 44 2" xfId="25141"/>
    <cellStyle name="Accent3 45" xfId="25142"/>
    <cellStyle name="Accent3 45 2" xfId="25143"/>
    <cellStyle name="Accent3 46" xfId="25144"/>
    <cellStyle name="Accent3 46 2" xfId="25145"/>
    <cellStyle name="Accent3 47" xfId="25146"/>
    <cellStyle name="Accent3 47 2" xfId="25147"/>
    <cellStyle name="Accent3 48" xfId="25148"/>
    <cellStyle name="Accent3 48 2" xfId="25149"/>
    <cellStyle name="Accent3 49" xfId="25150"/>
    <cellStyle name="Accent3 49 2" xfId="25151"/>
    <cellStyle name="Accent3 5" xfId="11506"/>
    <cellStyle name="Accent3 5 10" xfId="25152"/>
    <cellStyle name="Accent3 5 2" xfId="11507"/>
    <cellStyle name="Accent3 5 2 2" xfId="11508"/>
    <cellStyle name="Accent3 5 2 2 2" xfId="25153"/>
    <cellStyle name="Accent3 5 2 2 2 2" xfId="25154"/>
    <cellStyle name="Accent3 5 2 2 3" xfId="25155"/>
    <cellStyle name="Accent3 5 2 3" xfId="11509"/>
    <cellStyle name="Accent3 5 2 3 2" xfId="25156"/>
    <cellStyle name="Accent3 5 2 4" xfId="25157"/>
    <cellStyle name="Accent3 5 2 5" xfId="25158"/>
    <cellStyle name="Accent3 5 2 6" xfId="25159"/>
    <cellStyle name="Accent3 5 2 7" xfId="25160"/>
    <cellStyle name="Accent3 5 2 8" xfId="25161"/>
    <cellStyle name="Accent3 5 3" xfId="11510"/>
    <cellStyle name="Accent3 5 3 2" xfId="25162"/>
    <cellStyle name="Accent3 5 4" xfId="25163"/>
    <cellStyle name="Accent3 5 4 2" xfId="25164"/>
    <cellStyle name="Accent3 5 5" xfId="25165"/>
    <cellStyle name="Accent3 5 5 2" xfId="25166"/>
    <cellStyle name="Accent3 5 6" xfId="25167"/>
    <cellStyle name="Accent3 5 7" xfId="25168"/>
    <cellStyle name="Accent3 5 8" xfId="25169"/>
    <cellStyle name="Accent3 5 9" xfId="25170"/>
    <cellStyle name="Accent3 50" xfId="25171"/>
    <cellStyle name="Accent3 50 2" xfId="25172"/>
    <cellStyle name="Accent3 51" xfId="25173"/>
    <cellStyle name="Accent3 52" xfId="25174"/>
    <cellStyle name="Accent3 53" xfId="25175"/>
    <cellStyle name="Accent3 54" xfId="25176"/>
    <cellStyle name="Accent3 55" xfId="25177"/>
    <cellStyle name="Accent3 6" xfId="11511"/>
    <cellStyle name="Accent3 6 2" xfId="11512"/>
    <cellStyle name="Accent3 6 2 2" xfId="25178"/>
    <cellStyle name="Accent3 6 2 2 2" xfId="25179"/>
    <cellStyle name="Accent3 6 2 3" xfId="25180"/>
    <cellStyle name="Accent3 6 2 3 2" xfId="25181"/>
    <cellStyle name="Accent3 6 2 4" xfId="25182"/>
    <cellStyle name="Accent3 6 2 5" xfId="25183"/>
    <cellStyle name="Accent3 6 2 6" xfId="25184"/>
    <cellStyle name="Accent3 6 3" xfId="11513"/>
    <cellStyle name="Accent3 6 3 2" xfId="25185"/>
    <cellStyle name="Accent3 6 4" xfId="11514"/>
    <cellStyle name="Accent3 6 4 2" xfId="25186"/>
    <cellStyle name="Accent3 6 5" xfId="25187"/>
    <cellStyle name="Accent3 6 6" xfId="25188"/>
    <cellStyle name="Accent3 6 7" xfId="25189"/>
    <cellStyle name="Accent3 6 8" xfId="25190"/>
    <cellStyle name="Accent3 6 9" xfId="25191"/>
    <cellStyle name="Accent3 7" xfId="11515"/>
    <cellStyle name="Accent3 7 2" xfId="11516"/>
    <cellStyle name="Accent3 7 2 2" xfId="25192"/>
    <cellStyle name="Accent3 7 2 2 2" xfId="25193"/>
    <cellStyle name="Accent3 7 2 3" xfId="25194"/>
    <cellStyle name="Accent3 7 2 3 2" xfId="25195"/>
    <cellStyle name="Accent3 7 2 4" xfId="25196"/>
    <cellStyle name="Accent3 7 2 5" xfId="25197"/>
    <cellStyle name="Accent3 7 2 6" xfId="25198"/>
    <cellStyle name="Accent3 7 3" xfId="11517"/>
    <cellStyle name="Accent3 7 3 2" xfId="25199"/>
    <cellStyle name="Accent3 7 4" xfId="11518"/>
    <cellStyle name="Accent3 7 4 2" xfId="25200"/>
    <cellStyle name="Accent3 7 5" xfId="25201"/>
    <cellStyle name="Accent3 7 6" xfId="25202"/>
    <cellStyle name="Accent3 7 7" xfId="25203"/>
    <cellStyle name="Accent3 7 8" xfId="25204"/>
    <cellStyle name="Accent3 7 9" xfId="25205"/>
    <cellStyle name="Accent3 8" xfId="11519"/>
    <cellStyle name="Accent3 8 2" xfId="11520"/>
    <cellStyle name="Accent3 8 2 2" xfId="25206"/>
    <cellStyle name="Accent3 8 2 2 2" xfId="25207"/>
    <cellStyle name="Accent3 8 2 3" xfId="25208"/>
    <cellStyle name="Accent3 8 2 3 2" xfId="25209"/>
    <cellStyle name="Accent3 8 2 4" xfId="25210"/>
    <cellStyle name="Accent3 8 2 5" xfId="25211"/>
    <cellStyle name="Accent3 8 2 6" xfId="25212"/>
    <cellStyle name="Accent3 8 3" xfId="11521"/>
    <cellStyle name="Accent3 8 3 2" xfId="25213"/>
    <cellStyle name="Accent3 8 4" xfId="11522"/>
    <cellStyle name="Accent3 8 4 2" xfId="25214"/>
    <cellStyle name="Accent3 8 5" xfId="25215"/>
    <cellStyle name="Accent3 8 6" xfId="25216"/>
    <cellStyle name="Accent3 8 7" xfId="25217"/>
    <cellStyle name="Accent3 8 8" xfId="25218"/>
    <cellStyle name="Accent3 8 9" xfId="25219"/>
    <cellStyle name="Accent3 9" xfId="11523"/>
    <cellStyle name="Accent3 9 2" xfId="11524"/>
    <cellStyle name="Accent3 9 2 2" xfId="25220"/>
    <cellStyle name="Accent3 9 2 2 2" xfId="25221"/>
    <cellStyle name="Accent3 9 2 3" xfId="25222"/>
    <cellStyle name="Accent3 9 2 4" xfId="25223"/>
    <cellStyle name="Accent3 9 2 5" xfId="25224"/>
    <cellStyle name="Accent3 9 3" xfId="11525"/>
    <cellStyle name="Accent3 9 3 2" xfId="25225"/>
    <cellStyle name="Accent3 9 4" xfId="11526"/>
    <cellStyle name="Accent3 9 4 2" xfId="25226"/>
    <cellStyle name="Accent3 9 5" xfId="25227"/>
    <cellStyle name="Accent3 9 6" xfId="25228"/>
    <cellStyle name="Accent3 9 7" xfId="25229"/>
    <cellStyle name="Accent3 9 8" xfId="25230"/>
    <cellStyle name="Accent3 9 9" xfId="25231"/>
    <cellStyle name="Accent4 - 20%" xfId="11527"/>
    <cellStyle name="Accent4 - 20% 2" xfId="11528"/>
    <cellStyle name="Accent4 - 20% 3" xfId="11529"/>
    <cellStyle name="Accent4 - 20% 4" xfId="25232"/>
    <cellStyle name="Accent4 - 20% 5" xfId="25233"/>
    <cellStyle name="Accent4 - 20% 6" xfId="25234"/>
    <cellStyle name="Accent4 - 40%" xfId="11530"/>
    <cellStyle name="Accent4 - 40% 2" xfId="11531"/>
    <cellStyle name="Accent4 - 40% 3" xfId="11532"/>
    <cellStyle name="Accent4 - 40% 4" xfId="25235"/>
    <cellStyle name="Accent4 - 40% 5" xfId="25236"/>
    <cellStyle name="Accent4 - 40% 6" xfId="25237"/>
    <cellStyle name="Accent4 - 60%" xfId="11533"/>
    <cellStyle name="Accent4 - 60% 2" xfId="11534"/>
    <cellStyle name="Accent4 - 60% 3" xfId="11535"/>
    <cellStyle name="Accent4 - 60% 4" xfId="25238"/>
    <cellStyle name="Accent4 - 60% 5" xfId="25239"/>
    <cellStyle name="Accent4 - 60% 6" xfId="25240"/>
    <cellStyle name="Accent4 10" xfId="11536"/>
    <cellStyle name="Accent4 10 10" xfId="25241"/>
    <cellStyle name="Accent4 10 2" xfId="11537"/>
    <cellStyle name="Accent4 10 2 2" xfId="25242"/>
    <cellStyle name="Accent4 10 2 2 2" xfId="25243"/>
    <cellStyle name="Accent4 10 2 3" xfId="25244"/>
    <cellStyle name="Accent4 10 2 3 2" xfId="25245"/>
    <cellStyle name="Accent4 10 2 4" xfId="25246"/>
    <cellStyle name="Accent4 10 2 5" xfId="25247"/>
    <cellStyle name="Accent4 10 2 6" xfId="25248"/>
    <cellStyle name="Accent4 10 3" xfId="11538"/>
    <cellStyle name="Accent4 10 3 2" xfId="25249"/>
    <cellStyle name="Accent4 10 4" xfId="11539"/>
    <cellStyle name="Accent4 10 4 2" xfId="25250"/>
    <cellStyle name="Accent4 10 5" xfId="25251"/>
    <cellStyle name="Accent4 10 5 2" xfId="25252"/>
    <cellStyle name="Accent4 10 6" xfId="25253"/>
    <cellStyle name="Accent4 10 7" xfId="25254"/>
    <cellStyle name="Accent4 10 8" xfId="25255"/>
    <cellStyle name="Accent4 10 9" xfId="25256"/>
    <cellStyle name="Accent4 11" xfId="11540"/>
    <cellStyle name="Accent4 11 10" xfId="25257"/>
    <cellStyle name="Accent4 11 2" xfId="11541"/>
    <cellStyle name="Accent4 11 2 2" xfId="25258"/>
    <cellStyle name="Accent4 11 2 2 2" xfId="25259"/>
    <cellStyle name="Accent4 11 2 3" xfId="25260"/>
    <cellStyle name="Accent4 11 2 3 2" xfId="25261"/>
    <cellStyle name="Accent4 11 2 4" xfId="25262"/>
    <cellStyle name="Accent4 11 2 5" xfId="25263"/>
    <cellStyle name="Accent4 11 2 6" xfId="25264"/>
    <cellStyle name="Accent4 11 3" xfId="11542"/>
    <cellStyle name="Accent4 11 3 2" xfId="25265"/>
    <cellStyle name="Accent4 11 3 3" xfId="25266"/>
    <cellStyle name="Accent4 11 3 4" xfId="25267"/>
    <cellStyle name="Accent4 11 4" xfId="11543"/>
    <cellStyle name="Accent4 11 4 2" xfId="25268"/>
    <cellStyle name="Accent4 11 5" xfId="11544"/>
    <cellStyle name="Accent4 11 5 2" xfId="25269"/>
    <cellStyle name="Accent4 11 6" xfId="25270"/>
    <cellStyle name="Accent4 11 7" xfId="25271"/>
    <cellStyle name="Accent4 11 8" xfId="25272"/>
    <cellStyle name="Accent4 11 9" xfId="25273"/>
    <cellStyle name="Accent4 12" xfId="11545"/>
    <cellStyle name="Accent4 12 10" xfId="25274"/>
    <cellStyle name="Accent4 12 2" xfId="11546"/>
    <cellStyle name="Accent4 12 2 2" xfId="25275"/>
    <cellStyle name="Accent4 12 2 2 2" xfId="25276"/>
    <cellStyle name="Accent4 12 2 3" xfId="25277"/>
    <cellStyle name="Accent4 12 2 3 2" xfId="25278"/>
    <cellStyle name="Accent4 12 2 4" xfId="25279"/>
    <cellStyle name="Accent4 12 2 5" xfId="25280"/>
    <cellStyle name="Accent4 12 2 6" xfId="25281"/>
    <cellStyle name="Accent4 12 3" xfId="11547"/>
    <cellStyle name="Accent4 12 3 2" xfId="25282"/>
    <cellStyle name="Accent4 12 3 3" xfId="25283"/>
    <cellStyle name="Accent4 12 3 4" xfId="25284"/>
    <cellStyle name="Accent4 12 4" xfId="11548"/>
    <cellStyle name="Accent4 12 4 2" xfId="25285"/>
    <cellStyle name="Accent4 12 5" xfId="11549"/>
    <cellStyle name="Accent4 12 5 2" xfId="25286"/>
    <cellStyle name="Accent4 12 6" xfId="25287"/>
    <cellStyle name="Accent4 12 7" xfId="25288"/>
    <cellStyle name="Accent4 12 8" xfId="25289"/>
    <cellStyle name="Accent4 12 9" xfId="25290"/>
    <cellStyle name="Accent4 13" xfId="11550"/>
    <cellStyle name="Accent4 13 10" xfId="25291"/>
    <cellStyle name="Accent4 13 2" xfId="11551"/>
    <cellStyle name="Accent4 13 2 2" xfId="25292"/>
    <cellStyle name="Accent4 13 2 2 2" xfId="25293"/>
    <cellStyle name="Accent4 13 2 3" xfId="25294"/>
    <cellStyle name="Accent4 13 2 3 2" xfId="25295"/>
    <cellStyle name="Accent4 13 2 4" xfId="25296"/>
    <cellStyle name="Accent4 13 2 5" xfId="25297"/>
    <cellStyle name="Accent4 13 2 6" xfId="25298"/>
    <cellStyle name="Accent4 13 3" xfId="11552"/>
    <cellStyle name="Accent4 13 3 2" xfId="25299"/>
    <cellStyle name="Accent4 13 4" xfId="11553"/>
    <cellStyle name="Accent4 13 4 2" xfId="25300"/>
    <cellStyle name="Accent4 13 5" xfId="25301"/>
    <cellStyle name="Accent4 13 5 2" xfId="25302"/>
    <cellStyle name="Accent4 13 6" xfId="25303"/>
    <cellStyle name="Accent4 13 7" xfId="25304"/>
    <cellStyle name="Accent4 13 8" xfId="25305"/>
    <cellStyle name="Accent4 13 9" xfId="25306"/>
    <cellStyle name="Accent4 14" xfId="11554"/>
    <cellStyle name="Accent4 14 10" xfId="25307"/>
    <cellStyle name="Accent4 14 2" xfId="11555"/>
    <cellStyle name="Accent4 14 2 2" xfId="25308"/>
    <cellStyle name="Accent4 14 2 2 2" xfId="25309"/>
    <cellStyle name="Accent4 14 2 3" xfId="25310"/>
    <cellStyle name="Accent4 14 2 3 2" xfId="25311"/>
    <cellStyle name="Accent4 14 2 4" xfId="25312"/>
    <cellStyle name="Accent4 14 2 5" xfId="25313"/>
    <cellStyle name="Accent4 14 2 6" xfId="25314"/>
    <cellStyle name="Accent4 14 3" xfId="11556"/>
    <cellStyle name="Accent4 14 3 2" xfId="25315"/>
    <cellStyle name="Accent4 14 4" xfId="25316"/>
    <cellStyle name="Accent4 14 4 2" xfId="25317"/>
    <cellStyle name="Accent4 14 5" xfId="25318"/>
    <cellStyle name="Accent4 14 5 2" xfId="25319"/>
    <cellStyle name="Accent4 14 6" xfId="25320"/>
    <cellStyle name="Accent4 14 7" xfId="25321"/>
    <cellStyle name="Accent4 14 8" xfId="25322"/>
    <cellStyle name="Accent4 14 9" xfId="25323"/>
    <cellStyle name="Accent4 15" xfId="11557"/>
    <cellStyle name="Accent4 15 10" xfId="25324"/>
    <cellStyle name="Accent4 15 2" xfId="11558"/>
    <cellStyle name="Accent4 15 2 2" xfId="25325"/>
    <cellStyle name="Accent4 15 2 2 2" xfId="25326"/>
    <cellStyle name="Accent4 15 2 3" xfId="25327"/>
    <cellStyle name="Accent4 15 2 3 2" xfId="25328"/>
    <cellStyle name="Accent4 15 2 4" xfId="25329"/>
    <cellStyle name="Accent4 15 2 5" xfId="25330"/>
    <cellStyle name="Accent4 15 2 6" xfId="25331"/>
    <cellStyle name="Accent4 15 3" xfId="11559"/>
    <cellStyle name="Accent4 15 3 2" xfId="25332"/>
    <cellStyle name="Accent4 15 4" xfId="25333"/>
    <cellStyle name="Accent4 15 4 2" xfId="25334"/>
    <cellStyle name="Accent4 15 5" xfId="25335"/>
    <cellStyle name="Accent4 15 5 2" xfId="25336"/>
    <cellStyle name="Accent4 15 6" xfId="25337"/>
    <cellStyle name="Accent4 15 7" xfId="25338"/>
    <cellStyle name="Accent4 15 8" xfId="25339"/>
    <cellStyle name="Accent4 15 9" xfId="25340"/>
    <cellStyle name="Accent4 16" xfId="11560"/>
    <cellStyle name="Accent4 16 2" xfId="11561"/>
    <cellStyle name="Accent4 16 2 2" xfId="25341"/>
    <cellStyle name="Accent4 16 3" xfId="11562"/>
    <cellStyle name="Accent4 16 3 2" xfId="25342"/>
    <cellStyle name="Accent4 16 4" xfId="25343"/>
    <cellStyle name="Accent4 16 5" xfId="25344"/>
    <cellStyle name="Accent4 16 6" xfId="25345"/>
    <cellStyle name="Accent4 16 7" xfId="25346"/>
    <cellStyle name="Accent4 16 8" xfId="25347"/>
    <cellStyle name="Accent4 17" xfId="11563"/>
    <cellStyle name="Accent4 17 2" xfId="11564"/>
    <cellStyle name="Accent4 17 2 2" xfId="11565"/>
    <cellStyle name="Accent4 17 2 3" xfId="25348"/>
    <cellStyle name="Accent4 17 2 4" xfId="25349"/>
    <cellStyle name="Accent4 17 3" xfId="11566"/>
    <cellStyle name="Accent4 17 3 2" xfId="25350"/>
    <cellStyle name="Accent4 17 4" xfId="25351"/>
    <cellStyle name="Accent4 17 5" xfId="25352"/>
    <cellStyle name="Accent4 17 6" xfId="25353"/>
    <cellStyle name="Accent4 17 7" xfId="25354"/>
    <cellStyle name="Accent4 17 8" xfId="25355"/>
    <cellStyle name="Accent4 18" xfId="11567"/>
    <cellStyle name="Accent4 18 2" xfId="25356"/>
    <cellStyle name="Accent4 18 2 2" xfId="25357"/>
    <cellStyle name="Accent4 18 3" xfId="25358"/>
    <cellStyle name="Accent4 18 3 2" xfId="25359"/>
    <cellStyle name="Accent4 18 4" xfId="25360"/>
    <cellStyle name="Accent4 18 5" xfId="25361"/>
    <cellStyle name="Accent4 18 6" xfId="25362"/>
    <cellStyle name="Accent4 18 7" xfId="25363"/>
    <cellStyle name="Accent4 18 8" xfId="25364"/>
    <cellStyle name="Accent4 19" xfId="11568"/>
    <cellStyle name="Accent4 19 2" xfId="25365"/>
    <cellStyle name="Accent4 19 2 2" xfId="25366"/>
    <cellStyle name="Accent4 19 3" xfId="25367"/>
    <cellStyle name="Accent4 19 3 2" xfId="25368"/>
    <cellStyle name="Accent4 19 4" xfId="25369"/>
    <cellStyle name="Accent4 19 5" xfId="25370"/>
    <cellStyle name="Accent4 19 6" xfId="25371"/>
    <cellStyle name="Accent4 19 7" xfId="25372"/>
    <cellStyle name="Accent4 19 8" xfId="25373"/>
    <cellStyle name="Accent4 2" xfId="11569"/>
    <cellStyle name="Accent4 2 2" xfId="11570"/>
    <cellStyle name="Accent4 2 2 2" xfId="11571"/>
    <cellStyle name="Accent4 2 2 2 2" xfId="11572"/>
    <cellStyle name="Accent4 2 2 2 2 2" xfId="25374"/>
    <cellStyle name="Accent4 2 2 2 3" xfId="25375"/>
    <cellStyle name="Accent4 2 2 2 4" xfId="25376"/>
    <cellStyle name="Accent4 2 2 2 5" xfId="25377"/>
    <cellStyle name="Accent4 2 2 2 6" xfId="25378"/>
    <cellStyle name="Accent4 2 2 2 7" xfId="25379"/>
    <cellStyle name="Accent4 2 2 3" xfId="11573"/>
    <cellStyle name="Accent4 2 2 3 2" xfId="25380"/>
    <cellStyle name="Accent4 2 2 4" xfId="11574"/>
    <cellStyle name="Accent4 2 2 5" xfId="25381"/>
    <cellStyle name="Accent4 2 2 6" xfId="25382"/>
    <cellStyle name="Accent4 2 2 7" xfId="25383"/>
    <cellStyle name="Accent4 2 2 8" xfId="25384"/>
    <cellStyle name="Accent4 2 3" xfId="11575"/>
    <cellStyle name="Accent4 2 3 2" xfId="11576"/>
    <cellStyle name="Accent4 2 3 2 2" xfId="25385"/>
    <cellStyle name="Accent4 2 3 2 2 2" xfId="25386"/>
    <cellStyle name="Accent4 2 3 2 3" xfId="25387"/>
    <cellStyle name="Accent4 2 3 2 3 2" xfId="25388"/>
    <cellStyle name="Accent4 2 3 2 4" xfId="25389"/>
    <cellStyle name="Accent4 2 3 2 5" xfId="25390"/>
    <cellStyle name="Accent4 2 3 2 6" xfId="25391"/>
    <cellStyle name="Accent4 2 3 3" xfId="11577"/>
    <cellStyle name="Accent4 2 3 3 2" xfId="25392"/>
    <cellStyle name="Accent4 2 3 4" xfId="11578"/>
    <cellStyle name="Accent4 2 3 4 2" xfId="25393"/>
    <cellStyle name="Accent4 2 3 5" xfId="25394"/>
    <cellStyle name="Accent4 2 3 6" xfId="25395"/>
    <cellStyle name="Accent4 2 3 7" xfId="25396"/>
    <cellStyle name="Accent4 2 3 8" xfId="25397"/>
    <cellStyle name="Accent4 2 3 9" xfId="25398"/>
    <cellStyle name="Accent4 2 4" xfId="11579"/>
    <cellStyle name="Accent4 2 4 2" xfId="11580"/>
    <cellStyle name="Accent4 2 4 3" xfId="25399"/>
    <cellStyle name="Accent4 2 4 4" xfId="25400"/>
    <cellStyle name="Accent4 2 5" xfId="11581"/>
    <cellStyle name="Accent4 2 5 2" xfId="25401"/>
    <cellStyle name="Accent4 2 6" xfId="25402"/>
    <cellStyle name="Accent4 2 7" xfId="25403"/>
    <cellStyle name="Accent4 2 8" xfId="25404"/>
    <cellStyle name="Accent4 2 9" xfId="25405"/>
    <cellStyle name="Accent4 2_BB" xfId="11582"/>
    <cellStyle name="Accent4 20" xfId="11583"/>
    <cellStyle name="Accent4 20 2" xfId="25406"/>
    <cellStyle name="Accent4 20 2 2" xfId="25407"/>
    <cellStyle name="Accent4 20 3" xfId="25408"/>
    <cellStyle name="Accent4 20 3 2" xfId="25409"/>
    <cellStyle name="Accent4 20 4" xfId="25410"/>
    <cellStyle name="Accent4 20 4 2" xfId="25411"/>
    <cellStyle name="Accent4 20 5" xfId="25412"/>
    <cellStyle name="Accent4 20 6" xfId="25413"/>
    <cellStyle name="Accent4 20 7" xfId="25414"/>
    <cellStyle name="Accent4 21" xfId="11584"/>
    <cellStyle name="Accent4 21 2" xfId="25415"/>
    <cellStyle name="Accent4 21 2 2" xfId="25416"/>
    <cellStyle name="Accent4 21 3" xfId="25417"/>
    <cellStyle name="Accent4 21 3 2" xfId="25418"/>
    <cellStyle name="Accent4 21 4" xfId="25419"/>
    <cellStyle name="Accent4 21 5" xfId="25420"/>
    <cellStyle name="Accent4 21 6" xfId="25421"/>
    <cellStyle name="Accent4 22" xfId="11585"/>
    <cellStyle name="Accent4 22 2" xfId="25422"/>
    <cellStyle name="Accent4 22 2 2" xfId="25423"/>
    <cellStyle name="Accent4 22 3" xfId="25424"/>
    <cellStyle name="Accent4 22 4" xfId="25425"/>
    <cellStyle name="Accent4 22 5" xfId="25426"/>
    <cellStyle name="Accent4 23" xfId="11586"/>
    <cellStyle name="Accent4 23 2" xfId="25427"/>
    <cellStyle name="Accent4 23 2 2" xfId="25428"/>
    <cellStyle name="Accent4 23 3" xfId="25429"/>
    <cellStyle name="Accent4 24" xfId="11587"/>
    <cellStyle name="Accent4 24 2" xfId="25430"/>
    <cellStyle name="Accent4 24 2 2" xfId="25431"/>
    <cellStyle name="Accent4 24 3" xfId="25432"/>
    <cellStyle name="Accent4 25" xfId="25433"/>
    <cellStyle name="Accent4 25 2" xfId="25434"/>
    <cellStyle name="Accent4 26" xfId="25435"/>
    <cellStyle name="Accent4 26 2" xfId="25436"/>
    <cellStyle name="Accent4 26 2 2" xfId="25437"/>
    <cellStyle name="Accent4 26 3" xfId="25438"/>
    <cellStyle name="Accent4 27" xfId="25439"/>
    <cellStyle name="Accent4 27 2" xfId="25440"/>
    <cellStyle name="Accent4 27 2 2" xfId="25441"/>
    <cellStyle name="Accent4 27 3" xfId="25442"/>
    <cellStyle name="Accent4 28" xfId="25443"/>
    <cellStyle name="Accent4 28 2" xfId="25444"/>
    <cellStyle name="Accent4 28 2 2" xfId="25445"/>
    <cellStyle name="Accent4 28 3" xfId="25446"/>
    <cellStyle name="Accent4 29" xfId="25447"/>
    <cellStyle name="Accent4 29 2" xfId="25448"/>
    <cellStyle name="Accent4 3" xfId="11588"/>
    <cellStyle name="Accent4 3 10" xfId="25449"/>
    <cellStyle name="Accent4 3 11" xfId="25450"/>
    <cellStyle name="Accent4 3 2" xfId="11589"/>
    <cellStyle name="Accent4 3 2 10" xfId="25451"/>
    <cellStyle name="Accent4 3 2 11" xfId="25452"/>
    <cellStyle name="Accent4 3 2 12" xfId="25453"/>
    <cellStyle name="Accent4 3 2 13" xfId="25454"/>
    <cellStyle name="Accent4 3 2 2" xfId="11590"/>
    <cellStyle name="Accent4 3 2 2 2" xfId="25455"/>
    <cellStyle name="Accent4 3 2 2 2 2" xfId="25456"/>
    <cellStyle name="Accent4 3 2 2 3" xfId="25457"/>
    <cellStyle name="Accent4 3 2 2 4" xfId="25458"/>
    <cellStyle name="Accent4 3 2 2 5" xfId="25459"/>
    <cellStyle name="Accent4 3 2 3" xfId="11591"/>
    <cellStyle name="Accent4 3 2 3 2" xfId="25460"/>
    <cellStyle name="Accent4 3 2 3 2 2" xfId="25461"/>
    <cellStyle name="Accent4 3 2 3 3" xfId="25462"/>
    <cellStyle name="Accent4 3 2 4" xfId="11592"/>
    <cellStyle name="Accent4 3 2 4 2" xfId="25463"/>
    <cellStyle name="Accent4 3 2 5" xfId="25464"/>
    <cellStyle name="Accent4 3 2 5 2" xfId="25465"/>
    <cellStyle name="Accent4 3 2 6" xfId="25466"/>
    <cellStyle name="Accent4 3 2 6 2" xfId="25467"/>
    <cellStyle name="Accent4 3 2 7" xfId="25468"/>
    <cellStyle name="Accent4 3 2 8" xfId="25469"/>
    <cellStyle name="Accent4 3 2 9" xfId="25470"/>
    <cellStyle name="Accent4 3 3" xfId="11593"/>
    <cellStyle name="Accent4 3 3 2" xfId="25471"/>
    <cellStyle name="Accent4 3 3 3" xfId="25472"/>
    <cellStyle name="Accent4 3 3 4" xfId="25473"/>
    <cellStyle name="Accent4 3 4" xfId="11594"/>
    <cellStyle name="Accent4 3 4 2" xfId="25474"/>
    <cellStyle name="Accent4 3 5" xfId="25475"/>
    <cellStyle name="Accent4 3 5 2" xfId="25476"/>
    <cellStyle name="Accent4 3 6" xfId="25477"/>
    <cellStyle name="Accent4 3 7" xfId="25478"/>
    <cellStyle name="Accent4 3 8" xfId="25479"/>
    <cellStyle name="Accent4 3 9" xfId="25480"/>
    <cellStyle name="Accent4 30" xfId="25481"/>
    <cellStyle name="Accent4 30 2" xfId="25482"/>
    <cellStyle name="Accent4 31" xfId="25483"/>
    <cellStyle name="Accent4 31 2" xfId="25484"/>
    <cellStyle name="Accent4 32" xfId="25485"/>
    <cellStyle name="Accent4 32 2" xfId="25486"/>
    <cellStyle name="Accent4 33" xfId="25487"/>
    <cellStyle name="Accent4 33 2" xfId="25488"/>
    <cellStyle name="Accent4 34" xfId="25489"/>
    <cellStyle name="Accent4 34 2" xfId="25490"/>
    <cellStyle name="Accent4 35" xfId="25491"/>
    <cellStyle name="Accent4 35 2" xfId="25492"/>
    <cellStyle name="Accent4 36" xfId="25493"/>
    <cellStyle name="Accent4 36 2" xfId="25494"/>
    <cellStyle name="Accent4 37" xfId="25495"/>
    <cellStyle name="Accent4 37 2" xfId="25496"/>
    <cellStyle name="Accent4 38" xfId="25497"/>
    <cellStyle name="Accent4 38 2" xfId="25498"/>
    <cellStyle name="Accent4 39" xfId="25499"/>
    <cellStyle name="Accent4 39 2" xfId="25500"/>
    <cellStyle name="Accent4 4" xfId="11595"/>
    <cellStyle name="Accent4 4 10" xfId="25501"/>
    <cellStyle name="Accent4 4 11" xfId="25502"/>
    <cellStyle name="Accent4 4 2" xfId="11596"/>
    <cellStyle name="Accent4 4 2 10" xfId="25503"/>
    <cellStyle name="Accent4 4 2 11" xfId="25504"/>
    <cellStyle name="Accent4 4 2 12" xfId="25505"/>
    <cellStyle name="Accent4 4 2 2" xfId="11597"/>
    <cellStyle name="Accent4 4 2 2 2" xfId="25506"/>
    <cellStyle name="Accent4 4 2 2 2 2" xfId="25507"/>
    <cellStyle name="Accent4 4 2 2 3" xfId="25508"/>
    <cellStyle name="Accent4 4 2 2 3 2" xfId="25509"/>
    <cellStyle name="Accent4 4 2 2 4" xfId="25510"/>
    <cellStyle name="Accent4 4 2 3" xfId="11598"/>
    <cellStyle name="Accent4 4 2 3 2" xfId="25511"/>
    <cellStyle name="Accent4 4 2 4" xfId="25512"/>
    <cellStyle name="Accent4 4 2 4 2" xfId="25513"/>
    <cellStyle name="Accent4 4 2 5" xfId="25514"/>
    <cellStyle name="Accent4 4 2 5 2" xfId="25515"/>
    <cellStyle name="Accent4 4 2 6" xfId="25516"/>
    <cellStyle name="Accent4 4 2 7" xfId="25517"/>
    <cellStyle name="Accent4 4 2 8" xfId="25518"/>
    <cellStyle name="Accent4 4 2 9" xfId="25519"/>
    <cellStyle name="Accent4 4 3" xfId="11599"/>
    <cellStyle name="Accent4 4 3 2" xfId="25520"/>
    <cellStyle name="Accent4 4 4" xfId="25521"/>
    <cellStyle name="Accent4 4 4 2" xfId="25522"/>
    <cellStyle name="Accent4 4 5" xfId="25523"/>
    <cellStyle name="Accent4 4 5 2" xfId="25524"/>
    <cellStyle name="Accent4 4 6" xfId="25525"/>
    <cellStyle name="Accent4 4 7" xfId="25526"/>
    <cellStyle name="Accent4 4 8" xfId="25527"/>
    <cellStyle name="Accent4 4 9" xfId="25528"/>
    <cellStyle name="Accent4 40" xfId="25529"/>
    <cellStyle name="Accent4 40 2" xfId="25530"/>
    <cellStyle name="Accent4 41" xfId="25531"/>
    <cellStyle name="Accent4 41 2" xfId="25532"/>
    <cellStyle name="Accent4 42" xfId="25533"/>
    <cellStyle name="Accent4 42 2" xfId="25534"/>
    <cellStyle name="Accent4 43" xfId="25535"/>
    <cellStyle name="Accent4 43 2" xfId="25536"/>
    <cellStyle name="Accent4 44" xfId="25537"/>
    <cellStyle name="Accent4 44 2" xfId="25538"/>
    <cellStyle name="Accent4 45" xfId="25539"/>
    <cellStyle name="Accent4 45 2" xfId="25540"/>
    <cellStyle name="Accent4 46" xfId="25541"/>
    <cellStyle name="Accent4 46 2" xfId="25542"/>
    <cellStyle name="Accent4 47" xfId="25543"/>
    <cellStyle name="Accent4 47 2" xfId="25544"/>
    <cellStyle name="Accent4 48" xfId="25545"/>
    <cellStyle name="Accent4 48 2" xfId="25546"/>
    <cellStyle name="Accent4 49" xfId="25547"/>
    <cellStyle name="Accent4 49 2" xfId="25548"/>
    <cellStyle name="Accent4 5" xfId="11600"/>
    <cellStyle name="Accent4 5 10" xfId="25549"/>
    <cellStyle name="Accent4 5 2" xfId="11601"/>
    <cellStyle name="Accent4 5 2 2" xfId="11602"/>
    <cellStyle name="Accent4 5 2 2 2" xfId="25550"/>
    <cellStyle name="Accent4 5 2 2 2 2" xfId="25551"/>
    <cellStyle name="Accent4 5 2 2 3" xfId="25552"/>
    <cellStyle name="Accent4 5 2 2 3 2" xfId="25553"/>
    <cellStyle name="Accent4 5 2 2 4" xfId="25554"/>
    <cellStyle name="Accent4 5 2 3" xfId="11603"/>
    <cellStyle name="Accent4 5 2 3 2" xfId="25555"/>
    <cellStyle name="Accent4 5 2 4" xfId="25556"/>
    <cellStyle name="Accent4 5 2 4 2" xfId="25557"/>
    <cellStyle name="Accent4 5 2 5" xfId="25558"/>
    <cellStyle name="Accent4 5 2 6" xfId="25559"/>
    <cellStyle name="Accent4 5 2 7" xfId="25560"/>
    <cellStyle name="Accent4 5 2 8" xfId="25561"/>
    <cellStyle name="Accent4 5 2 9" xfId="25562"/>
    <cellStyle name="Accent4 5 3" xfId="11604"/>
    <cellStyle name="Accent4 5 3 2" xfId="25563"/>
    <cellStyle name="Accent4 5 4" xfId="25564"/>
    <cellStyle name="Accent4 5 4 2" xfId="25565"/>
    <cellStyle name="Accent4 5 5" xfId="25566"/>
    <cellStyle name="Accent4 5 5 2" xfId="25567"/>
    <cellStyle name="Accent4 5 6" xfId="25568"/>
    <cellStyle name="Accent4 5 7" xfId="25569"/>
    <cellStyle name="Accent4 5 8" xfId="25570"/>
    <cellStyle name="Accent4 5 9" xfId="25571"/>
    <cellStyle name="Accent4 50" xfId="25572"/>
    <cellStyle name="Accent4 50 2" xfId="25573"/>
    <cellStyle name="Accent4 51" xfId="25574"/>
    <cellStyle name="Accent4 52" xfId="25575"/>
    <cellStyle name="Accent4 53" xfId="25576"/>
    <cellStyle name="Accent4 54" xfId="25577"/>
    <cellStyle name="Accent4 55" xfId="25578"/>
    <cellStyle name="Accent4 6" xfId="11605"/>
    <cellStyle name="Accent4 6 2" xfId="11606"/>
    <cellStyle name="Accent4 6 2 2" xfId="25579"/>
    <cellStyle name="Accent4 6 2 2 2" xfId="25580"/>
    <cellStyle name="Accent4 6 2 2 2 2" xfId="25581"/>
    <cellStyle name="Accent4 6 2 2 3" xfId="25582"/>
    <cellStyle name="Accent4 6 2 3" xfId="25583"/>
    <cellStyle name="Accent4 6 2 3 2" xfId="25584"/>
    <cellStyle name="Accent4 6 2 4" xfId="25585"/>
    <cellStyle name="Accent4 6 2 4 2" xfId="25586"/>
    <cellStyle name="Accent4 6 2 5" xfId="25587"/>
    <cellStyle name="Accent4 6 2 6" xfId="25588"/>
    <cellStyle name="Accent4 6 2 7" xfId="25589"/>
    <cellStyle name="Accent4 6 3" xfId="11607"/>
    <cellStyle name="Accent4 6 3 2" xfId="25590"/>
    <cellStyle name="Accent4 6 4" xfId="11608"/>
    <cellStyle name="Accent4 6 4 2" xfId="25591"/>
    <cellStyle name="Accent4 6 5" xfId="25592"/>
    <cellStyle name="Accent4 6 6" xfId="25593"/>
    <cellStyle name="Accent4 6 7" xfId="25594"/>
    <cellStyle name="Accent4 6 8" xfId="25595"/>
    <cellStyle name="Accent4 6 9" xfId="25596"/>
    <cellStyle name="Accent4 7" xfId="11609"/>
    <cellStyle name="Accent4 7 2" xfId="11610"/>
    <cellStyle name="Accent4 7 2 2" xfId="25597"/>
    <cellStyle name="Accent4 7 2 2 2" xfId="25598"/>
    <cellStyle name="Accent4 7 2 2 2 2" xfId="25599"/>
    <cellStyle name="Accent4 7 2 2 3" xfId="25600"/>
    <cellStyle name="Accent4 7 2 3" xfId="25601"/>
    <cellStyle name="Accent4 7 2 3 2" xfId="25602"/>
    <cellStyle name="Accent4 7 2 4" xfId="25603"/>
    <cellStyle name="Accent4 7 2 4 2" xfId="25604"/>
    <cellStyle name="Accent4 7 2 5" xfId="25605"/>
    <cellStyle name="Accent4 7 2 6" xfId="25606"/>
    <cellStyle name="Accent4 7 2 7" xfId="25607"/>
    <cellStyle name="Accent4 7 3" xfId="11611"/>
    <cellStyle name="Accent4 7 3 2" xfId="25608"/>
    <cellStyle name="Accent4 7 4" xfId="11612"/>
    <cellStyle name="Accent4 7 4 2" xfId="25609"/>
    <cellStyle name="Accent4 7 5" xfId="25610"/>
    <cellStyle name="Accent4 7 6" xfId="25611"/>
    <cellStyle name="Accent4 7 7" xfId="25612"/>
    <cellStyle name="Accent4 7 8" xfId="25613"/>
    <cellStyle name="Accent4 7 9" xfId="25614"/>
    <cellStyle name="Accent4 8" xfId="11613"/>
    <cellStyle name="Accent4 8 2" xfId="11614"/>
    <cellStyle name="Accent4 8 2 2" xfId="25615"/>
    <cellStyle name="Accent4 8 2 2 2" xfId="25616"/>
    <cellStyle name="Accent4 8 2 2 2 2" xfId="25617"/>
    <cellStyle name="Accent4 8 2 2 3" xfId="25618"/>
    <cellStyle name="Accent4 8 2 3" xfId="25619"/>
    <cellStyle name="Accent4 8 2 3 2" xfId="25620"/>
    <cellStyle name="Accent4 8 2 4" xfId="25621"/>
    <cellStyle name="Accent4 8 2 4 2" xfId="25622"/>
    <cellStyle name="Accent4 8 2 5" xfId="25623"/>
    <cellStyle name="Accent4 8 2 6" xfId="25624"/>
    <cellStyle name="Accent4 8 2 7" xfId="25625"/>
    <cellStyle name="Accent4 8 3" xfId="11615"/>
    <cellStyle name="Accent4 8 3 2" xfId="25626"/>
    <cellStyle name="Accent4 8 4" xfId="11616"/>
    <cellStyle name="Accent4 8 4 2" xfId="25627"/>
    <cellStyle name="Accent4 8 5" xfId="25628"/>
    <cellStyle name="Accent4 8 6" xfId="25629"/>
    <cellStyle name="Accent4 8 7" xfId="25630"/>
    <cellStyle name="Accent4 8 8" xfId="25631"/>
    <cellStyle name="Accent4 8 9" xfId="25632"/>
    <cellStyle name="Accent4 9" xfId="11617"/>
    <cellStyle name="Accent4 9 10" xfId="25633"/>
    <cellStyle name="Accent4 9 2" xfId="11618"/>
    <cellStyle name="Accent4 9 2 2" xfId="25634"/>
    <cellStyle name="Accent4 9 2 2 2" xfId="25635"/>
    <cellStyle name="Accent4 9 2 3" xfId="25636"/>
    <cellStyle name="Accent4 9 2 3 2" xfId="25637"/>
    <cellStyle name="Accent4 9 2 4" xfId="25638"/>
    <cellStyle name="Accent4 9 2 5" xfId="25639"/>
    <cellStyle name="Accent4 9 2 6" xfId="25640"/>
    <cellStyle name="Accent4 9 3" xfId="11619"/>
    <cellStyle name="Accent4 9 3 2" xfId="25641"/>
    <cellStyle name="Accent4 9 4" xfId="11620"/>
    <cellStyle name="Accent4 9 4 2" xfId="25642"/>
    <cellStyle name="Accent4 9 5" xfId="25643"/>
    <cellStyle name="Accent4 9 5 2" xfId="25644"/>
    <cellStyle name="Accent4 9 6" xfId="25645"/>
    <cellStyle name="Accent4 9 7" xfId="25646"/>
    <cellStyle name="Accent4 9 8" xfId="25647"/>
    <cellStyle name="Accent4 9 9" xfId="25648"/>
    <cellStyle name="Accent5 - 20%" xfId="11621"/>
    <cellStyle name="Accent5 - 20% 2" xfId="11622"/>
    <cellStyle name="Accent5 - 20% 3" xfId="11623"/>
    <cellStyle name="Accent5 - 20% 4" xfId="25649"/>
    <cellStyle name="Accent5 - 20% 5" xfId="25650"/>
    <cellStyle name="Accent5 - 20% 6" xfId="25651"/>
    <cellStyle name="Accent5 - 40%" xfId="11624"/>
    <cellStyle name="Accent5 - 40% 2" xfId="11625"/>
    <cellStyle name="Accent5 - 40% 3" xfId="11626"/>
    <cellStyle name="Accent5 - 40% 4" xfId="25652"/>
    <cellStyle name="Accent5 - 40% 5" xfId="25653"/>
    <cellStyle name="Accent5 - 40% 6" xfId="25654"/>
    <cellStyle name="Accent5 - 60%" xfId="11627"/>
    <cellStyle name="Accent5 - 60% 2" xfId="11628"/>
    <cellStyle name="Accent5 - 60% 3" xfId="11629"/>
    <cellStyle name="Accent5 - 60% 4" xfId="25655"/>
    <cellStyle name="Accent5 - 60% 5" xfId="25656"/>
    <cellStyle name="Accent5 - 60% 6" xfId="25657"/>
    <cellStyle name="Accent5 10" xfId="11630"/>
    <cellStyle name="Accent5 10 2" xfId="11631"/>
    <cellStyle name="Accent5 10 2 2" xfId="25658"/>
    <cellStyle name="Accent5 10 2 2 2" xfId="25659"/>
    <cellStyle name="Accent5 10 2 3" xfId="25660"/>
    <cellStyle name="Accent5 10 2 4" xfId="25661"/>
    <cellStyle name="Accent5 10 2 5" xfId="25662"/>
    <cellStyle name="Accent5 10 3" xfId="11632"/>
    <cellStyle name="Accent5 10 3 2" xfId="25663"/>
    <cellStyle name="Accent5 10 4" xfId="11633"/>
    <cellStyle name="Accent5 10 4 2" xfId="25664"/>
    <cellStyle name="Accent5 10 5" xfId="25665"/>
    <cellStyle name="Accent5 10 6" xfId="25666"/>
    <cellStyle name="Accent5 10 7" xfId="25667"/>
    <cellStyle name="Accent5 10 8" xfId="25668"/>
    <cellStyle name="Accent5 10 9" xfId="25669"/>
    <cellStyle name="Accent5 11" xfId="11634"/>
    <cellStyle name="Accent5 11 2" xfId="11635"/>
    <cellStyle name="Accent5 11 2 2" xfId="25670"/>
    <cellStyle name="Accent5 11 2 2 2" xfId="25671"/>
    <cellStyle name="Accent5 11 2 3" xfId="25672"/>
    <cellStyle name="Accent5 11 2 4" xfId="25673"/>
    <cellStyle name="Accent5 11 2 5" xfId="25674"/>
    <cellStyle name="Accent5 11 3" xfId="11636"/>
    <cellStyle name="Accent5 11 3 2" xfId="25675"/>
    <cellStyle name="Accent5 11 4" xfId="11637"/>
    <cellStyle name="Accent5 11 4 2" xfId="25676"/>
    <cellStyle name="Accent5 11 5" xfId="25677"/>
    <cellStyle name="Accent5 11 6" xfId="25678"/>
    <cellStyle name="Accent5 11 7" xfId="25679"/>
    <cellStyle name="Accent5 11 8" xfId="25680"/>
    <cellStyle name="Accent5 11 9" xfId="25681"/>
    <cellStyle name="Accent5 12" xfId="11638"/>
    <cellStyle name="Accent5 12 2" xfId="11639"/>
    <cellStyle name="Accent5 12 2 2" xfId="25682"/>
    <cellStyle name="Accent5 12 2 2 2" xfId="25683"/>
    <cellStyle name="Accent5 12 2 3" xfId="25684"/>
    <cellStyle name="Accent5 12 2 4" xfId="25685"/>
    <cellStyle name="Accent5 12 2 5" xfId="25686"/>
    <cellStyle name="Accent5 12 3" xfId="11640"/>
    <cellStyle name="Accent5 12 3 2" xfId="25687"/>
    <cellStyle name="Accent5 12 4" xfId="11641"/>
    <cellStyle name="Accent5 12 4 2" xfId="25688"/>
    <cellStyle name="Accent5 12 5" xfId="25689"/>
    <cellStyle name="Accent5 12 6" xfId="25690"/>
    <cellStyle name="Accent5 12 7" xfId="25691"/>
    <cellStyle name="Accent5 12 8" xfId="25692"/>
    <cellStyle name="Accent5 12 9" xfId="25693"/>
    <cellStyle name="Accent5 13" xfId="11642"/>
    <cellStyle name="Accent5 13 2" xfId="11643"/>
    <cellStyle name="Accent5 13 2 2" xfId="25694"/>
    <cellStyle name="Accent5 13 2 2 2" xfId="25695"/>
    <cellStyle name="Accent5 13 2 3" xfId="25696"/>
    <cellStyle name="Accent5 13 2 4" xfId="25697"/>
    <cellStyle name="Accent5 13 2 5" xfId="25698"/>
    <cellStyle name="Accent5 13 3" xfId="11644"/>
    <cellStyle name="Accent5 13 3 2" xfId="25699"/>
    <cellStyle name="Accent5 13 4" xfId="11645"/>
    <cellStyle name="Accent5 13 4 2" xfId="25700"/>
    <cellStyle name="Accent5 13 5" xfId="25701"/>
    <cellStyle name="Accent5 13 6" xfId="25702"/>
    <cellStyle name="Accent5 13 7" xfId="25703"/>
    <cellStyle name="Accent5 13 8" xfId="25704"/>
    <cellStyle name="Accent5 13 9" xfId="25705"/>
    <cellStyle name="Accent5 14" xfId="11646"/>
    <cellStyle name="Accent5 14 2" xfId="11647"/>
    <cellStyle name="Accent5 14 2 2" xfId="25706"/>
    <cellStyle name="Accent5 14 2 2 2" xfId="25707"/>
    <cellStyle name="Accent5 14 2 3" xfId="25708"/>
    <cellStyle name="Accent5 14 2 4" xfId="25709"/>
    <cellStyle name="Accent5 14 2 5" xfId="25710"/>
    <cellStyle name="Accent5 14 3" xfId="11648"/>
    <cellStyle name="Accent5 14 3 2" xfId="25711"/>
    <cellStyle name="Accent5 14 4" xfId="25712"/>
    <cellStyle name="Accent5 14 5" xfId="25713"/>
    <cellStyle name="Accent5 14 6" xfId="25714"/>
    <cellStyle name="Accent5 14 7" xfId="25715"/>
    <cellStyle name="Accent5 14 8" xfId="25716"/>
    <cellStyle name="Accent5 15" xfId="11649"/>
    <cellStyle name="Accent5 15 2" xfId="11650"/>
    <cellStyle name="Accent5 15 2 2" xfId="25717"/>
    <cellStyle name="Accent5 15 2 2 2" xfId="25718"/>
    <cellStyle name="Accent5 15 2 3" xfId="25719"/>
    <cellStyle name="Accent5 15 3" xfId="25720"/>
    <cellStyle name="Accent5 15 3 2" xfId="25721"/>
    <cellStyle name="Accent5 15 4" xfId="25722"/>
    <cellStyle name="Accent5 15 5" xfId="25723"/>
    <cellStyle name="Accent5 15 6" xfId="25724"/>
    <cellStyle name="Accent5 15 7" xfId="25725"/>
    <cellStyle name="Accent5 15 8" xfId="25726"/>
    <cellStyle name="Accent5 16" xfId="11651"/>
    <cellStyle name="Accent5 16 2" xfId="11652"/>
    <cellStyle name="Accent5 16 2 2" xfId="25727"/>
    <cellStyle name="Accent5 16 3" xfId="11653"/>
    <cellStyle name="Accent5 16 3 2" xfId="25728"/>
    <cellStyle name="Accent5 16 4" xfId="25729"/>
    <cellStyle name="Accent5 16 5" xfId="25730"/>
    <cellStyle name="Accent5 16 6" xfId="25731"/>
    <cellStyle name="Accent5 16 7" xfId="25732"/>
    <cellStyle name="Accent5 16 8" xfId="25733"/>
    <cellStyle name="Accent5 17" xfId="11654"/>
    <cellStyle name="Accent5 17 2" xfId="11655"/>
    <cellStyle name="Accent5 17 2 2" xfId="11656"/>
    <cellStyle name="Accent5 17 2 3" xfId="25734"/>
    <cellStyle name="Accent5 17 2 4" xfId="25735"/>
    <cellStyle name="Accent5 17 3" xfId="11657"/>
    <cellStyle name="Accent5 17 3 2" xfId="25736"/>
    <cellStyle name="Accent5 17 4" xfId="25737"/>
    <cellStyle name="Accent5 17 5" xfId="25738"/>
    <cellStyle name="Accent5 17 6" xfId="25739"/>
    <cellStyle name="Accent5 17 7" xfId="25740"/>
    <cellStyle name="Accent5 17 8" xfId="25741"/>
    <cellStyle name="Accent5 18" xfId="11658"/>
    <cellStyle name="Accent5 18 2" xfId="25742"/>
    <cellStyle name="Accent5 18 2 2" xfId="25743"/>
    <cellStyle name="Accent5 18 3" xfId="25744"/>
    <cellStyle name="Accent5 18 3 2" xfId="25745"/>
    <cellStyle name="Accent5 18 4" xfId="25746"/>
    <cellStyle name="Accent5 18 5" xfId="25747"/>
    <cellStyle name="Accent5 18 6" xfId="25748"/>
    <cellStyle name="Accent5 18 7" xfId="25749"/>
    <cellStyle name="Accent5 18 8" xfId="25750"/>
    <cellStyle name="Accent5 19" xfId="11659"/>
    <cellStyle name="Accent5 19 2" xfId="25751"/>
    <cellStyle name="Accent5 19 2 2" xfId="25752"/>
    <cellStyle name="Accent5 19 3" xfId="25753"/>
    <cellStyle name="Accent5 19 3 2" xfId="25754"/>
    <cellStyle name="Accent5 19 4" xfId="25755"/>
    <cellStyle name="Accent5 19 5" xfId="25756"/>
    <cellStyle name="Accent5 19 6" xfId="25757"/>
    <cellStyle name="Accent5 19 7" xfId="25758"/>
    <cellStyle name="Accent5 19 8" xfId="25759"/>
    <cellStyle name="Accent5 2" xfId="11660"/>
    <cellStyle name="Accent5 2 2" xfId="11661"/>
    <cellStyle name="Accent5 2 2 2" xfId="11662"/>
    <cellStyle name="Accent5 2 2 2 2" xfId="11663"/>
    <cellStyle name="Accent5 2 2 2 3" xfId="25760"/>
    <cellStyle name="Accent5 2 2 2 4" xfId="25761"/>
    <cellStyle name="Accent5 2 2 2 5" xfId="25762"/>
    <cellStyle name="Accent5 2 2 2 6" xfId="25763"/>
    <cellStyle name="Accent5 2 2 3" xfId="11664"/>
    <cellStyle name="Accent5 2 2 3 2" xfId="25764"/>
    <cellStyle name="Accent5 2 2 4" xfId="11665"/>
    <cellStyle name="Accent5 2 2 5" xfId="25765"/>
    <cellStyle name="Accent5 2 2 6" xfId="25766"/>
    <cellStyle name="Accent5 2 2 7" xfId="25767"/>
    <cellStyle name="Accent5 2 2 8" xfId="25768"/>
    <cellStyle name="Accent5 2 3" xfId="11666"/>
    <cellStyle name="Accent5 2 3 2" xfId="11667"/>
    <cellStyle name="Accent5 2 3 2 2" xfId="25769"/>
    <cellStyle name="Accent5 2 3 2 2 2" xfId="25770"/>
    <cellStyle name="Accent5 2 3 2 3" xfId="25771"/>
    <cellStyle name="Accent5 2 3 2 4" xfId="25772"/>
    <cellStyle name="Accent5 2 3 2 5" xfId="25773"/>
    <cellStyle name="Accent5 2 3 3" xfId="11668"/>
    <cellStyle name="Accent5 2 3 3 2" xfId="25774"/>
    <cellStyle name="Accent5 2 3 4" xfId="11669"/>
    <cellStyle name="Accent5 2 3 5" xfId="25775"/>
    <cellStyle name="Accent5 2 3 6" xfId="25776"/>
    <cellStyle name="Accent5 2 3 7" xfId="25777"/>
    <cellStyle name="Accent5 2 3 8" xfId="25778"/>
    <cellStyle name="Accent5 2 4" xfId="11670"/>
    <cellStyle name="Accent5 2 4 2" xfId="11671"/>
    <cellStyle name="Accent5 2 4 3" xfId="25779"/>
    <cellStyle name="Accent5 2 4 4" xfId="25780"/>
    <cellStyle name="Accent5 2 5" xfId="11672"/>
    <cellStyle name="Accent5 2 5 2" xfId="25781"/>
    <cellStyle name="Accent5 2 6" xfId="25782"/>
    <cellStyle name="Accent5 2 7" xfId="25783"/>
    <cellStyle name="Accent5 2 8" xfId="25784"/>
    <cellStyle name="Accent5 2 9" xfId="25785"/>
    <cellStyle name="Accent5 2_BB" xfId="11673"/>
    <cellStyle name="Accent5 20" xfId="11674"/>
    <cellStyle name="Accent5 20 2" xfId="25786"/>
    <cellStyle name="Accent5 20 2 2" xfId="25787"/>
    <cellStyle name="Accent5 20 3" xfId="25788"/>
    <cellStyle name="Accent5 20 3 2" xfId="25789"/>
    <cellStyle name="Accent5 20 4" xfId="25790"/>
    <cellStyle name="Accent5 20 5" xfId="25791"/>
    <cellStyle name="Accent5 20 6" xfId="25792"/>
    <cellStyle name="Accent5 21" xfId="11675"/>
    <cellStyle name="Accent5 21 2" xfId="25793"/>
    <cellStyle name="Accent5 21 2 2" xfId="25794"/>
    <cellStyle name="Accent5 21 3" xfId="25795"/>
    <cellStyle name="Accent5 21 3 2" xfId="25796"/>
    <cellStyle name="Accent5 21 4" xfId="25797"/>
    <cellStyle name="Accent5 21 5" xfId="25798"/>
    <cellStyle name="Accent5 21 6" xfId="25799"/>
    <cellStyle name="Accent5 22" xfId="11676"/>
    <cellStyle name="Accent5 22 2" xfId="25800"/>
    <cellStyle name="Accent5 22 2 2" xfId="25801"/>
    <cellStyle name="Accent5 22 3" xfId="25802"/>
    <cellStyle name="Accent5 22 4" xfId="25803"/>
    <cellStyle name="Accent5 22 5" xfId="25804"/>
    <cellStyle name="Accent5 23" xfId="11677"/>
    <cellStyle name="Accent5 23 2" xfId="25805"/>
    <cellStyle name="Accent5 23 2 2" xfId="25806"/>
    <cellStyle name="Accent5 23 3" xfId="25807"/>
    <cellStyle name="Accent5 23 4" xfId="25808"/>
    <cellStyle name="Accent5 23 5" xfId="25809"/>
    <cellStyle name="Accent5 24" xfId="11678"/>
    <cellStyle name="Accent5 24 2" xfId="25810"/>
    <cellStyle name="Accent5 24 2 2" xfId="25811"/>
    <cellStyle name="Accent5 24 3" xfId="25812"/>
    <cellStyle name="Accent5 24 4" xfId="25813"/>
    <cellStyle name="Accent5 24 5" xfId="25814"/>
    <cellStyle name="Accent5 25" xfId="11679"/>
    <cellStyle name="Accent5 25 2" xfId="25815"/>
    <cellStyle name="Accent5 26" xfId="11680"/>
    <cellStyle name="Accent5 26 2" xfId="25816"/>
    <cellStyle name="Accent5 26 2 2" xfId="25817"/>
    <cellStyle name="Accent5 26 3" xfId="25818"/>
    <cellStyle name="Accent5 27" xfId="25819"/>
    <cellStyle name="Accent5 27 2" xfId="25820"/>
    <cellStyle name="Accent5 27 2 2" xfId="25821"/>
    <cellStyle name="Accent5 27 3" xfId="25822"/>
    <cellStyle name="Accent5 28" xfId="25823"/>
    <cellStyle name="Accent5 28 2" xfId="25824"/>
    <cellStyle name="Accent5 28 2 2" xfId="25825"/>
    <cellStyle name="Accent5 28 3" xfId="25826"/>
    <cellStyle name="Accent5 29" xfId="25827"/>
    <cellStyle name="Accent5 29 2" xfId="25828"/>
    <cellStyle name="Accent5 29 2 2" xfId="25829"/>
    <cellStyle name="Accent5 29 3" xfId="25830"/>
    <cellStyle name="Accent5 3" xfId="11681"/>
    <cellStyle name="Accent5 3 10" xfId="25831"/>
    <cellStyle name="Accent5 3 11" xfId="25832"/>
    <cellStyle name="Accent5 3 2" xfId="11682"/>
    <cellStyle name="Accent5 3 2 10" xfId="25833"/>
    <cellStyle name="Accent5 3 2 11" xfId="25834"/>
    <cellStyle name="Accent5 3 2 12" xfId="25835"/>
    <cellStyle name="Accent5 3 2 2" xfId="11683"/>
    <cellStyle name="Accent5 3 2 2 2" xfId="25836"/>
    <cellStyle name="Accent5 3 2 2 2 2" xfId="25837"/>
    <cellStyle name="Accent5 3 2 2 3" xfId="25838"/>
    <cellStyle name="Accent5 3 2 2 4" xfId="25839"/>
    <cellStyle name="Accent5 3 2 2 5" xfId="25840"/>
    <cellStyle name="Accent5 3 2 3" xfId="11684"/>
    <cellStyle name="Accent5 3 2 3 2" xfId="25841"/>
    <cellStyle name="Accent5 3 2 4" xfId="11685"/>
    <cellStyle name="Accent5 3 2 4 2" xfId="25842"/>
    <cellStyle name="Accent5 3 2 5" xfId="25843"/>
    <cellStyle name="Accent5 3 2 5 2" xfId="25844"/>
    <cellStyle name="Accent5 3 2 6" xfId="25845"/>
    <cellStyle name="Accent5 3 2 7" xfId="25846"/>
    <cellStyle name="Accent5 3 2 8" xfId="25847"/>
    <cellStyle name="Accent5 3 2 9" xfId="25848"/>
    <cellStyle name="Accent5 3 3" xfId="11686"/>
    <cellStyle name="Accent5 3 3 2" xfId="25849"/>
    <cellStyle name="Accent5 3 3 3" xfId="25850"/>
    <cellStyle name="Accent5 3 3 4" xfId="25851"/>
    <cellStyle name="Accent5 3 4" xfId="11687"/>
    <cellStyle name="Accent5 3 4 2" xfId="25852"/>
    <cellStyle name="Accent5 3 5" xfId="25853"/>
    <cellStyle name="Accent5 3 5 2" xfId="25854"/>
    <cellStyle name="Accent5 3 6" xfId="25855"/>
    <cellStyle name="Accent5 3 7" xfId="25856"/>
    <cellStyle name="Accent5 3 8" xfId="25857"/>
    <cellStyle name="Accent5 3 9" xfId="25858"/>
    <cellStyle name="Accent5 30" xfId="25859"/>
    <cellStyle name="Accent5 30 2" xfId="25860"/>
    <cellStyle name="Accent5 31" xfId="25861"/>
    <cellStyle name="Accent5 31 2" xfId="25862"/>
    <cellStyle name="Accent5 32" xfId="25863"/>
    <cellStyle name="Accent5 32 2" xfId="25864"/>
    <cellStyle name="Accent5 33" xfId="25865"/>
    <cellStyle name="Accent5 33 2" xfId="25866"/>
    <cellStyle name="Accent5 34" xfId="25867"/>
    <cellStyle name="Accent5 34 2" xfId="25868"/>
    <cellStyle name="Accent5 35" xfId="25869"/>
    <cellStyle name="Accent5 35 2" xfId="25870"/>
    <cellStyle name="Accent5 36" xfId="25871"/>
    <cellStyle name="Accent5 36 2" xfId="25872"/>
    <cellStyle name="Accent5 37" xfId="25873"/>
    <cellStyle name="Accent5 37 2" xfId="25874"/>
    <cellStyle name="Accent5 38" xfId="25875"/>
    <cellStyle name="Accent5 38 2" xfId="25876"/>
    <cellStyle name="Accent5 39" xfId="25877"/>
    <cellStyle name="Accent5 39 2" xfId="25878"/>
    <cellStyle name="Accent5 4" xfId="11688"/>
    <cellStyle name="Accent5 4 10" xfId="25879"/>
    <cellStyle name="Accent5 4 11" xfId="25880"/>
    <cellStyle name="Accent5 4 2" xfId="11689"/>
    <cellStyle name="Accent5 4 2 10" xfId="25881"/>
    <cellStyle name="Accent5 4 2 11" xfId="25882"/>
    <cellStyle name="Accent5 4 2 2" xfId="11690"/>
    <cellStyle name="Accent5 4 2 2 2" xfId="25883"/>
    <cellStyle name="Accent5 4 2 2 2 2" xfId="25884"/>
    <cellStyle name="Accent5 4 2 2 3" xfId="25885"/>
    <cellStyle name="Accent5 4 2 3" xfId="11691"/>
    <cellStyle name="Accent5 4 2 3 2" xfId="25886"/>
    <cellStyle name="Accent5 4 2 4" xfId="25887"/>
    <cellStyle name="Accent5 4 2 4 2" xfId="25888"/>
    <cellStyle name="Accent5 4 2 5" xfId="25889"/>
    <cellStyle name="Accent5 4 2 6" xfId="25890"/>
    <cellStyle name="Accent5 4 2 7" xfId="25891"/>
    <cellStyle name="Accent5 4 2 8" xfId="25892"/>
    <cellStyle name="Accent5 4 2 9" xfId="25893"/>
    <cellStyle name="Accent5 4 3" xfId="11692"/>
    <cellStyle name="Accent5 4 3 2" xfId="25894"/>
    <cellStyle name="Accent5 4 4" xfId="25895"/>
    <cellStyle name="Accent5 4 4 2" xfId="25896"/>
    <cellStyle name="Accent5 4 5" xfId="25897"/>
    <cellStyle name="Accent5 4 5 2" xfId="25898"/>
    <cellStyle name="Accent5 4 6" xfId="25899"/>
    <cellStyle name="Accent5 4 7" xfId="25900"/>
    <cellStyle name="Accent5 4 8" xfId="25901"/>
    <cellStyle name="Accent5 4 9" xfId="25902"/>
    <cellStyle name="Accent5 40" xfId="25903"/>
    <cellStyle name="Accent5 40 2" xfId="25904"/>
    <cellStyle name="Accent5 41" xfId="25905"/>
    <cellStyle name="Accent5 41 2" xfId="25906"/>
    <cellStyle name="Accent5 42" xfId="25907"/>
    <cellStyle name="Accent5 42 2" xfId="25908"/>
    <cellStyle name="Accent5 43" xfId="25909"/>
    <cellStyle name="Accent5 43 2" xfId="25910"/>
    <cellStyle name="Accent5 44" xfId="25911"/>
    <cellStyle name="Accent5 44 2" xfId="25912"/>
    <cellStyle name="Accent5 45" xfId="25913"/>
    <cellStyle name="Accent5 45 2" xfId="25914"/>
    <cellStyle name="Accent5 46" xfId="25915"/>
    <cellStyle name="Accent5 46 2" xfId="25916"/>
    <cellStyle name="Accent5 47" xfId="25917"/>
    <cellStyle name="Accent5 47 2" xfId="25918"/>
    <cellStyle name="Accent5 48" xfId="25919"/>
    <cellStyle name="Accent5 48 2" xfId="25920"/>
    <cellStyle name="Accent5 49" xfId="25921"/>
    <cellStyle name="Accent5 49 2" xfId="25922"/>
    <cellStyle name="Accent5 5" xfId="11693"/>
    <cellStyle name="Accent5 5 10" xfId="25923"/>
    <cellStyle name="Accent5 5 2" xfId="11694"/>
    <cellStyle name="Accent5 5 2 2" xfId="11695"/>
    <cellStyle name="Accent5 5 2 2 2" xfId="25924"/>
    <cellStyle name="Accent5 5 2 2 2 2" xfId="25925"/>
    <cellStyle name="Accent5 5 2 2 3" xfId="25926"/>
    <cellStyle name="Accent5 5 2 3" xfId="11696"/>
    <cellStyle name="Accent5 5 2 3 2" xfId="25927"/>
    <cellStyle name="Accent5 5 2 4" xfId="25928"/>
    <cellStyle name="Accent5 5 2 5" xfId="25929"/>
    <cellStyle name="Accent5 5 2 6" xfId="25930"/>
    <cellStyle name="Accent5 5 2 7" xfId="25931"/>
    <cellStyle name="Accent5 5 2 8" xfId="25932"/>
    <cellStyle name="Accent5 5 3" xfId="11697"/>
    <cellStyle name="Accent5 5 3 2" xfId="25933"/>
    <cellStyle name="Accent5 5 4" xfId="25934"/>
    <cellStyle name="Accent5 5 4 2" xfId="25935"/>
    <cellStyle name="Accent5 5 5" xfId="25936"/>
    <cellStyle name="Accent5 5 5 2" xfId="25937"/>
    <cellStyle name="Accent5 5 6" xfId="25938"/>
    <cellStyle name="Accent5 5 7" xfId="25939"/>
    <cellStyle name="Accent5 5 8" xfId="25940"/>
    <cellStyle name="Accent5 5 9" xfId="25941"/>
    <cellStyle name="Accent5 50" xfId="25942"/>
    <cellStyle name="Accent5 50 2" xfId="25943"/>
    <cellStyle name="Accent5 51" xfId="25944"/>
    <cellStyle name="Accent5 52" xfId="25945"/>
    <cellStyle name="Accent5 53" xfId="25946"/>
    <cellStyle name="Accent5 54" xfId="25947"/>
    <cellStyle name="Accent5 55" xfId="25948"/>
    <cellStyle name="Accent5 6" xfId="11698"/>
    <cellStyle name="Accent5 6 2" xfId="11699"/>
    <cellStyle name="Accent5 6 2 2" xfId="25949"/>
    <cellStyle name="Accent5 6 2 2 2" xfId="25950"/>
    <cellStyle name="Accent5 6 2 3" xfId="25951"/>
    <cellStyle name="Accent5 6 2 3 2" xfId="25952"/>
    <cellStyle name="Accent5 6 2 4" xfId="25953"/>
    <cellStyle name="Accent5 6 2 5" xfId="25954"/>
    <cellStyle name="Accent5 6 2 6" xfId="25955"/>
    <cellStyle name="Accent5 6 3" xfId="11700"/>
    <cellStyle name="Accent5 6 3 2" xfId="25956"/>
    <cellStyle name="Accent5 6 4" xfId="11701"/>
    <cellStyle name="Accent5 6 4 2" xfId="25957"/>
    <cellStyle name="Accent5 6 5" xfId="25958"/>
    <cellStyle name="Accent5 6 6" xfId="25959"/>
    <cellStyle name="Accent5 6 7" xfId="25960"/>
    <cellStyle name="Accent5 6 8" xfId="25961"/>
    <cellStyle name="Accent5 6 9" xfId="25962"/>
    <cellStyle name="Accent5 7" xfId="11702"/>
    <cellStyle name="Accent5 7 2" xfId="11703"/>
    <cellStyle name="Accent5 7 2 2" xfId="25963"/>
    <cellStyle name="Accent5 7 2 2 2" xfId="25964"/>
    <cellStyle name="Accent5 7 2 3" xfId="25965"/>
    <cellStyle name="Accent5 7 2 3 2" xfId="25966"/>
    <cellStyle name="Accent5 7 2 4" xfId="25967"/>
    <cellStyle name="Accent5 7 2 5" xfId="25968"/>
    <cellStyle name="Accent5 7 2 6" xfId="25969"/>
    <cellStyle name="Accent5 7 3" xfId="11704"/>
    <cellStyle name="Accent5 7 3 2" xfId="25970"/>
    <cellStyle name="Accent5 7 4" xfId="11705"/>
    <cellStyle name="Accent5 7 4 2" xfId="25971"/>
    <cellStyle name="Accent5 7 5" xfId="25972"/>
    <cellStyle name="Accent5 7 6" xfId="25973"/>
    <cellStyle name="Accent5 7 7" xfId="25974"/>
    <cellStyle name="Accent5 7 8" xfId="25975"/>
    <cellStyle name="Accent5 7 9" xfId="25976"/>
    <cellStyle name="Accent5 8" xfId="11706"/>
    <cellStyle name="Accent5 8 2" xfId="11707"/>
    <cellStyle name="Accent5 8 2 2" xfId="25977"/>
    <cellStyle name="Accent5 8 2 2 2" xfId="25978"/>
    <cellStyle name="Accent5 8 2 3" xfId="25979"/>
    <cellStyle name="Accent5 8 2 3 2" xfId="25980"/>
    <cellStyle name="Accent5 8 2 4" xfId="25981"/>
    <cellStyle name="Accent5 8 2 5" xfId="25982"/>
    <cellStyle name="Accent5 8 2 6" xfId="25983"/>
    <cellStyle name="Accent5 8 3" xfId="11708"/>
    <cellStyle name="Accent5 8 3 2" xfId="25984"/>
    <cellStyle name="Accent5 8 4" xfId="11709"/>
    <cellStyle name="Accent5 8 4 2" xfId="25985"/>
    <cellStyle name="Accent5 8 5" xfId="25986"/>
    <cellStyle name="Accent5 8 6" xfId="25987"/>
    <cellStyle name="Accent5 8 7" xfId="25988"/>
    <cellStyle name="Accent5 8 8" xfId="25989"/>
    <cellStyle name="Accent5 8 9" xfId="25990"/>
    <cellStyle name="Accent5 9" xfId="11710"/>
    <cellStyle name="Accent5 9 2" xfId="11711"/>
    <cellStyle name="Accent5 9 2 2" xfId="25991"/>
    <cellStyle name="Accent5 9 2 2 2" xfId="25992"/>
    <cellStyle name="Accent5 9 2 3" xfId="25993"/>
    <cellStyle name="Accent5 9 2 4" xfId="25994"/>
    <cellStyle name="Accent5 9 2 5" xfId="25995"/>
    <cellStyle name="Accent5 9 3" xfId="11712"/>
    <cellStyle name="Accent5 9 3 2" xfId="25996"/>
    <cellStyle name="Accent5 9 4" xfId="11713"/>
    <cellStyle name="Accent5 9 4 2" xfId="25997"/>
    <cellStyle name="Accent5 9 5" xfId="25998"/>
    <cellStyle name="Accent5 9 6" xfId="25999"/>
    <cellStyle name="Accent5 9 7" xfId="26000"/>
    <cellStyle name="Accent5 9 8" xfId="26001"/>
    <cellStyle name="Accent5 9 9" xfId="26002"/>
    <cellStyle name="Accent6 - 20%" xfId="11714"/>
    <cellStyle name="Accent6 - 20% 2" xfId="11715"/>
    <cellStyle name="Accent6 - 20% 3" xfId="11716"/>
    <cellStyle name="Accent6 - 20% 4" xfId="26003"/>
    <cellStyle name="Accent6 - 20% 5" xfId="26004"/>
    <cellStyle name="Accent6 - 20% 6" xfId="26005"/>
    <cellStyle name="Accent6 - 40%" xfId="11717"/>
    <cellStyle name="Accent6 - 40% 2" xfId="11718"/>
    <cellStyle name="Accent6 - 40% 3" xfId="11719"/>
    <cellStyle name="Accent6 - 40% 4" xfId="26006"/>
    <cellStyle name="Accent6 - 40% 5" xfId="26007"/>
    <cellStyle name="Accent6 - 40% 6" xfId="26008"/>
    <cellStyle name="Accent6 - 60%" xfId="11720"/>
    <cellStyle name="Accent6 - 60% 2" xfId="11721"/>
    <cellStyle name="Accent6 - 60% 3" xfId="11722"/>
    <cellStyle name="Accent6 - 60% 4" xfId="26009"/>
    <cellStyle name="Accent6 - 60% 5" xfId="26010"/>
    <cellStyle name="Accent6 - 60% 6" xfId="26011"/>
    <cellStyle name="Accent6 10" xfId="11723"/>
    <cellStyle name="Accent6 10 2" xfId="11724"/>
    <cellStyle name="Accent6 10 2 2" xfId="26012"/>
    <cellStyle name="Accent6 10 2 2 2" xfId="26013"/>
    <cellStyle name="Accent6 10 2 3" xfId="26014"/>
    <cellStyle name="Accent6 10 2 4" xfId="26015"/>
    <cellStyle name="Accent6 10 2 5" xfId="26016"/>
    <cellStyle name="Accent6 10 3" xfId="11725"/>
    <cellStyle name="Accent6 10 3 2" xfId="26017"/>
    <cellStyle name="Accent6 10 4" xfId="11726"/>
    <cellStyle name="Accent6 10 4 2" xfId="26018"/>
    <cellStyle name="Accent6 10 5" xfId="26019"/>
    <cellStyle name="Accent6 10 6" xfId="26020"/>
    <cellStyle name="Accent6 10 7" xfId="26021"/>
    <cellStyle name="Accent6 10 8" xfId="26022"/>
    <cellStyle name="Accent6 10 9" xfId="26023"/>
    <cellStyle name="Accent6 11" xfId="11727"/>
    <cellStyle name="Accent6 11 2" xfId="11728"/>
    <cellStyle name="Accent6 11 2 2" xfId="26024"/>
    <cellStyle name="Accent6 11 2 2 2" xfId="26025"/>
    <cellStyle name="Accent6 11 2 3" xfId="26026"/>
    <cellStyle name="Accent6 11 2 4" xfId="26027"/>
    <cellStyle name="Accent6 11 2 5" xfId="26028"/>
    <cellStyle name="Accent6 11 3" xfId="11729"/>
    <cellStyle name="Accent6 11 3 2" xfId="26029"/>
    <cellStyle name="Accent6 11 4" xfId="11730"/>
    <cellStyle name="Accent6 11 4 2" xfId="26030"/>
    <cellStyle name="Accent6 11 5" xfId="26031"/>
    <cellStyle name="Accent6 11 6" xfId="26032"/>
    <cellStyle name="Accent6 11 7" xfId="26033"/>
    <cellStyle name="Accent6 11 8" xfId="26034"/>
    <cellStyle name="Accent6 11 9" xfId="26035"/>
    <cellStyle name="Accent6 12" xfId="11731"/>
    <cellStyle name="Accent6 12 2" xfId="11732"/>
    <cellStyle name="Accent6 12 2 2" xfId="26036"/>
    <cellStyle name="Accent6 12 2 2 2" xfId="26037"/>
    <cellStyle name="Accent6 12 2 3" xfId="26038"/>
    <cellStyle name="Accent6 12 2 4" xfId="26039"/>
    <cellStyle name="Accent6 12 2 5" xfId="26040"/>
    <cellStyle name="Accent6 12 3" xfId="11733"/>
    <cellStyle name="Accent6 12 3 2" xfId="26041"/>
    <cellStyle name="Accent6 12 4" xfId="11734"/>
    <cellStyle name="Accent6 12 4 2" xfId="26042"/>
    <cellStyle name="Accent6 12 5" xfId="26043"/>
    <cellStyle name="Accent6 12 6" xfId="26044"/>
    <cellStyle name="Accent6 12 7" xfId="26045"/>
    <cellStyle name="Accent6 12 8" xfId="26046"/>
    <cellStyle name="Accent6 12 9" xfId="26047"/>
    <cellStyle name="Accent6 13" xfId="11735"/>
    <cellStyle name="Accent6 13 2" xfId="11736"/>
    <cellStyle name="Accent6 13 2 2" xfId="26048"/>
    <cellStyle name="Accent6 13 2 2 2" xfId="26049"/>
    <cellStyle name="Accent6 13 2 3" xfId="26050"/>
    <cellStyle name="Accent6 13 2 4" xfId="26051"/>
    <cellStyle name="Accent6 13 2 5" xfId="26052"/>
    <cellStyle name="Accent6 13 3" xfId="11737"/>
    <cellStyle name="Accent6 13 3 2" xfId="26053"/>
    <cellStyle name="Accent6 13 4" xfId="11738"/>
    <cellStyle name="Accent6 13 4 2" xfId="26054"/>
    <cellStyle name="Accent6 13 5" xfId="26055"/>
    <cellStyle name="Accent6 13 6" xfId="26056"/>
    <cellStyle name="Accent6 13 7" xfId="26057"/>
    <cellStyle name="Accent6 13 8" xfId="26058"/>
    <cellStyle name="Accent6 13 9" xfId="26059"/>
    <cellStyle name="Accent6 14" xfId="11739"/>
    <cellStyle name="Accent6 14 2" xfId="11740"/>
    <cellStyle name="Accent6 14 2 2" xfId="26060"/>
    <cellStyle name="Accent6 14 2 2 2" xfId="26061"/>
    <cellStyle name="Accent6 14 2 3" xfId="26062"/>
    <cellStyle name="Accent6 14 2 4" xfId="26063"/>
    <cellStyle name="Accent6 14 2 5" xfId="26064"/>
    <cellStyle name="Accent6 14 3" xfId="11741"/>
    <cellStyle name="Accent6 14 3 2" xfId="26065"/>
    <cellStyle name="Accent6 14 4" xfId="26066"/>
    <cellStyle name="Accent6 14 5" xfId="26067"/>
    <cellStyle name="Accent6 14 6" xfId="26068"/>
    <cellStyle name="Accent6 14 7" xfId="26069"/>
    <cellStyle name="Accent6 14 8" xfId="26070"/>
    <cellStyle name="Accent6 15" xfId="11742"/>
    <cellStyle name="Accent6 15 2" xfId="11743"/>
    <cellStyle name="Accent6 15 2 2" xfId="26071"/>
    <cellStyle name="Accent6 15 2 2 2" xfId="26072"/>
    <cellStyle name="Accent6 15 2 3" xfId="26073"/>
    <cellStyle name="Accent6 15 3" xfId="26074"/>
    <cellStyle name="Accent6 15 3 2" xfId="26075"/>
    <cellStyle name="Accent6 15 4" xfId="26076"/>
    <cellStyle name="Accent6 15 5" xfId="26077"/>
    <cellStyle name="Accent6 15 6" xfId="26078"/>
    <cellStyle name="Accent6 15 7" xfId="26079"/>
    <cellStyle name="Accent6 15 8" xfId="26080"/>
    <cellStyle name="Accent6 16" xfId="11744"/>
    <cellStyle name="Accent6 16 2" xfId="11745"/>
    <cellStyle name="Accent6 16 2 2" xfId="26081"/>
    <cellStyle name="Accent6 16 3" xfId="11746"/>
    <cellStyle name="Accent6 16 3 2" xfId="26082"/>
    <cellStyle name="Accent6 16 4" xfId="26083"/>
    <cellStyle name="Accent6 16 5" xfId="26084"/>
    <cellStyle name="Accent6 16 6" xfId="26085"/>
    <cellStyle name="Accent6 16 7" xfId="26086"/>
    <cellStyle name="Accent6 16 8" xfId="26087"/>
    <cellStyle name="Accent6 17" xfId="11747"/>
    <cellStyle name="Accent6 17 2" xfId="11748"/>
    <cellStyle name="Accent6 17 2 2" xfId="11749"/>
    <cellStyle name="Accent6 17 2 3" xfId="26088"/>
    <cellStyle name="Accent6 17 2 4" xfId="26089"/>
    <cellStyle name="Accent6 17 3" xfId="11750"/>
    <cellStyle name="Accent6 17 3 2" xfId="26090"/>
    <cellStyle name="Accent6 17 4" xfId="26091"/>
    <cellStyle name="Accent6 17 5" xfId="26092"/>
    <cellStyle name="Accent6 17 6" xfId="26093"/>
    <cellStyle name="Accent6 17 7" xfId="26094"/>
    <cellStyle name="Accent6 17 8" xfId="26095"/>
    <cellStyle name="Accent6 18" xfId="11751"/>
    <cellStyle name="Accent6 18 2" xfId="26096"/>
    <cellStyle name="Accent6 18 2 2" xfId="26097"/>
    <cellStyle name="Accent6 18 3" xfId="26098"/>
    <cellStyle name="Accent6 18 3 2" xfId="26099"/>
    <cellStyle name="Accent6 18 4" xfId="26100"/>
    <cellStyle name="Accent6 18 5" xfId="26101"/>
    <cellStyle name="Accent6 18 6" xfId="26102"/>
    <cellStyle name="Accent6 18 7" xfId="26103"/>
    <cellStyle name="Accent6 18 8" xfId="26104"/>
    <cellStyle name="Accent6 19" xfId="11752"/>
    <cellStyle name="Accent6 19 2" xfId="26105"/>
    <cellStyle name="Accent6 19 2 2" xfId="26106"/>
    <cellStyle name="Accent6 19 3" xfId="26107"/>
    <cellStyle name="Accent6 19 3 2" xfId="26108"/>
    <cellStyle name="Accent6 19 4" xfId="26109"/>
    <cellStyle name="Accent6 19 5" xfId="26110"/>
    <cellStyle name="Accent6 19 6" xfId="26111"/>
    <cellStyle name="Accent6 19 7" xfId="26112"/>
    <cellStyle name="Accent6 19 8" xfId="26113"/>
    <cellStyle name="Accent6 2" xfId="11753"/>
    <cellStyle name="Accent6 2 2" xfId="11754"/>
    <cellStyle name="Accent6 2 2 2" xfId="11755"/>
    <cellStyle name="Accent6 2 2 2 2" xfId="11756"/>
    <cellStyle name="Accent6 2 2 2 3" xfId="26114"/>
    <cellStyle name="Accent6 2 2 2 4" xfId="26115"/>
    <cellStyle name="Accent6 2 2 2 5" xfId="26116"/>
    <cellStyle name="Accent6 2 2 2 6" xfId="26117"/>
    <cellStyle name="Accent6 2 2 3" xfId="11757"/>
    <cellStyle name="Accent6 2 2 3 2" xfId="26118"/>
    <cellStyle name="Accent6 2 2 4" xfId="11758"/>
    <cellStyle name="Accent6 2 2 5" xfId="26119"/>
    <cellStyle name="Accent6 2 2 6" xfId="26120"/>
    <cellStyle name="Accent6 2 2 7" xfId="26121"/>
    <cellStyle name="Accent6 2 2 8" xfId="26122"/>
    <cellStyle name="Accent6 2 3" xfId="11759"/>
    <cellStyle name="Accent6 2 3 2" xfId="11760"/>
    <cellStyle name="Accent6 2 3 2 2" xfId="26123"/>
    <cellStyle name="Accent6 2 3 2 2 2" xfId="26124"/>
    <cellStyle name="Accent6 2 3 2 3" xfId="26125"/>
    <cellStyle name="Accent6 2 3 2 4" xfId="26126"/>
    <cellStyle name="Accent6 2 3 2 5" xfId="26127"/>
    <cellStyle name="Accent6 2 3 3" xfId="11761"/>
    <cellStyle name="Accent6 2 3 3 2" xfId="26128"/>
    <cellStyle name="Accent6 2 3 4" xfId="11762"/>
    <cellStyle name="Accent6 2 3 5" xfId="26129"/>
    <cellStyle name="Accent6 2 3 6" xfId="26130"/>
    <cellStyle name="Accent6 2 3 7" xfId="26131"/>
    <cellStyle name="Accent6 2 3 8" xfId="26132"/>
    <cellStyle name="Accent6 2 4" xfId="11763"/>
    <cellStyle name="Accent6 2 4 2" xfId="11764"/>
    <cellStyle name="Accent6 2 4 3" xfId="26133"/>
    <cellStyle name="Accent6 2 4 4" xfId="26134"/>
    <cellStyle name="Accent6 2 5" xfId="11765"/>
    <cellStyle name="Accent6 2 5 2" xfId="26135"/>
    <cellStyle name="Accent6 2 6" xfId="26136"/>
    <cellStyle name="Accent6 2 7" xfId="26137"/>
    <cellStyle name="Accent6 2 8" xfId="26138"/>
    <cellStyle name="Accent6 2 9" xfId="26139"/>
    <cellStyle name="Accent6 2_BB" xfId="11766"/>
    <cellStyle name="Accent6 20" xfId="11767"/>
    <cellStyle name="Accent6 20 2" xfId="26140"/>
    <cellStyle name="Accent6 20 2 2" xfId="26141"/>
    <cellStyle name="Accent6 20 3" xfId="26142"/>
    <cellStyle name="Accent6 20 3 2" xfId="26143"/>
    <cellStyle name="Accent6 20 4" xfId="26144"/>
    <cellStyle name="Accent6 20 5" xfId="26145"/>
    <cellStyle name="Accent6 20 6" xfId="26146"/>
    <cellStyle name="Accent6 21" xfId="11768"/>
    <cellStyle name="Accent6 21 2" xfId="26147"/>
    <cellStyle name="Accent6 21 2 2" xfId="26148"/>
    <cellStyle name="Accent6 21 3" xfId="26149"/>
    <cellStyle name="Accent6 21 3 2" xfId="26150"/>
    <cellStyle name="Accent6 21 4" xfId="26151"/>
    <cellStyle name="Accent6 21 5" xfId="26152"/>
    <cellStyle name="Accent6 21 6" xfId="26153"/>
    <cellStyle name="Accent6 22" xfId="11769"/>
    <cellStyle name="Accent6 22 2" xfId="26154"/>
    <cellStyle name="Accent6 22 2 2" xfId="26155"/>
    <cellStyle name="Accent6 22 3" xfId="26156"/>
    <cellStyle name="Accent6 22 4" xfId="26157"/>
    <cellStyle name="Accent6 22 5" xfId="26158"/>
    <cellStyle name="Accent6 23" xfId="11770"/>
    <cellStyle name="Accent6 23 2" xfId="26159"/>
    <cellStyle name="Accent6 23 2 2" xfId="26160"/>
    <cellStyle name="Accent6 23 3" xfId="26161"/>
    <cellStyle name="Accent6 23 4" xfId="26162"/>
    <cellStyle name="Accent6 23 5" xfId="26163"/>
    <cellStyle name="Accent6 24" xfId="11771"/>
    <cellStyle name="Accent6 24 2" xfId="26164"/>
    <cellStyle name="Accent6 24 2 2" xfId="26165"/>
    <cellStyle name="Accent6 24 3" xfId="26166"/>
    <cellStyle name="Accent6 24 4" xfId="26167"/>
    <cellStyle name="Accent6 24 5" xfId="26168"/>
    <cellStyle name="Accent6 25" xfId="11772"/>
    <cellStyle name="Accent6 25 2" xfId="26169"/>
    <cellStyle name="Accent6 26" xfId="11773"/>
    <cellStyle name="Accent6 26 2" xfId="26170"/>
    <cellStyle name="Accent6 26 2 2" xfId="26171"/>
    <cellStyle name="Accent6 26 3" xfId="26172"/>
    <cellStyle name="Accent6 27" xfId="26173"/>
    <cellStyle name="Accent6 27 2" xfId="26174"/>
    <cellStyle name="Accent6 27 2 2" xfId="26175"/>
    <cellStyle name="Accent6 27 3" xfId="26176"/>
    <cellStyle name="Accent6 28" xfId="26177"/>
    <cellStyle name="Accent6 28 2" xfId="26178"/>
    <cellStyle name="Accent6 28 2 2" xfId="26179"/>
    <cellStyle name="Accent6 28 3" xfId="26180"/>
    <cellStyle name="Accent6 29" xfId="26181"/>
    <cellStyle name="Accent6 29 2" xfId="26182"/>
    <cellStyle name="Accent6 29 2 2" xfId="26183"/>
    <cellStyle name="Accent6 29 3" xfId="26184"/>
    <cellStyle name="Accent6 3" xfId="11774"/>
    <cellStyle name="Accent6 3 10" xfId="26185"/>
    <cellStyle name="Accent6 3 11" xfId="26186"/>
    <cellStyle name="Accent6 3 2" xfId="11775"/>
    <cellStyle name="Accent6 3 2 10" xfId="26187"/>
    <cellStyle name="Accent6 3 2 11" xfId="26188"/>
    <cellStyle name="Accent6 3 2 12" xfId="26189"/>
    <cellStyle name="Accent6 3 2 2" xfId="11776"/>
    <cellStyle name="Accent6 3 2 2 2" xfId="26190"/>
    <cellStyle name="Accent6 3 2 2 2 2" xfId="26191"/>
    <cellStyle name="Accent6 3 2 2 3" xfId="26192"/>
    <cellStyle name="Accent6 3 2 2 4" xfId="26193"/>
    <cellStyle name="Accent6 3 2 2 5" xfId="26194"/>
    <cellStyle name="Accent6 3 2 3" xfId="11777"/>
    <cellStyle name="Accent6 3 2 3 2" xfId="26195"/>
    <cellStyle name="Accent6 3 2 4" xfId="11778"/>
    <cellStyle name="Accent6 3 2 4 2" xfId="26196"/>
    <cellStyle name="Accent6 3 2 5" xfId="26197"/>
    <cellStyle name="Accent6 3 2 5 2" xfId="26198"/>
    <cellStyle name="Accent6 3 2 6" xfId="26199"/>
    <cellStyle name="Accent6 3 2 7" xfId="26200"/>
    <cellStyle name="Accent6 3 2 8" xfId="26201"/>
    <cellStyle name="Accent6 3 2 9" xfId="26202"/>
    <cellStyle name="Accent6 3 3" xfId="11779"/>
    <cellStyle name="Accent6 3 3 2" xfId="26203"/>
    <cellStyle name="Accent6 3 3 3" xfId="26204"/>
    <cellStyle name="Accent6 3 3 4" xfId="26205"/>
    <cellStyle name="Accent6 3 4" xfId="11780"/>
    <cellStyle name="Accent6 3 4 2" xfId="26206"/>
    <cellStyle name="Accent6 3 5" xfId="26207"/>
    <cellStyle name="Accent6 3 5 2" xfId="26208"/>
    <cellStyle name="Accent6 3 6" xfId="26209"/>
    <cellStyle name="Accent6 3 7" xfId="26210"/>
    <cellStyle name="Accent6 3 8" xfId="26211"/>
    <cellStyle name="Accent6 3 9" xfId="26212"/>
    <cellStyle name="Accent6 30" xfId="26213"/>
    <cellStyle name="Accent6 30 2" xfId="26214"/>
    <cellStyle name="Accent6 31" xfId="26215"/>
    <cellStyle name="Accent6 31 2" xfId="26216"/>
    <cellStyle name="Accent6 32" xfId="26217"/>
    <cellStyle name="Accent6 32 2" xfId="26218"/>
    <cellStyle name="Accent6 33" xfId="26219"/>
    <cellStyle name="Accent6 33 2" xfId="26220"/>
    <cellStyle name="Accent6 34" xfId="26221"/>
    <cellStyle name="Accent6 34 2" xfId="26222"/>
    <cellStyle name="Accent6 35" xfId="26223"/>
    <cellStyle name="Accent6 35 2" xfId="26224"/>
    <cellStyle name="Accent6 36" xfId="26225"/>
    <cellStyle name="Accent6 36 2" xfId="26226"/>
    <cellStyle name="Accent6 37" xfId="26227"/>
    <cellStyle name="Accent6 37 2" xfId="26228"/>
    <cellStyle name="Accent6 38" xfId="26229"/>
    <cellStyle name="Accent6 38 2" xfId="26230"/>
    <cellStyle name="Accent6 39" xfId="26231"/>
    <cellStyle name="Accent6 39 2" xfId="26232"/>
    <cellStyle name="Accent6 4" xfId="11781"/>
    <cellStyle name="Accent6 4 10" xfId="26233"/>
    <cellStyle name="Accent6 4 11" xfId="26234"/>
    <cellStyle name="Accent6 4 2" xfId="11782"/>
    <cellStyle name="Accent6 4 2 10" xfId="26235"/>
    <cellStyle name="Accent6 4 2 11" xfId="26236"/>
    <cellStyle name="Accent6 4 2 2" xfId="11783"/>
    <cellStyle name="Accent6 4 2 2 2" xfId="26237"/>
    <cellStyle name="Accent6 4 2 2 2 2" xfId="26238"/>
    <cellStyle name="Accent6 4 2 2 3" xfId="26239"/>
    <cellStyle name="Accent6 4 2 3" xfId="11784"/>
    <cellStyle name="Accent6 4 2 3 2" xfId="26240"/>
    <cellStyle name="Accent6 4 2 4" xfId="26241"/>
    <cellStyle name="Accent6 4 2 4 2" xfId="26242"/>
    <cellStyle name="Accent6 4 2 5" xfId="26243"/>
    <cellStyle name="Accent6 4 2 6" xfId="26244"/>
    <cellStyle name="Accent6 4 2 7" xfId="26245"/>
    <cellStyle name="Accent6 4 2 8" xfId="26246"/>
    <cellStyle name="Accent6 4 2 9" xfId="26247"/>
    <cellStyle name="Accent6 4 3" xfId="11785"/>
    <cellStyle name="Accent6 4 3 2" xfId="26248"/>
    <cellStyle name="Accent6 4 4" xfId="26249"/>
    <cellStyle name="Accent6 4 4 2" xfId="26250"/>
    <cellStyle name="Accent6 4 5" xfId="26251"/>
    <cellStyle name="Accent6 4 5 2" xfId="26252"/>
    <cellStyle name="Accent6 4 6" xfId="26253"/>
    <cellStyle name="Accent6 4 7" xfId="26254"/>
    <cellStyle name="Accent6 4 8" xfId="26255"/>
    <cellStyle name="Accent6 4 9" xfId="26256"/>
    <cellStyle name="Accent6 40" xfId="26257"/>
    <cellStyle name="Accent6 40 2" xfId="26258"/>
    <cellStyle name="Accent6 41" xfId="26259"/>
    <cellStyle name="Accent6 41 2" xfId="26260"/>
    <cellStyle name="Accent6 42" xfId="26261"/>
    <cellStyle name="Accent6 42 2" xfId="26262"/>
    <cellStyle name="Accent6 43" xfId="26263"/>
    <cellStyle name="Accent6 43 2" xfId="26264"/>
    <cellStyle name="Accent6 44" xfId="26265"/>
    <cellStyle name="Accent6 44 2" xfId="26266"/>
    <cellStyle name="Accent6 45" xfId="26267"/>
    <cellStyle name="Accent6 45 2" xfId="26268"/>
    <cellStyle name="Accent6 46" xfId="26269"/>
    <cellStyle name="Accent6 46 2" xfId="26270"/>
    <cellStyle name="Accent6 47" xfId="26271"/>
    <cellStyle name="Accent6 47 2" xfId="26272"/>
    <cellStyle name="Accent6 48" xfId="26273"/>
    <cellStyle name="Accent6 48 2" xfId="26274"/>
    <cellStyle name="Accent6 49" xfId="26275"/>
    <cellStyle name="Accent6 49 2" xfId="26276"/>
    <cellStyle name="Accent6 5" xfId="11786"/>
    <cellStyle name="Accent6 5 10" xfId="26277"/>
    <cellStyle name="Accent6 5 2" xfId="11787"/>
    <cellStyle name="Accent6 5 2 2" xfId="11788"/>
    <cellStyle name="Accent6 5 2 2 2" xfId="26278"/>
    <cellStyle name="Accent6 5 2 2 2 2" xfId="26279"/>
    <cellStyle name="Accent6 5 2 2 3" xfId="26280"/>
    <cellStyle name="Accent6 5 2 3" xfId="11789"/>
    <cellStyle name="Accent6 5 2 3 2" xfId="26281"/>
    <cellStyle name="Accent6 5 2 4" xfId="26282"/>
    <cellStyle name="Accent6 5 2 5" xfId="26283"/>
    <cellStyle name="Accent6 5 2 6" xfId="26284"/>
    <cellStyle name="Accent6 5 2 7" xfId="26285"/>
    <cellStyle name="Accent6 5 2 8" xfId="26286"/>
    <cellStyle name="Accent6 5 3" xfId="11790"/>
    <cellStyle name="Accent6 5 3 2" xfId="26287"/>
    <cellStyle name="Accent6 5 4" xfId="26288"/>
    <cellStyle name="Accent6 5 4 2" xfId="26289"/>
    <cellStyle name="Accent6 5 5" xfId="26290"/>
    <cellStyle name="Accent6 5 5 2" xfId="26291"/>
    <cellStyle name="Accent6 5 6" xfId="26292"/>
    <cellStyle name="Accent6 5 7" xfId="26293"/>
    <cellStyle name="Accent6 5 8" xfId="26294"/>
    <cellStyle name="Accent6 5 9" xfId="26295"/>
    <cellStyle name="Accent6 50" xfId="26296"/>
    <cellStyle name="Accent6 50 2" xfId="26297"/>
    <cellStyle name="Accent6 51" xfId="26298"/>
    <cellStyle name="Accent6 52" xfId="26299"/>
    <cellStyle name="Accent6 53" xfId="26300"/>
    <cellStyle name="Accent6 54" xfId="26301"/>
    <cellStyle name="Accent6 55" xfId="26302"/>
    <cellStyle name="Accent6 6" xfId="11791"/>
    <cellStyle name="Accent6 6 2" xfId="11792"/>
    <cellStyle name="Accent6 6 2 2" xfId="26303"/>
    <cellStyle name="Accent6 6 2 2 2" xfId="26304"/>
    <cellStyle name="Accent6 6 2 3" xfId="26305"/>
    <cellStyle name="Accent6 6 2 3 2" xfId="26306"/>
    <cellStyle name="Accent6 6 2 4" xfId="26307"/>
    <cellStyle name="Accent6 6 2 5" xfId="26308"/>
    <cellStyle name="Accent6 6 2 6" xfId="26309"/>
    <cellStyle name="Accent6 6 3" xfId="11793"/>
    <cellStyle name="Accent6 6 3 2" xfId="26310"/>
    <cellStyle name="Accent6 6 4" xfId="11794"/>
    <cellStyle name="Accent6 6 4 2" xfId="26311"/>
    <cellStyle name="Accent6 6 5" xfId="26312"/>
    <cellStyle name="Accent6 6 6" xfId="26313"/>
    <cellStyle name="Accent6 6 7" xfId="26314"/>
    <cellStyle name="Accent6 6 8" xfId="26315"/>
    <cellStyle name="Accent6 6 9" xfId="26316"/>
    <cellStyle name="Accent6 7" xfId="11795"/>
    <cellStyle name="Accent6 7 2" xfId="11796"/>
    <cellStyle name="Accent6 7 2 2" xfId="26317"/>
    <cellStyle name="Accent6 7 2 2 2" xfId="26318"/>
    <cellStyle name="Accent6 7 2 3" xfId="26319"/>
    <cellStyle name="Accent6 7 2 3 2" xfId="26320"/>
    <cellStyle name="Accent6 7 2 4" xfId="26321"/>
    <cellStyle name="Accent6 7 2 5" xfId="26322"/>
    <cellStyle name="Accent6 7 2 6" xfId="26323"/>
    <cellStyle name="Accent6 7 3" xfId="11797"/>
    <cellStyle name="Accent6 7 3 2" xfId="26324"/>
    <cellStyle name="Accent6 7 4" xfId="11798"/>
    <cellStyle name="Accent6 7 4 2" xfId="26325"/>
    <cellStyle name="Accent6 7 5" xfId="26326"/>
    <cellStyle name="Accent6 7 6" xfId="26327"/>
    <cellStyle name="Accent6 7 7" xfId="26328"/>
    <cellStyle name="Accent6 7 8" xfId="26329"/>
    <cellStyle name="Accent6 7 9" xfId="26330"/>
    <cellStyle name="Accent6 8" xfId="11799"/>
    <cellStyle name="Accent6 8 2" xfId="11800"/>
    <cellStyle name="Accent6 8 2 2" xfId="26331"/>
    <cellStyle name="Accent6 8 2 2 2" xfId="26332"/>
    <cellStyle name="Accent6 8 2 3" xfId="26333"/>
    <cellStyle name="Accent6 8 2 3 2" xfId="26334"/>
    <cellStyle name="Accent6 8 2 4" xfId="26335"/>
    <cellStyle name="Accent6 8 2 5" xfId="26336"/>
    <cellStyle name="Accent6 8 2 6" xfId="26337"/>
    <cellStyle name="Accent6 8 3" xfId="11801"/>
    <cellStyle name="Accent6 8 3 2" xfId="26338"/>
    <cellStyle name="Accent6 8 4" xfId="11802"/>
    <cellStyle name="Accent6 8 4 2" xfId="26339"/>
    <cellStyle name="Accent6 8 5" xfId="26340"/>
    <cellStyle name="Accent6 8 6" xfId="26341"/>
    <cellStyle name="Accent6 8 7" xfId="26342"/>
    <cellStyle name="Accent6 8 8" xfId="26343"/>
    <cellStyle name="Accent6 8 9" xfId="26344"/>
    <cellStyle name="Accent6 9" xfId="11803"/>
    <cellStyle name="Accent6 9 2" xfId="11804"/>
    <cellStyle name="Accent6 9 2 2" xfId="26345"/>
    <cellStyle name="Accent6 9 2 2 2" xfId="26346"/>
    <cellStyle name="Accent6 9 2 3" xfId="26347"/>
    <cellStyle name="Accent6 9 2 4" xfId="26348"/>
    <cellStyle name="Accent6 9 2 5" xfId="26349"/>
    <cellStyle name="Accent6 9 3" xfId="11805"/>
    <cellStyle name="Accent6 9 3 2" xfId="26350"/>
    <cellStyle name="Accent6 9 4" xfId="11806"/>
    <cellStyle name="Accent6 9 4 2" xfId="26351"/>
    <cellStyle name="Accent6 9 5" xfId="26352"/>
    <cellStyle name="Accent6 9 6" xfId="26353"/>
    <cellStyle name="Accent6 9 7" xfId="26354"/>
    <cellStyle name="Accent6 9 8" xfId="26355"/>
    <cellStyle name="Accent6 9 9" xfId="26356"/>
    <cellStyle name="Adjustable" xfId="11807"/>
    <cellStyle name="Adjustable 2" xfId="26357"/>
    <cellStyle name="ANCLAS,REZONES Y SUS PARTES,DE FUNDICION,DE HIERRO O DE ACERO" xfId="11808"/>
    <cellStyle name="ANCLAS,REZONES Y SUS PARTES,DE FUNDICION,DE HIERRO O DE ACERO 10" xfId="11809"/>
    <cellStyle name="ANCLAS,REZONES Y SUS PARTES,DE FUNDICION,DE HIERRO O DE ACERO 10 2" xfId="11810"/>
    <cellStyle name="ANCLAS,REZONES Y SUS PARTES,DE FUNDICION,DE HIERRO O DE ACERO 10 2 2" xfId="11811"/>
    <cellStyle name="ANCLAS,REZONES Y SUS PARTES,DE FUNDICION,DE HIERRO O DE ACERO 10 2 2 2" xfId="26358"/>
    <cellStyle name="ANCLAS,REZONES Y SUS PARTES,DE FUNDICION,DE HIERRO O DE ACERO 10 2 2 3" xfId="26359"/>
    <cellStyle name="ANCLAS,REZONES Y SUS PARTES,DE FUNDICION,DE HIERRO O DE ACERO 10 2 2 4" xfId="26360"/>
    <cellStyle name="ANCLAS,REZONES Y SUS PARTES,DE FUNDICION,DE HIERRO O DE ACERO 10 2 3" xfId="11812"/>
    <cellStyle name="ANCLAS,REZONES Y SUS PARTES,DE FUNDICION,DE HIERRO O DE ACERO 10 2 4" xfId="26361"/>
    <cellStyle name="ANCLAS,REZONES Y SUS PARTES,DE FUNDICION,DE HIERRO O DE ACERO 10 2 5" xfId="26362"/>
    <cellStyle name="ANCLAS,REZONES Y SUS PARTES,DE FUNDICION,DE HIERRO O DE ACERO 10 2 6" xfId="26363"/>
    <cellStyle name="ANCLAS,REZONES Y SUS PARTES,DE FUNDICION,DE HIERRO O DE ACERO 10 2 7" xfId="26364"/>
    <cellStyle name="ANCLAS,REZONES Y SUS PARTES,DE FUNDICION,DE HIERRO O DE ACERO 10 3" xfId="11813"/>
    <cellStyle name="ANCLAS,REZONES Y SUS PARTES,DE FUNDICION,DE HIERRO O DE ACERO 10 3 2" xfId="26365"/>
    <cellStyle name="ANCLAS,REZONES Y SUS PARTES,DE FUNDICION,DE HIERRO O DE ACERO 10 3 3" xfId="26366"/>
    <cellStyle name="ANCLAS,REZONES Y SUS PARTES,DE FUNDICION,DE HIERRO O DE ACERO 10 3 4" xfId="26367"/>
    <cellStyle name="ANCLAS,REZONES Y SUS PARTES,DE FUNDICION,DE HIERRO O DE ACERO 10 4" xfId="11814"/>
    <cellStyle name="ANCLAS,REZONES Y SUS PARTES,DE FUNDICION,DE HIERRO O DE ACERO 10 5" xfId="11815"/>
    <cellStyle name="ANCLAS,REZONES Y SUS PARTES,DE FUNDICION,DE HIERRO O DE ACERO 10 6" xfId="26368"/>
    <cellStyle name="ANCLAS,REZONES Y SUS PARTES,DE FUNDICION,DE HIERRO O DE ACERO 10 7" xfId="26369"/>
    <cellStyle name="ANCLAS,REZONES Y SUS PARTES,DE FUNDICION,DE HIERRO O DE ACERO 10 8" xfId="26370"/>
    <cellStyle name="ANCLAS,REZONES Y SUS PARTES,DE FUNDICION,DE HIERRO O DE ACERO 10_Gross" xfId="11816"/>
    <cellStyle name="ANCLAS,REZONES Y SUS PARTES,DE FUNDICION,DE HIERRO O DE ACERO 11" xfId="11817"/>
    <cellStyle name="ANCLAS,REZONES Y SUS PARTES,DE FUNDICION,DE HIERRO O DE ACERO 11 10" xfId="26371"/>
    <cellStyle name="ANCLAS,REZONES Y SUS PARTES,DE FUNDICION,DE HIERRO O DE ACERO 11 11" xfId="26372"/>
    <cellStyle name="ANCLAS,REZONES Y SUS PARTES,DE FUNDICION,DE HIERRO O DE ACERO 11 2" xfId="11818"/>
    <cellStyle name="ANCLAS,REZONES Y SUS PARTES,DE FUNDICION,DE HIERRO O DE ACERO 11 2 2" xfId="11819"/>
    <cellStyle name="ANCLAS,REZONES Y SUS PARTES,DE FUNDICION,DE HIERRO O DE ACERO 11 2 2 2" xfId="26373"/>
    <cellStyle name="ANCLAS,REZONES Y SUS PARTES,DE FUNDICION,DE HIERRO O DE ACERO 11 2 2 2 2" xfId="26374"/>
    <cellStyle name="ANCLAS,REZONES Y SUS PARTES,DE FUNDICION,DE HIERRO O DE ACERO 11 2 2 3" xfId="26375"/>
    <cellStyle name="ANCLAS,REZONES Y SUS PARTES,DE FUNDICION,DE HIERRO O DE ACERO 11 2 3" xfId="26376"/>
    <cellStyle name="ANCLAS,REZONES Y SUS PARTES,DE FUNDICION,DE HIERRO O DE ACERO 11 2 4" xfId="26377"/>
    <cellStyle name="ANCLAS,REZONES Y SUS PARTES,DE FUNDICION,DE HIERRO O DE ACERO 11 2 5" xfId="26378"/>
    <cellStyle name="ANCLAS,REZONES Y SUS PARTES,DE FUNDICION,DE HIERRO O DE ACERO 11 2 6" xfId="26379"/>
    <cellStyle name="ANCLAS,REZONES Y SUS PARTES,DE FUNDICION,DE HIERRO O DE ACERO 11 2 7" xfId="26380"/>
    <cellStyle name="ANCLAS,REZONES Y SUS PARTES,DE FUNDICION,DE HIERRO O DE ACERO 11 3" xfId="11820"/>
    <cellStyle name="ANCLAS,REZONES Y SUS PARTES,DE FUNDICION,DE HIERRO O DE ACERO 11 3 2" xfId="26381"/>
    <cellStyle name="ANCLAS,REZONES Y SUS PARTES,DE FUNDICION,DE HIERRO O DE ACERO 11 3 2 2" xfId="26382"/>
    <cellStyle name="ANCLAS,REZONES Y SUS PARTES,DE FUNDICION,DE HIERRO O DE ACERO 11 3 2 3" xfId="26383"/>
    <cellStyle name="ANCLAS,REZONES Y SUS PARTES,DE FUNDICION,DE HIERRO O DE ACERO 11 3 2 4" xfId="26384"/>
    <cellStyle name="ANCLAS,REZONES Y SUS PARTES,DE FUNDICION,DE HIERRO O DE ACERO 11 3 3" xfId="26385"/>
    <cellStyle name="ANCLAS,REZONES Y SUS PARTES,DE FUNDICION,DE HIERRO O DE ACERO 11 3 4" xfId="26386"/>
    <cellStyle name="ANCLAS,REZONES Y SUS PARTES,DE FUNDICION,DE HIERRO O DE ACERO 11 3 5" xfId="26387"/>
    <cellStyle name="ANCLAS,REZONES Y SUS PARTES,DE FUNDICION,DE HIERRO O DE ACERO 11 4" xfId="11821"/>
    <cellStyle name="ANCLAS,REZONES Y SUS PARTES,DE FUNDICION,DE HIERRO O DE ACERO 11 4 2" xfId="26388"/>
    <cellStyle name="ANCLAS,REZONES Y SUS PARTES,DE FUNDICION,DE HIERRO O DE ACERO 11 5" xfId="11822"/>
    <cellStyle name="ANCLAS,REZONES Y SUS PARTES,DE FUNDICION,DE HIERRO O DE ACERO 11 5 2" xfId="26389"/>
    <cellStyle name="ANCLAS,REZONES Y SUS PARTES,DE FUNDICION,DE HIERRO O DE ACERO 11 6" xfId="26390"/>
    <cellStyle name="ANCLAS,REZONES Y SUS PARTES,DE FUNDICION,DE HIERRO O DE ACERO 11 6 2" xfId="26391"/>
    <cellStyle name="ANCLAS,REZONES Y SUS PARTES,DE FUNDICION,DE HIERRO O DE ACERO 11 7" xfId="26392"/>
    <cellStyle name="ANCLAS,REZONES Y SUS PARTES,DE FUNDICION,DE HIERRO O DE ACERO 11 8" xfId="26393"/>
    <cellStyle name="ANCLAS,REZONES Y SUS PARTES,DE FUNDICION,DE HIERRO O DE ACERO 11 9" xfId="26394"/>
    <cellStyle name="ANCLAS,REZONES Y SUS PARTES,DE FUNDICION,DE HIERRO O DE ACERO 12" xfId="11823"/>
    <cellStyle name="ANCLAS,REZONES Y SUS PARTES,DE FUNDICION,DE HIERRO O DE ACERO 12 2" xfId="11824"/>
    <cellStyle name="ANCLAS,REZONES Y SUS PARTES,DE FUNDICION,DE HIERRO O DE ACERO 12 2 2" xfId="26395"/>
    <cellStyle name="ANCLAS,REZONES Y SUS PARTES,DE FUNDICION,DE HIERRO O DE ACERO 12 2 3" xfId="26396"/>
    <cellStyle name="ANCLAS,REZONES Y SUS PARTES,DE FUNDICION,DE HIERRO O DE ACERO 12 2 4" xfId="26397"/>
    <cellStyle name="ANCLAS,REZONES Y SUS PARTES,DE FUNDICION,DE HIERRO O DE ACERO 12 3" xfId="11825"/>
    <cellStyle name="ANCLAS,REZONES Y SUS PARTES,DE FUNDICION,DE HIERRO O DE ACERO 12 4" xfId="26398"/>
    <cellStyle name="ANCLAS,REZONES Y SUS PARTES,DE FUNDICION,DE HIERRO O DE ACERO 12 5" xfId="26399"/>
    <cellStyle name="ANCLAS,REZONES Y SUS PARTES,DE FUNDICION,DE HIERRO O DE ACERO 12 6" xfId="26400"/>
    <cellStyle name="ANCLAS,REZONES Y SUS PARTES,DE FUNDICION,DE HIERRO O DE ACERO 12 7" xfId="26401"/>
    <cellStyle name="ANCLAS,REZONES Y SUS PARTES,DE FUNDICION,DE HIERRO O DE ACERO 13" xfId="11826"/>
    <cellStyle name="ANCLAS,REZONES Y SUS PARTES,DE FUNDICION,DE HIERRO O DE ACERO 13 2" xfId="11827"/>
    <cellStyle name="ANCLAS,REZONES Y SUS PARTES,DE FUNDICION,DE HIERRO O DE ACERO 13 2 2" xfId="11828"/>
    <cellStyle name="ANCLAS,REZONES Y SUS PARTES,DE FUNDICION,DE HIERRO O DE ACERO 13 2 3" xfId="26402"/>
    <cellStyle name="ANCLAS,REZONES Y SUS PARTES,DE FUNDICION,DE HIERRO O DE ACERO 13 2 4" xfId="26403"/>
    <cellStyle name="ANCLAS,REZONES Y SUS PARTES,DE FUNDICION,DE HIERRO O DE ACERO 13 2 5" xfId="26404"/>
    <cellStyle name="ANCLAS,REZONES Y SUS PARTES,DE FUNDICION,DE HIERRO O DE ACERO 13 2 6" xfId="26405"/>
    <cellStyle name="ANCLAS,REZONES Y SUS PARTES,DE FUNDICION,DE HIERRO O DE ACERO 13 3" xfId="11829"/>
    <cellStyle name="ANCLAS,REZONES Y SUS PARTES,DE FUNDICION,DE HIERRO O DE ACERO 13 4" xfId="26406"/>
    <cellStyle name="ANCLAS,REZONES Y SUS PARTES,DE FUNDICION,DE HIERRO O DE ACERO 13 5" xfId="26407"/>
    <cellStyle name="ANCLAS,REZONES Y SUS PARTES,DE FUNDICION,DE HIERRO O DE ACERO 13 6" xfId="26408"/>
    <cellStyle name="ANCLAS,REZONES Y SUS PARTES,DE FUNDICION,DE HIERRO O DE ACERO 13 7" xfId="26409"/>
    <cellStyle name="ANCLAS,REZONES Y SUS PARTES,DE FUNDICION,DE HIERRO O DE ACERO 14" xfId="11830"/>
    <cellStyle name="ANCLAS,REZONES Y SUS PARTES,DE FUNDICION,DE HIERRO O DE ACERO 14 2" xfId="11831"/>
    <cellStyle name="ANCLAS,REZONES Y SUS PARTES,DE FUNDICION,DE HIERRO O DE ACERO 14 2 2" xfId="26410"/>
    <cellStyle name="ANCLAS,REZONES Y SUS PARTES,DE FUNDICION,DE HIERRO O DE ACERO 14 2 3" xfId="26411"/>
    <cellStyle name="ANCLAS,REZONES Y SUS PARTES,DE FUNDICION,DE HIERRO O DE ACERO 14 3" xfId="11832"/>
    <cellStyle name="ANCLAS,REZONES Y SUS PARTES,DE FUNDICION,DE HIERRO O DE ACERO 14 4" xfId="26412"/>
    <cellStyle name="ANCLAS,REZONES Y SUS PARTES,DE FUNDICION,DE HIERRO O DE ACERO 14 5" xfId="26413"/>
    <cellStyle name="ANCLAS,REZONES Y SUS PARTES,DE FUNDICION,DE HIERRO O DE ACERO 14 6" xfId="26414"/>
    <cellStyle name="ANCLAS,REZONES Y SUS PARTES,DE FUNDICION,DE HIERRO O DE ACERO 15" xfId="11833"/>
    <cellStyle name="ANCLAS,REZONES Y SUS PARTES,DE FUNDICION,DE HIERRO O DE ACERO 15 2" xfId="11834"/>
    <cellStyle name="ANCLAS,REZONES Y SUS PARTES,DE FUNDICION,DE HIERRO O DE ACERO 15 2 2" xfId="26415"/>
    <cellStyle name="ANCLAS,REZONES Y SUS PARTES,DE FUNDICION,DE HIERRO O DE ACERO 15 2 3" xfId="26416"/>
    <cellStyle name="ANCLAS,REZONES Y SUS PARTES,DE FUNDICION,DE HIERRO O DE ACERO 15 3" xfId="26417"/>
    <cellStyle name="ANCLAS,REZONES Y SUS PARTES,DE FUNDICION,DE HIERRO O DE ACERO 15 4" xfId="26418"/>
    <cellStyle name="ANCLAS,REZONES Y SUS PARTES,DE FUNDICION,DE HIERRO O DE ACERO 16" xfId="11835"/>
    <cellStyle name="ANCLAS,REZONES Y SUS PARTES,DE FUNDICION,DE HIERRO O DE ACERO 16 2" xfId="11836"/>
    <cellStyle name="ANCLAS,REZONES Y SUS PARTES,DE FUNDICION,DE HIERRO O DE ACERO 16 3" xfId="26419"/>
    <cellStyle name="ANCLAS,REZONES Y SUS PARTES,DE FUNDICION,DE HIERRO O DE ACERO 16 4" xfId="26420"/>
    <cellStyle name="ANCLAS,REZONES Y SUS PARTES,DE FUNDICION,DE HIERRO O DE ACERO 17" xfId="11837"/>
    <cellStyle name="ANCLAS,REZONES Y SUS PARTES,DE FUNDICION,DE HIERRO O DE ACERO 17 2" xfId="11838"/>
    <cellStyle name="ANCLAS,REZONES Y SUS PARTES,DE FUNDICION,DE HIERRO O DE ACERO 17 3" xfId="26421"/>
    <cellStyle name="ANCLAS,REZONES Y SUS PARTES,DE FUNDICION,DE HIERRO O DE ACERO 17 4" xfId="26422"/>
    <cellStyle name="ANCLAS,REZONES Y SUS PARTES,DE FUNDICION,DE HIERRO O DE ACERO 18" xfId="11839"/>
    <cellStyle name="ANCLAS,REZONES Y SUS PARTES,DE FUNDICION,DE HIERRO O DE ACERO 18 2" xfId="11840"/>
    <cellStyle name="ANCLAS,REZONES Y SUS PARTES,DE FUNDICION,DE HIERRO O DE ACERO 18 3" xfId="26423"/>
    <cellStyle name="ANCLAS,REZONES Y SUS PARTES,DE FUNDICION,DE HIERRO O DE ACERO 18 4" xfId="26424"/>
    <cellStyle name="ANCLAS,REZONES Y SUS PARTES,DE FUNDICION,DE HIERRO O DE ACERO 19" xfId="11841"/>
    <cellStyle name="ANCLAS,REZONES Y SUS PARTES,DE FUNDICION,DE HIERRO O DE ACERO 19 2" xfId="11842"/>
    <cellStyle name="ANCLAS,REZONES Y SUS PARTES,DE FUNDICION,DE HIERRO O DE ACERO 2" xfId="11843"/>
    <cellStyle name="ANCLAS,REZONES Y SUS PARTES,DE FUNDICION,DE HIERRO O DE ACERO 2 10" xfId="26425"/>
    <cellStyle name="ANCLAS,REZONES Y SUS PARTES,DE FUNDICION,DE HIERRO O DE ACERO 2 11" xfId="26426"/>
    <cellStyle name="ANCLAS,REZONES Y SUS PARTES,DE FUNDICION,DE HIERRO O DE ACERO 2 12" xfId="26427"/>
    <cellStyle name="ANCLAS,REZONES Y SUS PARTES,DE FUNDICION,DE HIERRO O DE ACERO 2 2" xfId="11844"/>
    <cellStyle name="ANCLAS,REZONES Y SUS PARTES,DE FUNDICION,DE HIERRO O DE ACERO 2 2 2" xfId="11845"/>
    <cellStyle name="ANCLAS,REZONES Y SUS PARTES,DE FUNDICION,DE HIERRO O DE ACERO 2 2 2 2" xfId="11846"/>
    <cellStyle name="ANCLAS,REZONES Y SUS PARTES,DE FUNDICION,DE HIERRO O DE ACERO 2 2 2 3" xfId="26428"/>
    <cellStyle name="ANCLAS,REZONES Y SUS PARTES,DE FUNDICION,DE HIERRO O DE ACERO 2 2 2 4" xfId="26429"/>
    <cellStyle name="ANCLAS,REZONES Y SUS PARTES,DE FUNDICION,DE HIERRO O DE ACERO 2 2 2 5" xfId="26430"/>
    <cellStyle name="ANCLAS,REZONES Y SUS PARTES,DE FUNDICION,DE HIERRO O DE ACERO 2 2 2 6" xfId="26431"/>
    <cellStyle name="ANCLAS,REZONES Y SUS PARTES,DE FUNDICION,DE HIERRO O DE ACERO 2 2 3" xfId="11847"/>
    <cellStyle name="ANCLAS,REZONES Y SUS PARTES,DE FUNDICION,DE HIERRO O DE ACERO 2 2 3 2" xfId="11848"/>
    <cellStyle name="ANCLAS,REZONES Y SUS PARTES,DE FUNDICION,DE HIERRO O DE ACERO 2 2 3 2 2" xfId="26432"/>
    <cellStyle name="ANCLAS,REZONES Y SUS PARTES,DE FUNDICION,DE HIERRO O DE ACERO 2 2 3 3" xfId="26433"/>
    <cellStyle name="ANCLAS,REZONES Y SUS PARTES,DE FUNDICION,DE HIERRO O DE ACERO 2 2 4" xfId="11849"/>
    <cellStyle name="ANCLAS,REZONES Y SUS PARTES,DE FUNDICION,DE HIERRO O DE ACERO 2 2 4 2" xfId="26434"/>
    <cellStyle name="ANCLAS,REZONES Y SUS PARTES,DE FUNDICION,DE HIERRO O DE ACERO 2 2 5" xfId="11850"/>
    <cellStyle name="ANCLAS,REZONES Y SUS PARTES,DE FUNDICION,DE HIERRO O DE ACERO 2 2 6" xfId="26435"/>
    <cellStyle name="ANCLAS,REZONES Y SUS PARTES,DE FUNDICION,DE HIERRO O DE ACERO 2 2 7" xfId="26436"/>
    <cellStyle name="ANCLAS,REZONES Y SUS PARTES,DE FUNDICION,DE HIERRO O DE ACERO 2 2 8" xfId="26437"/>
    <cellStyle name="ANCLAS,REZONES Y SUS PARTES,DE FUNDICION,DE HIERRO O DE ACERO 2 2 9" xfId="26438"/>
    <cellStyle name="ANCLAS,REZONES Y SUS PARTES,DE FUNDICION,DE HIERRO O DE ACERO 2 3" xfId="11851"/>
    <cellStyle name="ANCLAS,REZONES Y SUS PARTES,DE FUNDICION,DE HIERRO O DE ACERO 2 3 2" xfId="11852"/>
    <cellStyle name="ANCLAS,REZONES Y SUS PARTES,DE FUNDICION,DE HIERRO O DE ACERO 2 3 2 2" xfId="11853"/>
    <cellStyle name="ANCLAS,REZONES Y SUS PARTES,DE FUNDICION,DE HIERRO O DE ACERO 2 3 2 2 2" xfId="26439"/>
    <cellStyle name="ANCLAS,REZONES Y SUS PARTES,DE FUNDICION,DE HIERRO O DE ACERO 2 3 2 3" xfId="11854"/>
    <cellStyle name="ANCLAS,REZONES Y SUS PARTES,DE FUNDICION,DE HIERRO O DE ACERO 2 3 2 4" xfId="26440"/>
    <cellStyle name="ANCLAS,REZONES Y SUS PARTES,DE FUNDICION,DE HIERRO O DE ACERO 2 3 2 5" xfId="26441"/>
    <cellStyle name="ANCLAS,REZONES Y SUS PARTES,DE FUNDICION,DE HIERRO O DE ACERO 2 3 2 6" xfId="26442"/>
    <cellStyle name="ANCLAS,REZONES Y SUS PARTES,DE FUNDICION,DE HIERRO O DE ACERO 2 3 2 7" xfId="26443"/>
    <cellStyle name="ANCLAS,REZONES Y SUS PARTES,DE FUNDICION,DE HIERRO O DE ACERO 2 3 3" xfId="11855"/>
    <cellStyle name="ANCLAS,REZONES Y SUS PARTES,DE FUNDICION,DE HIERRO O DE ACERO 2 3 3 2" xfId="26444"/>
    <cellStyle name="ANCLAS,REZONES Y SUS PARTES,DE FUNDICION,DE HIERRO O DE ACERO 2 3 4" xfId="11856"/>
    <cellStyle name="ANCLAS,REZONES Y SUS PARTES,DE FUNDICION,DE HIERRO O DE ACERO 2 3 5" xfId="26445"/>
    <cellStyle name="ANCLAS,REZONES Y SUS PARTES,DE FUNDICION,DE HIERRO O DE ACERO 2 3 6" xfId="26446"/>
    <cellStyle name="ANCLAS,REZONES Y SUS PARTES,DE FUNDICION,DE HIERRO O DE ACERO 2 3 7" xfId="26447"/>
    <cellStyle name="ANCLAS,REZONES Y SUS PARTES,DE FUNDICION,DE HIERRO O DE ACERO 2 3 8" xfId="26448"/>
    <cellStyle name="ANCLAS,REZONES Y SUS PARTES,DE FUNDICION,DE HIERRO O DE ACERO 2 4" xfId="11857"/>
    <cellStyle name="ANCLAS,REZONES Y SUS PARTES,DE FUNDICION,DE HIERRO O DE ACERO 2 4 2" xfId="11858"/>
    <cellStyle name="ANCLAS,REZONES Y SUS PARTES,DE FUNDICION,DE HIERRO O DE ACERO 2 4 2 2" xfId="26449"/>
    <cellStyle name="ANCLAS,REZONES Y SUS PARTES,DE FUNDICION,DE HIERRO O DE ACERO 2 4 2 2 2" xfId="26450"/>
    <cellStyle name="ANCLAS,REZONES Y SUS PARTES,DE FUNDICION,DE HIERRO O DE ACERO 2 4 2 3" xfId="26451"/>
    <cellStyle name="ANCLAS,REZONES Y SUS PARTES,DE FUNDICION,DE HIERRO O DE ACERO 2 4 2 4" xfId="26452"/>
    <cellStyle name="ANCLAS,REZONES Y SUS PARTES,DE FUNDICION,DE HIERRO O DE ACERO 2 4 2 5" xfId="26453"/>
    <cellStyle name="ANCLAS,REZONES Y SUS PARTES,DE FUNDICION,DE HIERRO O DE ACERO 2 4 3" xfId="11859"/>
    <cellStyle name="ANCLAS,REZONES Y SUS PARTES,DE FUNDICION,DE HIERRO O DE ACERO 2 4 4" xfId="11860"/>
    <cellStyle name="ANCLAS,REZONES Y SUS PARTES,DE FUNDICION,DE HIERRO O DE ACERO 2 4 5" xfId="26454"/>
    <cellStyle name="ANCLAS,REZONES Y SUS PARTES,DE FUNDICION,DE HIERRO O DE ACERO 2 4 6" xfId="26455"/>
    <cellStyle name="ANCLAS,REZONES Y SUS PARTES,DE FUNDICION,DE HIERRO O DE ACERO 2 4 7" xfId="26456"/>
    <cellStyle name="ANCLAS,REZONES Y SUS PARTES,DE FUNDICION,DE HIERRO O DE ACERO 2 5" xfId="11861"/>
    <cellStyle name="ANCLAS,REZONES Y SUS PARTES,DE FUNDICION,DE HIERRO O DE ACERO 2 5 2" xfId="11862"/>
    <cellStyle name="ANCLAS,REZONES Y SUS PARTES,DE FUNDICION,DE HIERRO O DE ACERO 2 5 2 2" xfId="26457"/>
    <cellStyle name="ANCLAS,REZONES Y SUS PARTES,DE FUNDICION,DE HIERRO O DE ACERO 2 5 3" xfId="11863"/>
    <cellStyle name="ANCLAS,REZONES Y SUS PARTES,DE FUNDICION,DE HIERRO O DE ACERO 2 5 4" xfId="26458"/>
    <cellStyle name="ANCLAS,REZONES Y SUS PARTES,DE FUNDICION,DE HIERRO O DE ACERO 2 5 5" xfId="26459"/>
    <cellStyle name="ANCLAS,REZONES Y SUS PARTES,DE FUNDICION,DE HIERRO O DE ACERO 2 5 6" xfId="26460"/>
    <cellStyle name="ANCLAS,REZONES Y SUS PARTES,DE FUNDICION,DE HIERRO O DE ACERO 2 5 7" xfId="26461"/>
    <cellStyle name="ANCLAS,REZONES Y SUS PARTES,DE FUNDICION,DE HIERRO O DE ACERO 2 6" xfId="11864"/>
    <cellStyle name="ANCLAS,REZONES Y SUS PARTES,DE FUNDICION,DE HIERRO O DE ACERO 2 6 2" xfId="11865"/>
    <cellStyle name="ANCLAS,REZONES Y SUS PARTES,DE FUNDICION,DE HIERRO O DE ACERO 2 7" xfId="11866"/>
    <cellStyle name="ANCLAS,REZONES Y SUS PARTES,DE FUNDICION,DE HIERRO O DE ACERO 2 8" xfId="26462"/>
    <cellStyle name="ANCLAS,REZONES Y SUS PARTES,DE FUNDICION,DE HIERRO O DE ACERO 2 9" xfId="26463"/>
    <cellStyle name="ANCLAS,REZONES Y SUS PARTES,DE FUNDICION,DE HIERRO O DE ACERO 2_Gross" xfId="11867"/>
    <cellStyle name="ANCLAS,REZONES Y SUS PARTES,DE FUNDICION,DE HIERRO O DE ACERO 20" xfId="11868"/>
    <cellStyle name="ANCLAS,REZONES Y SUS PARTES,DE FUNDICION,DE HIERRO O DE ACERO 20 2" xfId="11869"/>
    <cellStyle name="ANCLAS,REZONES Y SUS PARTES,DE FUNDICION,DE HIERRO O DE ACERO 21" xfId="11870"/>
    <cellStyle name="ANCLAS,REZONES Y SUS PARTES,DE FUNDICION,DE HIERRO O DE ACERO 21 2" xfId="11871"/>
    <cellStyle name="ANCLAS,REZONES Y SUS PARTES,DE FUNDICION,DE HIERRO O DE ACERO 22" xfId="11872"/>
    <cellStyle name="ANCLAS,REZONES Y SUS PARTES,DE FUNDICION,DE HIERRO O DE ACERO 23" xfId="11873"/>
    <cellStyle name="ANCLAS,REZONES Y SUS PARTES,DE FUNDICION,DE HIERRO O DE ACERO 24" xfId="11874"/>
    <cellStyle name="ANCLAS,REZONES Y SUS PARTES,DE FUNDICION,DE HIERRO O DE ACERO 24 2" xfId="11875"/>
    <cellStyle name="ANCLAS,REZONES Y SUS PARTES,DE FUNDICION,DE HIERRO O DE ACERO 25" xfId="11876"/>
    <cellStyle name="ANCLAS,REZONES Y SUS PARTES,DE FUNDICION,DE HIERRO O DE ACERO 25 2" xfId="26464"/>
    <cellStyle name="ANCLAS,REZONES Y SUS PARTES,DE FUNDICION,DE HIERRO O DE ACERO 26" xfId="11877"/>
    <cellStyle name="ANCLAS,REZONES Y SUS PARTES,DE FUNDICION,DE HIERRO O DE ACERO 26 2" xfId="26465"/>
    <cellStyle name="ANCLAS,REZONES Y SUS PARTES,DE FUNDICION,DE HIERRO O DE ACERO 27" xfId="11878"/>
    <cellStyle name="ANCLAS,REZONES Y SUS PARTES,DE FUNDICION,DE HIERRO O DE ACERO 27 2" xfId="26466"/>
    <cellStyle name="ANCLAS,REZONES Y SUS PARTES,DE FUNDICION,DE HIERRO O DE ACERO 28" xfId="11879"/>
    <cellStyle name="ANCLAS,REZONES Y SUS PARTES,DE FUNDICION,DE HIERRO O DE ACERO 29" xfId="11880"/>
    <cellStyle name="ANCLAS,REZONES Y SUS PARTES,DE FUNDICION,DE HIERRO O DE ACERO 3" xfId="11881"/>
    <cellStyle name="ANCLAS,REZONES Y SUS PARTES,DE FUNDICION,DE HIERRO O DE ACERO 3 10" xfId="11882"/>
    <cellStyle name="ANCLAS,REZONES Y SUS PARTES,DE FUNDICION,DE HIERRO O DE ACERO 3 10 2" xfId="11883"/>
    <cellStyle name="ANCLAS,REZONES Y SUS PARTES,DE FUNDICION,DE HIERRO O DE ACERO 3 10 3" xfId="26467"/>
    <cellStyle name="ANCLAS,REZONES Y SUS PARTES,DE FUNDICION,DE HIERRO O DE ACERO 3 10 4" xfId="26468"/>
    <cellStyle name="ANCLAS,REZONES Y SUS PARTES,DE FUNDICION,DE HIERRO O DE ACERO 3 11" xfId="11884"/>
    <cellStyle name="ANCLAS,REZONES Y SUS PARTES,DE FUNDICION,DE HIERRO O DE ACERO 3 11 2" xfId="11885"/>
    <cellStyle name="ANCLAS,REZONES Y SUS PARTES,DE FUNDICION,DE HIERRO O DE ACERO 3 11 3" xfId="26469"/>
    <cellStyle name="ANCLAS,REZONES Y SUS PARTES,DE FUNDICION,DE HIERRO O DE ACERO 3 11 4" xfId="26470"/>
    <cellStyle name="ANCLAS,REZONES Y SUS PARTES,DE FUNDICION,DE HIERRO O DE ACERO 3 12" xfId="11886"/>
    <cellStyle name="ANCLAS,REZONES Y SUS PARTES,DE FUNDICION,DE HIERRO O DE ACERO 3 13" xfId="11887"/>
    <cellStyle name="ANCLAS,REZONES Y SUS PARTES,DE FUNDICION,DE HIERRO O DE ACERO 3 13 2" xfId="11888"/>
    <cellStyle name="ANCLAS,REZONES Y SUS PARTES,DE FUNDICION,DE HIERRO O DE ACERO 3 14" xfId="11889"/>
    <cellStyle name="ANCLAS,REZONES Y SUS PARTES,DE FUNDICION,DE HIERRO O DE ACERO 3 14 2" xfId="26471"/>
    <cellStyle name="ANCLAS,REZONES Y SUS PARTES,DE FUNDICION,DE HIERRO O DE ACERO 3 15" xfId="11890"/>
    <cellStyle name="ANCLAS,REZONES Y SUS PARTES,DE FUNDICION,DE HIERRO O DE ACERO 3 16" xfId="11891"/>
    <cellStyle name="ANCLAS,REZONES Y SUS PARTES,DE FUNDICION,DE HIERRO O DE ACERO 3 17" xfId="26472"/>
    <cellStyle name="ANCLAS,REZONES Y SUS PARTES,DE FUNDICION,DE HIERRO O DE ACERO 3 2" xfId="11892"/>
    <cellStyle name="ANCLAS,REZONES Y SUS PARTES,DE FUNDICION,DE HIERRO O DE ACERO 3 2 2" xfId="11893"/>
    <cellStyle name="ANCLAS,REZONES Y SUS PARTES,DE FUNDICION,DE HIERRO O DE ACERO 3 2 2 2" xfId="11894"/>
    <cellStyle name="ANCLAS,REZONES Y SUS PARTES,DE FUNDICION,DE HIERRO O DE ACERO 3 2 2 2 2" xfId="26473"/>
    <cellStyle name="ANCLAS,REZONES Y SUS PARTES,DE FUNDICION,DE HIERRO O DE ACERO 3 2 2 2 3" xfId="26474"/>
    <cellStyle name="ANCLAS,REZONES Y SUS PARTES,DE FUNDICION,DE HIERRO O DE ACERO 3 2 2 2 4" xfId="26475"/>
    <cellStyle name="ANCLAS,REZONES Y SUS PARTES,DE FUNDICION,DE HIERRO O DE ACERO 3 2 2 3" xfId="11895"/>
    <cellStyle name="ANCLAS,REZONES Y SUS PARTES,DE FUNDICION,DE HIERRO O DE ACERO 3 2 2 4" xfId="26476"/>
    <cellStyle name="ANCLAS,REZONES Y SUS PARTES,DE FUNDICION,DE HIERRO O DE ACERO 3 2 2 5" xfId="26477"/>
    <cellStyle name="ANCLAS,REZONES Y SUS PARTES,DE FUNDICION,DE HIERRO O DE ACERO 3 2 2 6" xfId="26478"/>
    <cellStyle name="ANCLAS,REZONES Y SUS PARTES,DE FUNDICION,DE HIERRO O DE ACERO 3 2 2 7" xfId="26479"/>
    <cellStyle name="ANCLAS,REZONES Y SUS PARTES,DE FUNDICION,DE HIERRO O DE ACERO 3 2 3" xfId="11896"/>
    <cellStyle name="ANCLAS,REZONES Y SUS PARTES,DE FUNDICION,DE HIERRO O DE ACERO 3 2 3 2" xfId="26480"/>
    <cellStyle name="ANCLAS,REZONES Y SUS PARTES,DE FUNDICION,DE HIERRO O DE ACERO 3 2 3 3" xfId="26481"/>
    <cellStyle name="ANCLAS,REZONES Y SUS PARTES,DE FUNDICION,DE HIERRO O DE ACERO 3 2 3 4" xfId="26482"/>
    <cellStyle name="ANCLAS,REZONES Y SUS PARTES,DE FUNDICION,DE HIERRO O DE ACERO 3 2 4" xfId="11897"/>
    <cellStyle name="ANCLAS,REZONES Y SUS PARTES,DE FUNDICION,DE HIERRO O DE ACERO 3 2 5" xfId="26483"/>
    <cellStyle name="ANCLAS,REZONES Y SUS PARTES,DE FUNDICION,DE HIERRO O DE ACERO 3 2 6" xfId="26484"/>
    <cellStyle name="ANCLAS,REZONES Y SUS PARTES,DE FUNDICION,DE HIERRO O DE ACERO 3 2 7" xfId="26485"/>
    <cellStyle name="ANCLAS,REZONES Y SUS PARTES,DE FUNDICION,DE HIERRO O DE ACERO 3 2 8" xfId="26486"/>
    <cellStyle name="ANCLAS,REZONES Y SUS PARTES,DE FUNDICION,DE HIERRO O DE ACERO 3 2_Gross" xfId="11898"/>
    <cellStyle name="ANCLAS,REZONES Y SUS PARTES,DE FUNDICION,DE HIERRO O DE ACERO 3 3" xfId="11899"/>
    <cellStyle name="ANCLAS,REZONES Y SUS PARTES,DE FUNDICION,DE HIERRO O DE ACERO 3 3 2" xfId="11900"/>
    <cellStyle name="ANCLAS,REZONES Y SUS PARTES,DE FUNDICION,DE HIERRO O DE ACERO 3 3 2 2" xfId="11901"/>
    <cellStyle name="ANCLAS,REZONES Y SUS PARTES,DE FUNDICION,DE HIERRO O DE ACERO 3 3 2 2 2" xfId="26487"/>
    <cellStyle name="ANCLAS,REZONES Y SUS PARTES,DE FUNDICION,DE HIERRO O DE ACERO 3 3 2 2 3" xfId="26488"/>
    <cellStyle name="ANCLAS,REZONES Y SUS PARTES,DE FUNDICION,DE HIERRO O DE ACERO 3 3 2 2 4" xfId="26489"/>
    <cellStyle name="ANCLAS,REZONES Y SUS PARTES,DE FUNDICION,DE HIERRO O DE ACERO 3 3 2 3" xfId="11902"/>
    <cellStyle name="ANCLAS,REZONES Y SUS PARTES,DE FUNDICION,DE HIERRO O DE ACERO 3 3 2 4" xfId="26490"/>
    <cellStyle name="ANCLAS,REZONES Y SUS PARTES,DE FUNDICION,DE HIERRO O DE ACERO 3 3 2 5" xfId="26491"/>
    <cellStyle name="ANCLAS,REZONES Y SUS PARTES,DE FUNDICION,DE HIERRO O DE ACERO 3 3 2 6" xfId="26492"/>
    <cellStyle name="ANCLAS,REZONES Y SUS PARTES,DE FUNDICION,DE HIERRO O DE ACERO 3 3 2 7" xfId="26493"/>
    <cellStyle name="ANCLAS,REZONES Y SUS PARTES,DE FUNDICION,DE HIERRO O DE ACERO 3 3 3" xfId="11903"/>
    <cellStyle name="ANCLAS,REZONES Y SUS PARTES,DE FUNDICION,DE HIERRO O DE ACERO 3 3 3 2" xfId="26494"/>
    <cellStyle name="ANCLAS,REZONES Y SUS PARTES,DE FUNDICION,DE HIERRO O DE ACERO 3 3 3 3" xfId="26495"/>
    <cellStyle name="ANCLAS,REZONES Y SUS PARTES,DE FUNDICION,DE HIERRO O DE ACERO 3 3 3 4" xfId="26496"/>
    <cellStyle name="ANCLAS,REZONES Y SUS PARTES,DE FUNDICION,DE HIERRO O DE ACERO 3 3 4" xfId="11904"/>
    <cellStyle name="ANCLAS,REZONES Y SUS PARTES,DE FUNDICION,DE HIERRO O DE ACERO 3 3 5" xfId="26497"/>
    <cellStyle name="ANCLAS,REZONES Y SUS PARTES,DE FUNDICION,DE HIERRO O DE ACERO 3 3 6" xfId="26498"/>
    <cellStyle name="ANCLAS,REZONES Y SUS PARTES,DE FUNDICION,DE HIERRO O DE ACERO 3 3 7" xfId="26499"/>
    <cellStyle name="ANCLAS,REZONES Y SUS PARTES,DE FUNDICION,DE HIERRO O DE ACERO 3 3 8" xfId="26500"/>
    <cellStyle name="ANCLAS,REZONES Y SUS PARTES,DE FUNDICION,DE HIERRO O DE ACERO 3 3_Gross" xfId="11905"/>
    <cellStyle name="ANCLAS,REZONES Y SUS PARTES,DE FUNDICION,DE HIERRO O DE ACERO 3 4" xfId="11906"/>
    <cellStyle name="ANCLAS,REZONES Y SUS PARTES,DE FUNDICION,DE HIERRO O DE ACERO 3 4 2" xfId="11907"/>
    <cellStyle name="ANCLAS,REZONES Y SUS PARTES,DE FUNDICION,DE HIERRO O DE ACERO 3 4 2 2" xfId="11908"/>
    <cellStyle name="ANCLAS,REZONES Y SUS PARTES,DE FUNDICION,DE HIERRO O DE ACERO 3 4 2 2 2" xfId="26501"/>
    <cellStyle name="ANCLAS,REZONES Y SUS PARTES,DE FUNDICION,DE HIERRO O DE ACERO 3 4 2 2 3" xfId="26502"/>
    <cellStyle name="ANCLAS,REZONES Y SUS PARTES,DE FUNDICION,DE HIERRO O DE ACERO 3 4 2 2 4" xfId="26503"/>
    <cellStyle name="ANCLAS,REZONES Y SUS PARTES,DE FUNDICION,DE HIERRO O DE ACERO 3 4 2 3" xfId="11909"/>
    <cellStyle name="ANCLAS,REZONES Y SUS PARTES,DE FUNDICION,DE HIERRO O DE ACERO 3 4 2 4" xfId="26504"/>
    <cellStyle name="ANCLAS,REZONES Y SUS PARTES,DE FUNDICION,DE HIERRO O DE ACERO 3 4 2 5" xfId="26505"/>
    <cellStyle name="ANCLAS,REZONES Y SUS PARTES,DE FUNDICION,DE HIERRO O DE ACERO 3 4 2 6" xfId="26506"/>
    <cellStyle name="ANCLAS,REZONES Y SUS PARTES,DE FUNDICION,DE HIERRO O DE ACERO 3 4 2 7" xfId="26507"/>
    <cellStyle name="ANCLAS,REZONES Y SUS PARTES,DE FUNDICION,DE HIERRO O DE ACERO 3 4 3" xfId="11910"/>
    <cellStyle name="ANCLAS,REZONES Y SUS PARTES,DE FUNDICION,DE HIERRO O DE ACERO 3 4 3 2" xfId="26508"/>
    <cellStyle name="ANCLAS,REZONES Y SUS PARTES,DE FUNDICION,DE HIERRO O DE ACERO 3 4 3 3" xfId="26509"/>
    <cellStyle name="ANCLAS,REZONES Y SUS PARTES,DE FUNDICION,DE HIERRO O DE ACERO 3 4 3 4" xfId="26510"/>
    <cellStyle name="ANCLAS,REZONES Y SUS PARTES,DE FUNDICION,DE HIERRO O DE ACERO 3 4 4" xfId="11911"/>
    <cellStyle name="ANCLAS,REZONES Y SUS PARTES,DE FUNDICION,DE HIERRO O DE ACERO 3 4 5" xfId="26511"/>
    <cellStyle name="ANCLAS,REZONES Y SUS PARTES,DE FUNDICION,DE HIERRO O DE ACERO 3 4 6" xfId="26512"/>
    <cellStyle name="ANCLAS,REZONES Y SUS PARTES,DE FUNDICION,DE HIERRO O DE ACERO 3 4 7" xfId="26513"/>
    <cellStyle name="ANCLAS,REZONES Y SUS PARTES,DE FUNDICION,DE HIERRO O DE ACERO 3 4 8" xfId="26514"/>
    <cellStyle name="ANCLAS,REZONES Y SUS PARTES,DE FUNDICION,DE HIERRO O DE ACERO 3 4_Gross" xfId="11912"/>
    <cellStyle name="ANCLAS,REZONES Y SUS PARTES,DE FUNDICION,DE HIERRO O DE ACERO 3 5" xfId="11913"/>
    <cellStyle name="ANCLAS,REZONES Y SUS PARTES,DE FUNDICION,DE HIERRO O DE ACERO 3 5 2" xfId="11914"/>
    <cellStyle name="ANCLAS,REZONES Y SUS PARTES,DE FUNDICION,DE HIERRO O DE ACERO 3 5 2 2" xfId="11915"/>
    <cellStyle name="ANCLAS,REZONES Y SUS PARTES,DE FUNDICION,DE HIERRO O DE ACERO 3 5 2 2 2" xfId="26515"/>
    <cellStyle name="ANCLAS,REZONES Y SUS PARTES,DE FUNDICION,DE HIERRO O DE ACERO 3 5 2 3" xfId="26516"/>
    <cellStyle name="ANCLAS,REZONES Y SUS PARTES,DE FUNDICION,DE HIERRO O DE ACERO 3 5 2 4" xfId="26517"/>
    <cellStyle name="ANCLAS,REZONES Y SUS PARTES,DE FUNDICION,DE HIERRO O DE ACERO 3 5 2 5" xfId="26518"/>
    <cellStyle name="ANCLAS,REZONES Y SUS PARTES,DE FUNDICION,DE HIERRO O DE ACERO 3 5 2 6" xfId="26519"/>
    <cellStyle name="ANCLAS,REZONES Y SUS PARTES,DE FUNDICION,DE HIERRO O DE ACERO 3 5 2 7" xfId="26520"/>
    <cellStyle name="ANCLAS,REZONES Y SUS PARTES,DE FUNDICION,DE HIERRO O DE ACERO 3 5 3" xfId="11916"/>
    <cellStyle name="ANCLAS,REZONES Y SUS PARTES,DE FUNDICION,DE HIERRO O DE ACERO 3 5 3 2" xfId="26521"/>
    <cellStyle name="ANCLAS,REZONES Y SUS PARTES,DE FUNDICION,DE HIERRO O DE ACERO 3 5 4" xfId="11917"/>
    <cellStyle name="ANCLAS,REZONES Y SUS PARTES,DE FUNDICION,DE HIERRO O DE ACERO 3 5 5" xfId="26522"/>
    <cellStyle name="ANCLAS,REZONES Y SUS PARTES,DE FUNDICION,DE HIERRO O DE ACERO 3 5 6" xfId="26523"/>
    <cellStyle name="ANCLAS,REZONES Y SUS PARTES,DE FUNDICION,DE HIERRO O DE ACERO 3 5 7" xfId="26524"/>
    <cellStyle name="ANCLAS,REZONES Y SUS PARTES,DE FUNDICION,DE HIERRO O DE ACERO 3 5 8" xfId="26525"/>
    <cellStyle name="ANCLAS,REZONES Y SUS PARTES,DE FUNDICION,DE HIERRO O DE ACERO 3 6" xfId="11918"/>
    <cellStyle name="ANCLAS,REZONES Y SUS PARTES,DE FUNDICION,DE HIERRO O DE ACERO 3 6 2" xfId="11919"/>
    <cellStyle name="ANCLAS,REZONES Y SUS PARTES,DE FUNDICION,DE HIERRO O DE ACERO 3 6 2 2" xfId="26526"/>
    <cellStyle name="ANCLAS,REZONES Y SUS PARTES,DE FUNDICION,DE HIERRO O DE ACERO 3 6 2 2 2" xfId="26527"/>
    <cellStyle name="ANCLAS,REZONES Y SUS PARTES,DE FUNDICION,DE HIERRO O DE ACERO 3 6 2 3" xfId="26528"/>
    <cellStyle name="ANCLAS,REZONES Y SUS PARTES,DE FUNDICION,DE HIERRO O DE ACERO 3 6 2 4" xfId="26529"/>
    <cellStyle name="ANCLAS,REZONES Y SUS PARTES,DE FUNDICION,DE HIERRO O DE ACERO 3 6 2 5" xfId="26530"/>
    <cellStyle name="ANCLAS,REZONES Y SUS PARTES,DE FUNDICION,DE HIERRO O DE ACERO 3 6 3" xfId="11920"/>
    <cellStyle name="ANCLAS,REZONES Y SUS PARTES,DE FUNDICION,DE HIERRO O DE ACERO 3 6 3 2" xfId="26531"/>
    <cellStyle name="ANCLAS,REZONES Y SUS PARTES,DE FUNDICION,DE HIERRO O DE ACERO 3 6 3 2 2" xfId="26532"/>
    <cellStyle name="ANCLAS,REZONES Y SUS PARTES,DE FUNDICION,DE HIERRO O DE ACERO 3 6 3 2 3" xfId="26533"/>
    <cellStyle name="ANCLAS,REZONES Y SUS PARTES,DE FUNDICION,DE HIERRO O DE ACERO 3 6 3 3" xfId="26534"/>
    <cellStyle name="ANCLAS,REZONES Y SUS PARTES,DE FUNDICION,DE HIERRO O DE ACERO 3 6 3 4" xfId="26535"/>
    <cellStyle name="ANCLAS,REZONES Y SUS PARTES,DE FUNDICION,DE HIERRO O DE ACERO 3 6 4" xfId="11921"/>
    <cellStyle name="ANCLAS,REZONES Y SUS PARTES,DE FUNDICION,DE HIERRO O DE ACERO 3 6 4 2" xfId="26536"/>
    <cellStyle name="ANCLAS,REZONES Y SUS PARTES,DE FUNDICION,DE HIERRO O DE ACERO 3 6 5" xfId="26537"/>
    <cellStyle name="ANCLAS,REZONES Y SUS PARTES,DE FUNDICION,DE HIERRO O DE ACERO 3 6 6" xfId="26538"/>
    <cellStyle name="ANCLAS,REZONES Y SUS PARTES,DE FUNDICION,DE HIERRO O DE ACERO 3 6 7" xfId="26539"/>
    <cellStyle name="ANCLAS,REZONES Y SUS PARTES,DE FUNDICION,DE HIERRO O DE ACERO 3 6 8" xfId="26540"/>
    <cellStyle name="ANCLAS,REZONES Y SUS PARTES,DE FUNDICION,DE HIERRO O DE ACERO 3 6 9" xfId="26541"/>
    <cellStyle name="ANCLAS,REZONES Y SUS PARTES,DE FUNDICION,DE HIERRO O DE ACERO 3 7" xfId="11922"/>
    <cellStyle name="ANCLAS,REZONES Y SUS PARTES,DE FUNDICION,DE HIERRO O DE ACERO 3 7 2" xfId="11923"/>
    <cellStyle name="ANCLAS,REZONES Y SUS PARTES,DE FUNDICION,DE HIERRO O DE ACERO 3 7 2 2" xfId="11924"/>
    <cellStyle name="ANCLAS,REZONES Y SUS PARTES,DE FUNDICION,DE HIERRO O DE ACERO 3 7 2 2 2" xfId="26542"/>
    <cellStyle name="ANCLAS,REZONES Y SUS PARTES,DE FUNDICION,DE HIERRO O DE ACERO 3 7 2 3" xfId="26543"/>
    <cellStyle name="ANCLAS,REZONES Y SUS PARTES,DE FUNDICION,DE HIERRO O DE ACERO 3 7 2 4" xfId="26544"/>
    <cellStyle name="ANCLAS,REZONES Y SUS PARTES,DE FUNDICION,DE HIERRO O DE ACERO 3 7 2 5" xfId="26545"/>
    <cellStyle name="ANCLAS,REZONES Y SUS PARTES,DE FUNDICION,DE HIERRO O DE ACERO 3 7 2 6" xfId="26546"/>
    <cellStyle name="ANCLAS,REZONES Y SUS PARTES,DE FUNDICION,DE HIERRO O DE ACERO 3 7 2 7" xfId="26547"/>
    <cellStyle name="ANCLAS,REZONES Y SUS PARTES,DE FUNDICION,DE HIERRO O DE ACERO 3 7 3" xfId="11925"/>
    <cellStyle name="ANCLAS,REZONES Y SUS PARTES,DE FUNDICION,DE HIERRO O DE ACERO 3 7 3 2" xfId="26548"/>
    <cellStyle name="ANCLAS,REZONES Y SUS PARTES,DE FUNDICION,DE HIERRO O DE ACERO 3 7 4" xfId="26549"/>
    <cellStyle name="ANCLAS,REZONES Y SUS PARTES,DE FUNDICION,DE HIERRO O DE ACERO 3 7 4 2" xfId="26550"/>
    <cellStyle name="ANCLAS,REZONES Y SUS PARTES,DE FUNDICION,DE HIERRO O DE ACERO 3 7 5" xfId="26551"/>
    <cellStyle name="ANCLAS,REZONES Y SUS PARTES,DE FUNDICION,DE HIERRO O DE ACERO 3 7 6" xfId="26552"/>
    <cellStyle name="ANCLAS,REZONES Y SUS PARTES,DE FUNDICION,DE HIERRO O DE ACERO 3 7 7" xfId="26553"/>
    <cellStyle name="ANCLAS,REZONES Y SUS PARTES,DE FUNDICION,DE HIERRO O DE ACERO 3 7 8" xfId="26554"/>
    <cellStyle name="ANCLAS,REZONES Y SUS PARTES,DE FUNDICION,DE HIERRO O DE ACERO 3 7 9" xfId="26555"/>
    <cellStyle name="ANCLAS,REZONES Y SUS PARTES,DE FUNDICION,DE HIERRO O DE ACERO 3 8" xfId="11926"/>
    <cellStyle name="ANCLAS,REZONES Y SUS PARTES,DE FUNDICION,DE HIERRO O DE ACERO 3 8 2" xfId="11927"/>
    <cellStyle name="ANCLAS,REZONES Y SUS PARTES,DE FUNDICION,DE HIERRO O DE ACERO 3 8 2 2" xfId="26556"/>
    <cellStyle name="ANCLAS,REZONES Y SUS PARTES,DE FUNDICION,DE HIERRO O DE ACERO 3 8 2 3" xfId="26557"/>
    <cellStyle name="ANCLAS,REZONES Y SUS PARTES,DE FUNDICION,DE HIERRO O DE ACERO 3 8 3" xfId="11928"/>
    <cellStyle name="ANCLAS,REZONES Y SUS PARTES,DE FUNDICION,DE HIERRO O DE ACERO 3 8 4" xfId="26558"/>
    <cellStyle name="ANCLAS,REZONES Y SUS PARTES,DE FUNDICION,DE HIERRO O DE ACERO 3 8 5" xfId="26559"/>
    <cellStyle name="ANCLAS,REZONES Y SUS PARTES,DE FUNDICION,DE HIERRO O DE ACERO 3 8 6" xfId="26560"/>
    <cellStyle name="ANCLAS,REZONES Y SUS PARTES,DE FUNDICION,DE HIERRO O DE ACERO 3 9" xfId="11929"/>
    <cellStyle name="ANCLAS,REZONES Y SUS PARTES,DE FUNDICION,DE HIERRO O DE ACERO 3 9 2" xfId="11930"/>
    <cellStyle name="ANCLAS,REZONES Y SUS PARTES,DE FUNDICION,DE HIERRO O DE ACERO 3 9 3" xfId="26561"/>
    <cellStyle name="ANCLAS,REZONES Y SUS PARTES,DE FUNDICION,DE HIERRO O DE ACERO 3 9 4" xfId="26562"/>
    <cellStyle name="ANCLAS,REZONES Y SUS PARTES,DE FUNDICION,DE HIERRO O DE ACERO 3_August 2014 IMBE" xfId="11931"/>
    <cellStyle name="ANCLAS,REZONES Y SUS PARTES,DE FUNDICION,DE HIERRO O DE ACERO 30" xfId="26563"/>
    <cellStyle name="ANCLAS,REZONES Y SUS PARTES,DE FUNDICION,DE HIERRO O DE ACERO 4" xfId="11932"/>
    <cellStyle name="ANCLAS,REZONES Y SUS PARTES,DE FUNDICION,DE HIERRO O DE ACERO 4 2" xfId="11933"/>
    <cellStyle name="ANCLAS,REZONES Y SUS PARTES,DE FUNDICION,DE HIERRO O DE ACERO 4 2 2" xfId="11934"/>
    <cellStyle name="ANCLAS,REZONES Y SUS PARTES,DE FUNDICION,DE HIERRO O DE ACERO 4 2 2 2" xfId="11935"/>
    <cellStyle name="ANCLAS,REZONES Y SUS PARTES,DE FUNDICION,DE HIERRO O DE ACERO 4 2 2 3" xfId="26564"/>
    <cellStyle name="ANCLAS,REZONES Y SUS PARTES,DE FUNDICION,DE HIERRO O DE ACERO 4 2 2 4" xfId="26565"/>
    <cellStyle name="ANCLAS,REZONES Y SUS PARTES,DE FUNDICION,DE HIERRO O DE ACERO 4 2 2 5" xfId="26566"/>
    <cellStyle name="ANCLAS,REZONES Y SUS PARTES,DE FUNDICION,DE HIERRO O DE ACERO 4 2 2 6" xfId="26567"/>
    <cellStyle name="ANCLAS,REZONES Y SUS PARTES,DE FUNDICION,DE HIERRO O DE ACERO 4 2 3" xfId="11936"/>
    <cellStyle name="ANCLAS,REZONES Y SUS PARTES,DE FUNDICION,DE HIERRO O DE ACERO 4 2 4" xfId="26568"/>
    <cellStyle name="ANCLAS,REZONES Y SUS PARTES,DE FUNDICION,DE HIERRO O DE ACERO 4 2 5" xfId="26569"/>
    <cellStyle name="ANCLAS,REZONES Y SUS PARTES,DE FUNDICION,DE HIERRO O DE ACERO 4 2 6" xfId="26570"/>
    <cellStyle name="ANCLAS,REZONES Y SUS PARTES,DE FUNDICION,DE HIERRO O DE ACERO 4 2 7" xfId="26571"/>
    <cellStyle name="ANCLAS,REZONES Y SUS PARTES,DE FUNDICION,DE HIERRO O DE ACERO 4 3" xfId="11937"/>
    <cellStyle name="ANCLAS,REZONES Y SUS PARTES,DE FUNDICION,DE HIERRO O DE ACERO 4 3 2" xfId="11938"/>
    <cellStyle name="ANCLAS,REZONES Y SUS PARTES,DE FUNDICION,DE HIERRO O DE ACERO 4 3 3" xfId="26572"/>
    <cellStyle name="ANCLAS,REZONES Y SUS PARTES,DE FUNDICION,DE HIERRO O DE ACERO 4 3 4" xfId="26573"/>
    <cellStyle name="ANCLAS,REZONES Y SUS PARTES,DE FUNDICION,DE HIERRO O DE ACERO 4 3 5" xfId="26574"/>
    <cellStyle name="ANCLAS,REZONES Y SUS PARTES,DE FUNDICION,DE HIERRO O DE ACERO 4 3 6" xfId="26575"/>
    <cellStyle name="ANCLAS,REZONES Y SUS PARTES,DE FUNDICION,DE HIERRO O DE ACERO 4 4" xfId="11939"/>
    <cellStyle name="ANCLAS,REZONES Y SUS PARTES,DE FUNDICION,DE HIERRO O DE ACERO 4 5" xfId="26576"/>
    <cellStyle name="ANCLAS,REZONES Y SUS PARTES,DE FUNDICION,DE HIERRO O DE ACERO 4 6" xfId="26577"/>
    <cellStyle name="ANCLAS,REZONES Y SUS PARTES,DE FUNDICION,DE HIERRO O DE ACERO 4 7" xfId="26578"/>
    <cellStyle name="ANCLAS,REZONES Y SUS PARTES,DE FUNDICION,DE HIERRO O DE ACERO 4 8" xfId="26579"/>
    <cellStyle name="ANCLAS,REZONES Y SUS PARTES,DE FUNDICION,DE HIERRO O DE ACERO 4_Gross" xfId="11940"/>
    <cellStyle name="ANCLAS,REZONES Y SUS PARTES,DE FUNDICION,DE HIERRO O DE ACERO 5" xfId="11941"/>
    <cellStyle name="ANCLAS,REZONES Y SUS PARTES,DE FUNDICION,DE HIERRO O DE ACERO 5 10" xfId="26580"/>
    <cellStyle name="ANCLAS,REZONES Y SUS PARTES,DE FUNDICION,DE HIERRO O DE ACERO 5 2" xfId="11942"/>
    <cellStyle name="ANCLAS,REZONES Y SUS PARTES,DE FUNDICION,DE HIERRO O DE ACERO 5 2 2" xfId="11943"/>
    <cellStyle name="ANCLAS,REZONES Y SUS PARTES,DE FUNDICION,DE HIERRO O DE ACERO 5 2 2 2" xfId="26581"/>
    <cellStyle name="ANCLAS,REZONES Y SUS PARTES,DE FUNDICION,DE HIERRO O DE ACERO 5 2 2 2 2" xfId="26582"/>
    <cellStyle name="ANCLAS,REZONES Y SUS PARTES,DE FUNDICION,DE HIERRO O DE ACERO 5 2 2 2 2 2" xfId="26583"/>
    <cellStyle name="ANCLAS,REZONES Y SUS PARTES,DE FUNDICION,DE HIERRO O DE ACERO 5 2 2 2 3" xfId="26584"/>
    <cellStyle name="ANCLAS,REZONES Y SUS PARTES,DE FUNDICION,DE HIERRO O DE ACERO 5 2 2 3" xfId="26585"/>
    <cellStyle name="ANCLAS,REZONES Y SUS PARTES,DE FUNDICION,DE HIERRO O DE ACERO 5 2 2 4" xfId="26586"/>
    <cellStyle name="ANCLAS,REZONES Y SUS PARTES,DE FUNDICION,DE HIERRO O DE ACERO 5 2 2 5" xfId="26587"/>
    <cellStyle name="ANCLAS,REZONES Y SUS PARTES,DE FUNDICION,DE HIERRO O DE ACERO 5 2 3" xfId="11944"/>
    <cellStyle name="ANCLAS,REZONES Y SUS PARTES,DE FUNDICION,DE HIERRO O DE ACERO 5 2 3 2" xfId="26588"/>
    <cellStyle name="ANCLAS,REZONES Y SUS PARTES,DE FUNDICION,DE HIERRO O DE ACERO 5 2 4" xfId="11945"/>
    <cellStyle name="ANCLAS,REZONES Y SUS PARTES,DE FUNDICION,DE HIERRO O DE ACERO 5 2 4 2" xfId="26589"/>
    <cellStyle name="ANCLAS,REZONES Y SUS PARTES,DE FUNDICION,DE HIERRO O DE ACERO 5 2 5" xfId="26590"/>
    <cellStyle name="ANCLAS,REZONES Y SUS PARTES,DE FUNDICION,DE HIERRO O DE ACERO 5 2 6" xfId="26591"/>
    <cellStyle name="ANCLAS,REZONES Y SUS PARTES,DE FUNDICION,DE HIERRO O DE ACERO 5 2 7" xfId="26592"/>
    <cellStyle name="ANCLAS,REZONES Y SUS PARTES,DE FUNDICION,DE HIERRO O DE ACERO 5 2 8" xfId="26593"/>
    <cellStyle name="ANCLAS,REZONES Y SUS PARTES,DE FUNDICION,DE HIERRO O DE ACERO 5 2 9" xfId="26594"/>
    <cellStyle name="ANCLAS,REZONES Y SUS PARTES,DE FUNDICION,DE HIERRO O DE ACERO 5 3" xfId="11946"/>
    <cellStyle name="ANCLAS,REZONES Y SUS PARTES,DE FUNDICION,DE HIERRO O DE ACERO 5 3 2" xfId="11947"/>
    <cellStyle name="ANCLAS,REZONES Y SUS PARTES,DE FUNDICION,DE HIERRO O DE ACERO 5 3 2 2" xfId="26595"/>
    <cellStyle name="ANCLAS,REZONES Y SUS PARTES,DE FUNDICION,DE HIERRO O DE ACERO 5 3 2 3" xfId="26596"/>
    <cellStyle name="ANCLAS,REZONES Y SUS PARTES,DE FUNDICION,DE HIERRO O DE ACERO 5 3 2 4" xfId="26597"/>
    <cellStyle name="ANCLAS,REZONES Y SUS PARTES,DE FUNDICION,DE HIERRO O DE ACERO 5 3 3" xfId="11948"/>
    <cellStyle name="ANCLAS,REZONES Y SUS PARTES,DE FUNDICION,DE HIERRO O DE ACERO 5 3 4" xfId="26598"/>
    <cellStyle name="ANCLAS,REZONES Y SUS PARTES,DE FUNDICION,DE HIERRO O DE ACERO 5 3 5" xfId="26599"/>
    <cellStyle name="ANCLAS,REZONES Y SUS PARTES,DE FUNDICION,DE HIERRO O DE ACERO 5 3 6" xfId="26600"/>
    <cellStyle name="ANCLAS,REZONES Y SUS PARTES,DE FUNDICION,DE HIERRO O DE ACERO 5 3 7" xfId="26601"/>
    <cellStyle name="ANCLAS,REZONES Y SUS PARTES,DE FUNDICION,DE HIERRO O DE ACERO 5 4" xfId="11949"/>
    <cellStyle name="ANCLAS,REZONES Y SUS PARTES,DE FUNDICION,DE HIERRO O DE ACERO 5 4 2" xfId="26602"/>
    <cellStyle name="ANCLAS,REZONES Y SUS PARTES,DE FUNDICION,DE HIERRO O DE ACERO 5 4 3" xfId="26603"/>
    <cellStyle name="ANCLAS,REZONES Y SUS PARTES,DE FUNDICION,DE HIERRO O DE ACERO 5 4 4" xfId="26604"/>
    <cellStyle name="ANCLAS,REZONES Y SUS PARTES,DE FUNDICION,DE HIERRO O DE ACERO 5 5" xfId="11950"/>
    <cellStyle name="ANCLAS,REZONES Y SUS PARTES,DE FUNDICION,DE HIERRO O DE ACERO 5 5 2" xfId="26605"/>
    <cellStyle name="ANCLAS,REZONES Y SUS PARTES,DE FUNDICION,DE HIERRO O DE ACERO 5 6" xfId="26606"/>
    <cellStyle name="ANCLAS,REZONES Y SUS PARTES,DE FUNDICION,DE HIERRO O DE ACERO 5 7" xfId="26607"/>
    <cellStyle name="ANCLAS,REZONES Y SUS PARTES,DE FUNDICION,DE HIERRO O DE ACERO 5 8" xfId="26608"/>
    <cellStyle name="ANCLAS,REZONES Y SUS PARTES,DE FUNDICION,DE HIERRO O DE ACERO 5 9" xfId="26609"/>
    <cellStyle name="ANCLAS,REZONES Y SUS PARTES,DE FUNDICION,DE HIERRO O DE ACERO 5_Gross" xfId="11951"/>
    <cellStyle name="ANCLAS,REZONES Y SUS PARTES,DE FUNDICION,DE HIERRO O DE ACERO 6" xfId="11952"/>
    <cellStyle name="ANCLAS,REZONES Y SUS PARTES,DE FUNDICION,DE HIERRO O DE ACERO 6 2" xfId="11953"/>
    <cellStyle name="ANCLAS,REZONES Y SUS PARTES,DE FUNDICION,DE HIERRO O DE ACERO 6 2 2" xfId="11954"/>
    <cellStyle name="ANCLAS,REZONES Y SUS PARTES,DE FUNDICION,DE HIERRO O DE ACERO 6 2 2 2" xfId="26610"/>
    <cellStyle name="ANCLAS,REZONES Y SUS PARTES,DE FUNDICION,DE HIERRO O DE ACERO 6 2 2 3" xfId="26611"/>
    <cellStyle name="ANCLAS,REZONES Y SUS PARTES,DE FUNDICION,DE HIERRO O DE ACERO 6 2 2 4" xfId="26612"/>
    <cellStyle name="ANCLAS,REZONES Y SUS PARTES,DE FUNDICION,DE HIERRO O DE ACERO 6 2 3" xfId="11955"/>
    <cellStyle name="ANCLAS,REZONES Y SUS PARTES,DE FUNDICION,DE HIERRO O DE ACERO 6 2 4" xfId="26613"/>
    <cellStyle name="ANCLAS,REZONES Y SUS PARTES,DE FUNDICION,DE HIERRO O DE ACERO 6 2 5" xfId="26614"/>
    <cellStyle name="ANCLAS,REZONES Y SUS PARTES,DE FUNDICION,DE HIERRO O DE ACERO 6 2 6" xfId="26615"/>
    <cellStyle name="ANCLAS,REZONES Y SUS PARTES,DE FUNDICION,DE HIERRO O DE ACERO 6 2 7" xfId="26616"/>
    <cellStyle name="ANCLAS,REZONES Y SUS PARTES,DE FUNDICION,DE HIERRO O DE ACERO 6 3" xfId="11956"/>
    <cellStyle name="ANCLAS,REZONES Y SUS PARTES,DE FUNDICION,DE HIERRO O DE ACERO 6 3 2" xfId="11957"/>
    <cellStyle name="ANCLAS,REZONES Y SUS PARTES,DE FUNDICION,DE HIERRO O DE ACERO 6 3 2 2" xfId="26617"/>
    <cellStyle name="ANCLAS,REZONES Y SUS PARTES,DE FUNDICION,DE HIERRO O DE ACERO 6 3 2 3" xfId="26618"/>
    <cellStyle name="ANCLAS,REZONES Y SUS PARTES,DE FUNDICION,DE HIERRO O DE ACERO 6 3 2 4" xfId="26619"/>
    <cellStyle name="ANCLAS,REZONES Y SUS PARTES,DE FUNDICION,DE HIERRO O DE ACERO 6 3 3" xfId="11958"/>
    <cellStyle name="ANCLAS,REZONES Y SUS PARTES,DE FUNDICION,DE HIERRO O DE ACERO 6 3 4" xfId="26620"/>
    <cellStyle name="ANCLAS,REZONES Y SUS PARTES,DE FUNDICION,DE HIERRO O DE ACERO 6 3 5" xfId="26621"/>
    <cellStyle name="ANCLAS,REZONES Y SUS PARTES,DE FUNDICION,DE HIERRO O DE ACERO 6 3 6" xfId="26622"/>
    <cellStyle name="ANCLAS,REZONES Y SUS PARTES,DE FUNDICION,DE HIERRO O DE ACERO 6 3 7" xfId="26623"/>
    <cellStyle name="ANCLAS,REZONES Y SUS PARTES,DE FUNDICION,DE HIERRO O DE ACERO 6 4" xfId="11959"/>
    <cellStyle name="ANCLAS,REZONES Y SUS PARTES,DE FUNDICION,DE HIERRO O DE ACERO 6 4 2" xfId="26624"/>
    <cellStyle name="ANCLAS,REZONES Y SUS PARTES,DE FUNDICION,DE HIERRO O DE ACERO 6 5" xfId="11960"/>
    <cellStyle name="ANCLAS,REZONES Y SUS PARTES,DE FUNDICION,DE HIERRO O DE ACERO 6 6" xfId="26625"/>
    <cellStyle name="ANCLAS,REZONES Y SUS PARTES,DE FUNDICION,DE HIERRO O DE ACERO 6 7" xfId="26626"/>
    <cellStyle name="ANCLAS,REZONES Y SUS PARTES,DE FUNDICION,DE HIERRO O DE ACERO 6 8" xfId="26627"/>
    <cellStyle name="ANCLAS,REZONES Y SUS PARTES,DE FUNDICION,DE HIERRO O DE ACERO 6 9" xfId="26628"/>
    <cellStyle name="ANCLAS,REZONES Y SUS PARTES,DE FUNDICION,DE HIERRO O DE ACERO 6_Gross" xfId="11961"/>
    <cellStyle name="ANCLAS,REZONES Y SUS PARTES,DE FUNDICION,DE HIERRO O DE ACERO 7" xfId="11962"/>
    <cellStyle name="ANCLAS,REZONES Y SUS PARTES,DE FUNDICION,DE HIERRO O DE ACERO 7 2" xfId="11963"/>
    <cellStyle name="ANCLAS,REZONES Y SUS PARTES,DE FUNDICION,DE HIERRO O DE ACERO 7 2 2" xfId="11964"/>
    <cellStyle name="ANCLAS,REZONES Y SUS PARTES,DE FUNDICION,DE HIERRO O DE ACERO 7 2 2 2" xfId="26629"/>
    <cellStyle name="ANCLAS,REZONES Y SUS PARTES,DE FUNDICION,DE HIERRO O DE ACERO 7 2 2 3" xfId="26630"/>
    <cellStyle name="ANCLAS,REZONES Y SUS PARTES,DE FUNDICION,DE HIERRO O DE ACERO 7 2 3" xfId="11965"/>
    <cellStyle name="ANCLAS,REZONES Y SUS PARTES,DE FUNDICION,DE HIERRO O DE ACERO 7 2 4" xfId="26631"/>
    <cellStyle name="ANCLAS,REZONES Y SUS PARTES,DE FUNDICION,DE HIERRO O DE ACERO 7 2 5" xfId="26632"/>
    <cellStyle name="ANCLAS,REZONES Y SUS PARTES,DE FUNDICION,DE HIERRO O DE ACERO 7 2 6" xfId="26633"/>
    <cellStyle name="ANCLAS,REZONES Y SUS PARTES,DE FUNDICION,DE HIERRO O DE ACERO 7 3" xfId="11966"/>
    <cellStyle name="ANCLAS,REZONES Y SUS PARTES,DE FUNDICION,DE HIERRO O DE ACERO 7 3 2" xfId="26634"/>
    <cellStyle name="ANCLAS,REZONES Y SUS PARTES,DE FUNDICION,DE HIERRO O DE ACERO 7 3 3" xfId="26635"/>
    <cellStyle name="ANCLAS,REZONES Y SUS PARTES,DE FUNDICION,DE HIERRO O DE ACERO 7 4" xfId="11967"/>
    <cellStyle name="ANCLAS,REZONES Y SUS PARTES,DE FUNDICION,DE HIERRO O DE ACERO 7 5" xfId="26636"/>
    <cellStyle name="ANCLAS,REZONES Y SUS PARTES,DE FUNDICION,DE HIERRO O DE ACERO 7 6" xfId="26637"/>
    <cellStyle name="ANCLAS,REZONES Y SUS PARTES,DE FUNDICION,DE HIERRO O DE ACERO 7 7" xfId="26638"/>
    <cellStyle name="ANCLAS,REZONES Y SUS PARTES,DE FUNDICION,DE HIERRO O DE ACERO 7_Gross" xfId="11968"/>
    <cellStyle name="ANCLAS,REZONES Y SUS PARTES,DE FUNDICION,DE HIERRO O DE ACERO 8" xfId="11969"/>
    <cellStyle name="ANCLAS,REZONES Y SUS PARTES,DE FUNDICION,DE HIERRO O DE ACERO 8 2" xfId="11970"/>
    <cellStyle name="ANCLAS,REZONES Y SUS PARTES,DE FUNDICION,DE HIERRO O DE ACERO 8 2 2" xfId="11971"/>
    <cellStyle name="ANCLAS,REZONES Y SUS PARTES,DE FUNDICION,DE HIERRO O DE ACERO 8 2 2 2" xfId="26639"/>
    <cellStyle name="ANCLAS,REZONES Y SUS PARTES,DE FUNDICION,DE HIERRO O DE ACERO 8 2 2 2 2" xfId="26640"/>
    <cellStyle name="ANCLAS,REZONES Y SUS PARTES,DE FUNDICION,DE HIERRO O DE ACERO 8 2 2 3" xfId="26641"/>
    <cellStyle name="ANCLAS,REZONES Y SUS PARTES,DE FUNDICION,DE HIERRO O DE ACERO 8 2 2 4" xfId="26642"/>
    <cellStyle name="ANCLAS,REZONES Y SUS PARTES,DE FUNDICION,DE HIERRO O DE ACERO 8 2 2 5" xfId="26643"/>
    <cellStyle name="ANCLAS,REZONES Y SUS PARTES,DE FUNDICION,DE HIERRO O DE ACERO 8 2 3" xfId="11972"/>
    <cellStyle name="ANCLAS,REZONES Y SUS PARTES,DE FUNDICION,DE HIERRO O DE ACERO 8 2 4" xfId="26644"/>
    <cellStyle name="ANCLAS,REZONES Y SUS PARTES,DE FUNDICION,DE HIERRO O DE ACERO 8 2 5" xfId="26645"/>
    <cellStyle name="ANCLAS,REZONES Y SUS PARTES,DE FUNDICION,DE HIERRO O DE ACERO 8 2 6" xfId="26646"/>
    <cellStyle name="ANCLAS,REZONES Y SUS PARTES,DE FUNDICION,DE HIERRO O DE ACERO 8 2 7" xfId="26647"/>
    <cellStyle name="ANCLAS,REZONES Y SUS PARTES,DE FUNDICION,DE HIERRO O DE ACERO 8 3" xfId="11973"/>
    <cellStyle name="ANCLAS,REZONES Y SUS PARTES,DE FUNDICION,DE HIERRO O DE ACERO 8 3 2" xfId="26648"/>
    <cellStyle name="ANCLAS,REZONES Y SUS PARTES,DE FUNDICION,DE HIERRO O DE ACERO 8 3 3" xfId="26649"/>
    <cellStyle name="ANCLAS,REZONES Y SUS PARTES,DE FUNDICION,DE HIERRO O DE ACERO 8 3 4" xfId="26650"/>
    <cellStyle name="ANCLAS,REZONES Y SUS PARTES,DE FUNDICION,DE HIERRO O DE ACERO 8 4" xfId="11974"/>
    <cellStyle name="ANCLAS,REZONES Y SUS PARTES,DE FUNDICION,DE HIERRO O DE ACERO 8 4 2" xfId="26651"/>
    <cellStyle name="ANCLAS,REZONES Y SUS PARTES,DE FUNDICION,DE HIERRO O DE ACERO 8 5" xfId="11975"/>
    <cellStyle name="ANCLAS,REZONES Y SUS PARTES,DE FUNDICION,DE HIERRO O DE ACERO 8 6" xfId="26652"/>
    <cellStyle name="ANCLAS,REZONES Y SUS PARTES,DE FUNDICION,DE HIERRO O DE ACERO 8 7" xfId="26653"/>
    <cellStyle name="ANCLAS,REZONES Y SUS PARTES,DE FUNDICION,DE HIERRO O DE ACERO 8 8" xfId="26654"/>
    <cellStyle name="ANCLAS,REZONES Y SUS PARTES,DE FUNDICION,DE HIERRO O DE ACERO 8 9" xfId="26655"/>
    <cellStyle name="ANCLAS,REZONES Y SUS PARTES,DE FUNDICION,DE HIERRO O DE ACERO 8_Gross" xfId="11976"/>
    <cellStyle name="ANCLAS,REZONES Y SUS PARTES,DE FUNDICION,DE HIERRO O DE ACERO 9" xfId="11977"/>
    <cellStyle name="ANCLAS,REZONES Y SUS PARTES,DE FUNDICION,DE HIERRO O DE ACERO 9 2" xfId="11978"/>
    <cellStyle name="ANCLAS,REZONES Y SUS PARTES,DE FUNDICION,DE HIERRO O DE ACERO 9 2 2" xfId="11979"/>
    <cellStyle name="ANCLAS,REZONES Y SUS PARTES,DE FUNDICION,DE HIERRO O DE ACERO 9 2 2 2" xfId="26656"/>
    <cellStyle name="ANCLAS,REZONES Y SUS PARTES,DE FUNDICION,DE HIERRO O DE ACERO 9 2 2 2 2" xfId="26657"/>
    <cellStyle name="ANCLAS,REZONES Y SUS PARTES,DE FUNDICION,DE HIERRO O DE ACERO 9 2 2 3" xfId="26658"/>
    <cellStyle name="ANCLAS,REZONES Y SUS PARTES,DE FUNDICION,DE HIERRO O DE ACERO 9 2 2 4" xfId="26659"/>
    <cellStyle name="ANCLAS,REZONES Y SUS PARTES,DE FUNDICION,DE HIERRO O DE ACERO 9 2 2 5" xfId="26660"/>
    <cellStyle name="ANCLAS,REZONES Y SUS PARTES,DE FUNDICION,DE HIERRO O DE ACERO 9 2 3" xfId="11980"/>
    <cellStyle name="ANCLAS,REZONES Y SUS PARTES,DE FUNDICION,DE HIERRO O DE ACERO 9 2 4" xfId="26661"/>
    <cellStyle name="ANCLAS,REZONES Y SUS PARTES,DE FUNDICION,DE HIERRO O DE ACERO 9 2 5" xfId="26662"/>
    <cellStyle name="ANCLAS,REZONES Y SUS PARTES,DE FUNDICION,DE HIERRO O DE ACERO 9 2 6" xfId="26663"/>
    <cellStyle name="ANCLAS,REZONES Y SUS PARTES,DE FUNDICION,DE HIERRO O DE ACERO 9 2 7" xfId="26664"/>
    <cellStyle name="ANCLAS,REZONES Y SUS PARTES,DE FUNDICION,DE HIERRO O DE ACERO 9 3" xfId="11981"/>
    <cellStyle name="ANCLAS,REZONES Y SUS PARTES,DE FUNDICION,DE HIERRO O DE ACERO 9 3 2" xfId="26665"/>
    <cellStyle name="ANCLAS,REZONES Y SUS PARTES,DE FUNDICION,DE HIERRO O DE ACERO 9 3 3" xfId="26666"/>
    <cellStyle name="ANCLAS,REZONES Y SUS PARTES,DE FUNDICION,DE HIERRO O DE ACERO 9 3 4" xfId="26667"/>
    <cellStyle name="ANCLAS,REZONES Y SUS PARTES,DE FUNDICION,DE HIERRO O DE ACERO 9 4" xfId="11982"/>
    <cellStyle name="ANCLAS,REZONES Y SUS PARTES,DE FUNDICION,DE HIERRO O DE ACERO 9 4 2" xfId="26668"/>
    <cellStyle name="ANCLAS,REZONES Y SUS PARTES,DE FUNDICION,DE HIERRO O DE ACERO 9 5" xfId="11983"/>
    <cellStyle name="ANCLAS,REZONES Y SUS PARTES,DE FUNDICION,DE HIERRO O DE ACERO 9 6" xfId="26669"/>
    <cellStyle name="ANCLAS,REZONES Y SUS PARTES,DE FUNDICION,DE HIERRO O DE ACERO 9 7" xfId="26670"/>
    <cellStyle name="ANCLAS,REZONES Y SUS PARTES,DE FUNDICION,DE HIERRO O DE ACERO 9 8" xfId="26671"/>
    <cellStyle name="ANCLAS,REZONES Y SUS PARTES,DE FUNDICION,DE HIERRO O DE ACERO 9 9" xfId="26672"/>
    <cellStyle name="ANCLAS,REZONES Y SUS PARTES,DE FUNDICION,DE HIERRO O DE ACERO 9_Gross" xfId="11984"/>
    <cellStyle name="ANCLAS,REZONES Y SUS PARTES,DE FUNDICION,DE HIERRO O DE ACERO_001. Test" xfId="11985"/>
    <cellStyle name="Bad 10" xfId="26673"/>
    <cellStyle name="Bad 10 2" xfId="26674"/>
    <cellStyle name="Bad 11" xfId="26675"/>
    <cellStyle name="Bad 12" xfId="26676"/>
    <cellStyle name="Bad 2" xfId="11986"/>
    <cellStyle name="Bad 2 2" xfId="11987"/>
    <cellStyle name="Bad 2 2 2" xfId="11988"/>
    <cellStyle name="Bad 2 2 2 2" xfId="11989"/>
    <cellStyle name="Bad 2 2 2 2 2" xfId="26677"/>
    <cellStyle name="Bad 2 2 2 3" xfId="26678"/>
    <cellStyle name="Bad 2 2 2 4" xfId="26679"/>
    <cellStyle name="Bad 2 2 2 5" xfId="26680"/>
    <cellStyle name="Bad 2 2 2 6" xfId="26681"/>
    <cellStyle name="Bad 2 2 2 7" xfId="26682"/>
    <cellStyle name="Bad 2 2 3" xfId="11990"/>
    <cellStyle name="Bad 2 2 3 2" xfId="26683"/>
    <cellStyle name="Bad 2 2 4" xfId="11991"/>
    <cellStyle name="Bad 2 2 5" xfId="26684"/>
    <cellStyle name="Bad 2 2 6" xfId="26685"/>
    <cellStyle name="Bad 2 2 7" xfId="26686"/>
    <cellStyle name="Bad 2 2 8" xfId="26687"/>
    <cellStyle name="Bad 2 3" xfId="11992"/>
    <cellStyle name="Bad 2 3 2" xfId="11993"/>
    <cellStyle name="Bad 2 3 2 2" xfId="26688"/>
    <cellStyle name="Bad 2 3 2 2 2" xfId="26689"/>
    <cellStyle name="Bad 2 3 2 3" xfId="26690"/>
    <cellStyle name="Bad 2 3 2 3 2" xfId="26691"/>
    <cellStyle name="Bad 2 3 2 4" xfId="26692"/>
    <cellStyle name="Bad 2 3 2 5" xfId="26693"/>
    <cellStyle name="Bad 2 3 2 6" xfId="26694"/>
    <cellStyle name="Bad 2 3 3" xfId="11994"/>
    <cellStyle name="Bad 2 3 3 2" xfId="26695"/>
    <cellStyle name="Bad 2 3 4" xfId="11995"/>
    <cellStyle name="Bad 2 3 4 2" xfId="26696"/>
    <cellStyle name="Bad 2 3 5" xfId="26697"/>
    <cellStyle name="Bad 2 3 6" xfId="26698"/>
    <cellStyle name="Bad 2 3 7" xfId="26699"/>
    <cellStyle name="Bad 2 3 8" xfId="26700"/>
    <cellStyle name="Bad 2 3 9" xfId="26701"/>
    <cellStyle name="Bad 2 4" xfId="11996"/>
    <cellStyle name="Bad 2 4 2" xfId="11997"/>
    <cellStyle name="Bad 2 4 3" xfId="26702"/>
    <cellStyle name="Bad 2 4 4" xfId="26703"/>
    <cellStyle name="Bad 2 5" xfId="11998"/>
    <cellStyle name="Bad 2 5 2" xfId="26704"/>
    <cellStyle name="Bad 2 6" xfId="26705"/>
    <cellStyle name="Bad 2 7" xfId="26706"/>
    <cellStyle name="Bad 2 8" xfId="26707"/>
    <cellStyle name="Bad 2 9" xfId="26708"/>
    <cellStyle name="Bad 2_BB" xfId="11999"/>
    <cellStyle name="Bad 3" xfId="12000"/>
    <cellStyle name="Bad 3 10" xfId="26709"/>
    <cellStyle name="Bad 3 2" xfId="12001"/>
    <cellStyle name="Bad 3 2 10" xfId="26710"/>
    <cellStyle name="Bad 3 2 2" xfId="12002"/>
    <cellStyle name="Bad 3 2 2 2" xfId="26711"/>
    <cellStyle name="Bad 3 2 2 2 2" xfId="26712"/>
    <cellStyle name="Bad 3 2 2 3" xfId="26713"/>
    <cellStyle name="Bad 3 2 2 3 2" xfId="26714"/>
    <cellStyle name="Bad 3 2 2 4" xfId="26715"/>
    <cellStyle name="Bad 3 2 3" xfId="12003"/>
    <cellStyle name="Bad 3 2 3 2" xfId="26716"/>
    <cellStyle name="Bad 3 2 4" xfId="26717"/>
    <cellStyle name="Bad 3 2 4 2" xfId="26718"/>
    <cellStyle name="Bad 3 2 5" xfId="26719"/>
    <cellStyle name="Bad 3 2 5 2" xfId="26720"/>
    <cellStyle name="Bad 3 2 6" xfId="26721"/>
    <cellStyle name="Bad 3 2 7" xfId="26722"/>
    <cellStyle name="Bad 3 2 8" xfId="26723"/>
    <cellStyle name="Bad 3 2 9" xfId="26724"/>
    <cellStyle name="Bad 3 3" xfId="12004"/>
    <cellStyle name="Bad 3 3 2" xfId="26725"/>
    <cellStyle name="Bad 3 4" xfId="26726"/>
    <cellStyle name="Bad 3 4 2" xfId="26727"/>
    <cellStyle name="Bad 3 5" xfId="26728"/>
    <cellStyle name="Bad 3 5 2" xfId="26729"/>
    <cellStyle name="Bad 3 6" xfId="26730"/>
    <cellStyle name="Bad 3 7" xfId="26731"/>
    <cellStyle name="Bad 3 8" xfId="26732"/>
    <cellStyle name="Bad 3 9" xfId="26733"/>
    <cellStyle name="Bad 4" xfId="12005"/>
    <cellStyle name="Bad 4 2" xfId="12006"/>
    <cellStyle name="Bad 4 2 2" xfId="26734"/>
    <cellStyle name="Bad 4 2 2 2" xfId="26735"/>
    <cellStyle name="Bad 4 2 3" xfId="26736"/>
    <cellStyle name="Bad 4 2 4" xfId="26737"/>
    <cellStyle name="Bad 4 2 5" xfId="26738"/>
    <cellStyle name="Bad 4 3" xfId="12007"/>
    <cellStyle name="Bad 4 3 2" xfId="26739"/>
    <cellStyle name="Bad 4 4" xfId="12008"/>
    <cellStyle name="Bad 4 4 2" xfId="26740"/>
    <cellStyle name="Bad 4 5" xfId="26741"/>
    <cellStyle name="Bad 4 6" xfId="26742"/>
    <cellStyle name="Bad 4 7" xfId="26743"/>
    <cellStyle name="Bad 4 8" xfId="26744"/>
    <cellStyle name="Bad 4 9" xfId="26745"/>
    <cellStyle name="Bad 5" xfId="12009"/>
    <cellStyle name="Bad 5 2" xfId="12010"/>
    <cellStyle name="Bad 5 2 2" xfId="26746"/>
    <cellStyle name="Bad 5 3" xfId="26747"/>
    <cellStyle name="Bad 5 4" xfId="26748"/>
    <cellStyle name="Bad 5 5" xfId="26749"/>
    <cellStyle name="Bad 6" xfId="12011"/>
    <cellStyle name="Bad 6 2" xfId="12012"/>
    <cellStyle name="Bad 6 3" xfId="26750"/>
    <cellStyle name="Bad 6 4" xfId="26751"/>
    <cellStyle name="Bad 7" xfId="12013"/>
    <cellStyle name="Bad 7 2" xfId="26752"/>
    <cellStyle name="Bad 7 3" xfId="26753"/>
    <cellStyle name="Bad 7 4" xfId="26754"/>
    <cellStyle name="Bad 8" xfId="12014"/>
    <cellStyle name="Bad 8 2" xfId="26755"/>
    <cellStyle name="Bad 9" xfId="26756"/>
    <cellStyle name="Bad 9 2" xfId="26757"/>
    <cellStyle name="Bid £m format" xfId="12015"/>
    <cellStyle name="Bid £m format 2" xfId="12016"/>
    <cellStyle name="Bid £m format 2 2" xfId="26758"/>
    <cellStyle name="Bid £m format 3" xfId="26759"/>
    <cellStyle name="blue" xfId="12017"/>
    <cellStyle name="blue 2" xfId="26760"/>
    <cellStyle name="Bold" xfId="12018"/>
    <cellStyle name="Bold 2" xfId="12019"/>
    <cellStyle name="Bold 2 2" xfId="26761"/>
    <cellStyle name="Bold 3" xfId="12020"/>
    <cellStyle name="Bold 4" xfId="26762"/>
    <cellStyle name="Bold 5" xfId="26763"/>
    <cellStyle name="Border" xfId="12021"/>
    <cellStyle name="Border 2" xfId="12022"/>
    <cellStyle name="Brand Align Left Text" xfId="12023"/>
    <cellStyle name="Brand Align Left Text 2" xfId="26764"/>
    <cellStyle name="Brand Default" xfId="12024"/>
    <cellStyle name="Brand Default 2" xfId="26765"/>
    <cellStyle name="Brand Percent" xfId="12025"/>
    <cellStyle name="Brand Percent 2" xfId="26766"/>
    <cellStyle name="Brand Source" xfId="12026"/>
    <cellStyle name="Brand Source 2" xfId="26767"/>
    <cellStyle name="Brand Subtitle with Underline" xfId="12027"/>
    <cellStyle name="Brand Subtitle with Underline 2" xfId="12028"/>
    <cellStyle name="Brand Subtitle without Underline" xfId="12029"/>
    <cellStyle name="Brand Subtitle without Underline 2" xfId="26768"/>
    <cellStyle name="Brand Title" xfId="12030"/>
    <cellStyle name="Brand Title 2" xfId="26769"/>
    <cellStyle name="Calculation 10" xfId="26770"/>
    <cellStyle name="Calculation 10 2" xfId="26771"/>
    <cellStyle name="Calculation 11" xfId="26772"/>
    <cellStyle name="Calculation 12" xfId="26773"/>
    <cellStyle name="Calculation 2" xfId="12031"/>
    <cellStyle name="Calculation 2 2" xfId="12032"/>
    <cellStyle name="Calculation 2 2 2" xfId="12033"/>
    <cellStyle name="Calculation 2 2 2 2" xfId="12034"/>
    <cellStyle name="Calculation 2 2 2 2 2" xfId="26774"/>
    <cellStyle name="Calculation 2 2 2 3" xfId="26775"/>
    <cellStyle name="Calculation 2 2 2 4" xfId="26776"/>
    <cellStyle name="Calculation 2 2 2 5" xfId="26777"/>
    <cellStyle name="Calculation 2 2 2 6" xfId="26778"/>
    <cellStyle name="Calculation 2 2 2 7" xfId="26779"/>
    <cellStyle name="Calculation 2 2 3" xfId="12035"/>
    <cellStyle name="Calculation 2 2 3 2" xfId="26780"/>
    <cellStyle name="Calculation 2 2 4" xfId="12036"/>
    <cellStyle name="Calculation 2 2 5" xfId="26781"/>
    <cellStyle name="Calculation 2 2 6" xfId="26782"/>
    <cellStyle name="Calculation 2 2 7" xfId="26783"/>
    <cellStyle name="Calculation 2 2 8" xfId="26784"/>
    <cellStyle name="Calculation 2 3" xfId="12037"/>
    <cellStyle name="Calculation 2 3 2" xfId="12038"/>
    <cellStyle name="Calculation 2 3 2 2" xfId="26785"/>
    <cellStyle name="Calculation 2 3 2 2 2" xfId="26786"/>
    <cellStyle name="Calculation 2 3 2 3" xfId="26787"/>
    <cellStyle name="Calculation 2 3 2 3 2" xfId="26788"/>
    <cellStyle name="Calculation 2 3 2 4" xfId="26789"/>
    <cellStyle name="Calculation 2 3 2 5" xfId="26790"/>
    <cellStyle name="Calculation 2 3 2 6" xfId="26791"/>
    <cellStyle name="Calculation 2 3 3" xfId="12039"/>
    <cellStyle name="Calculation 2 3 3 2" xfId="26792"/>
    <cellStyle name="Calculation 2 3 4" xfId="12040"/>
    <cellStyle name="Calculation 2 3 4 2" xfId="26793"/>
    <cellStyle name="Calculation 2 3 5" xfId="26794"/>
    <cellStyle name="Calculation 2 3 6" xfId="26795"/>
    <cellStyle name="Calculation 2 3 7" xfId="26796"/>
    <cellStyle name="Calculation 2 3 8" xfId="26797"/>
    <cellStyle name="Calculation 2 3 9" xfId="26798"/>
    <cellStyle name="Calculation 2 4" xfId="12041"/>
    <cellStyle name="Calculation 2 4 2" xfId="12042"/>
    <cellStyle name="Calculation 2 4 3" xfId="26799"/>
    <cellStyle name="Calculation 2 4 4" xfId="26800"/>
    <cellStyle name="Calculation 2 5" xfId="12043"/>
    <cellStyle name="Calculation 2 5 2" xfId="26801"/>
    <cellStyle name="Calculation 2 6" xfId="12044"/>
    <cellStyle name="Calculation 2 7" xfId="26802"/>
    <cellStyle name="Calculation 2 8" xfId="26803"/>
    <cellStyle name="Calculation 2 9" xfId="26804"/>
    <cellStyle name="Calculation 2_BB" xfId="12045"/>
    <cellStyle name="Calculation 3" xfId="12046"/>
    <cellStyle name="Calculation 3 10" xfId="26805"/>
    <cellStyle name="Calculation 3 2" xfId="12047"/>
    <cellStyle name="Calculation 3 2 10" xfId="26806"/>
    <cellStyle name="Calculation 3 2 2" xfId="12048"/>
    <cellStyle name="Calculation 3 2 2 2" xfId="26807"/>
    <cellStyle name="Calculation 3 2 2 2 2" xfId="26808"/>
    <cellStyle name="Calculation 3 2 2 3" xfId="26809"/>
    <cellStyle name="Calculation 3 2 2 3 2" xfId="26810"/>
    <cellStyle name="Calculation 3 2 2 4" xfId="26811"/>
    <cellStyle name="Calculation 3 2 3" xfId="12049"/>
    <cellStyle name="Calculation 3 2 3 2" xfId="26812"/>
    <cellStyle name="Calculation 3 2 4" xfId="26813"/>
    <cellStyle name="Calculation 3 2 4 2" xfId="26814"/>
    <cellStyle name="Calculation 3 2 5" xfId="26815"/>
    <cellStyle name="Calculation 3 2 5 2" xfId="26816"/>
    <cellStyle name="Calculation 3 2 6" xfId="26817"/>
    <cellStyle name="Calculation 3 2 7" xfId="26818"/>
    <cellStyle name="Calculation 3 2 8" xfId="26819"/>
    <cellStyle name="Calculation 3 2 9" xfId="26820"/>
    <cellStyle name="Calculation 3 3" xfId="12050"/>
    <cellStyle name="Calculation 3 3 2" xfId="26821"/>
    <cellStyle name="Calculation 3 4" xfId="26822"/>
    <cellStyle name="Calculation 3 4 2" xfId="26823"/>
    <cellStyle name="Calculation 3 5" xfId="26824"/>
    <cellStyle name="Calculation 3 5 2" xfId="26825"/>
    <cellStyle name="Calculation 3 6" xfId="26826"/>
    <cellStyle name="Calculation 3 7" xfId="26827"/>
    <cellStyle name="Calculation 3 8" xfId="26828"/>
    <cellStyle name="Calculation 3 9" xfId="26829"/>
    <cellStyle name="Calculation 4" xfId="12051"/>
    <cellStyle name="Calculation 4 2" xfId="12052"/>
    <cellStyle name="Calculation 4 2 2" xfId="26830"/>
    <cellStyle name="Calculation 4 2 2 2" xfId="26831"/>
    <cellStyle name="Calculation 4 2 3" xfId="26832"/>
    <cellStyle name="Calculation 4 2 4" xfId="26833"/>
    <cellStyle name="Calculation 4 2 5" xfId="26834"/>
    <cellStyle name="Calculation 4 3" xfId="12053"/>
    <cellStyle name="Calculation 4 3 2" xfId="26835"/>
    <cellStyle name="Calculation 4 4" xfId="12054"/>
    <cellStyle name="Calculation 4 4 2" xfId="26836"/>
    <cellStyle name="Calculation 4 5" xfId="26837"/>
    <cellStyle name="Calculation 4 6" xfId="26838"/>
    <cellStyle name="Calculation 4 7" xfId="26839"/>
    <cellStyle name="Calculation 4 8" xfId="26840"/>
    <cellStyle name="Calculation 4 9" xfId="26841"/>
    <cellStyle name="Calculation 5" xfId="12055"/>
    <cellStyle name="Calculation 5 2" xfId="12056"/>
    <cellStyle name="Calculation 5 2 2" xfId="26842"/>
    <cellStyle name="Calculation 5 3" xfId="26843"/>
    <cellStyle name="Calculation 5 4" xfId="26844"/>
    <cellStyle name="Calculation 5 5" xfId="26845"/>
    <cellStyle name="Calculation 6" xfId="12057"/>
    <cellStyle name="Calculation 6 2" xfId="12058"/>
    <cellStyle name="Calculation 6 3" xfId="26846"/>
    <cellStyle name="Calculation 6 4" xfId="26847"/>
    <cellStyle name="Calculation 7" xfId="12059"/>
    <cellStyle name="Calculation 7 2" xfId="26848"/>
    <cellStyle name="Calculation 7 3" xfId="26849"/>
    <cellStyle name="Calculation 7 4" xfId="26850"/>
    <cellStyle name="Calculation 8" xfId="12060"/>
    <cellStyle name="Calculation 8 2" xfId="26851"/>
    <cellStyle name="Calculation 9" xfId="26852"/>
    <cellStyle name="Calculation 9 2" xfId="26853"/>
    <cellStyle name="Characteristic" xfId="12061"/>
    <cellStyle name="Characteristic 2" xfId="12062"/>
    <cellStyle name="CharactGroup" xfId="12063"/>
    <cellStyle name="CharactGroup 2" xfId="12064"/>
    <cellStyle name="CharactNote" xfId="12065"/>
    <cellStyle name="CharactNote 2" xfId="12066"/>
    <cellStyle name="CharactType" xfId="12067"/>
    <cellStyle name="CharactType 2" xfId="12068"/>
    <cellStyle name="CharactValue" xfId="12069"/>
    <cellStyle name="CharactValue 2" xfId="12070"/>
    <cellStyle name="CharactValueNote" xfId="12071"/>
    <cellStyle name="CharactValueNote 2" xfId="12072"/>
    <cellStyle name="CharShortType" xfId="12073"/>
    <cellStyle name="CharShortType 2" xfId="12074"/>
    <cellStyle name="Check Cell 10" xfId="26854"/>
    <cellStyle name="Check Cell 10 2" xfId="26855"/>
    <cellStyle name="Check Cell 11" xfId="26856"/>
    <cellStyle name="Check Cell 12" xfId="26857"/>
    <cellStyle name="Check Cell 2" xfId="12075"/>
    <cellStyle name="Check Cell 2 2" xfId="12076"/>
    <cellStyle name="Check Cell 2 2 2" xfId="12077"/>
    <cellStyle name="Check Cell 2 2 2 2" xfId="12078"/>
    <cellStyle name="Check Cell 2 2 2 3" xfId="26858"/>
    <cellStyle name="Check Cell 2 2 2 4" xfId="26859"/>
    <cellStyle name="Check Cell 2 2 2 5" xfId="26860"/>
    <cellStyle name="Check Cell 2 2 2 6" xfId="26861"/>
    <cellStyle name="Check Cell 2 2 3" xfId="12079"/>
    <cellStyle name="Check Cell 2 2 3 2" xfId="26862"/>
    <cellStyle name="Check Cell 2 2 4" xfId="12080"/>
    <cellStyle name="Check Cell 2 2 5" xfId="26863"/>
    <cellStyle name="Check Cell 2 2 6" xfId="26864"/>
    <cellStyle name="Check Cell 2 2 7" xfId="26865"/>
    <cellStyle name="Check Cell 2 2 8" xfId="26866"/>
    <cellStyle name="Check Cell 2 3" xfId="12081"/>
    <cellStyle name="Check Cell 2 3 2" xfId="12082"/>
    <cellStyle name="Check Cell 2 3 2 2" xfId="26867"/>
    <cellStyle name="Check Cell 2 3 2 2 2" xfId="26868"/>
    <cellStyle name="Check Cell 2 3 2 3" xfId="26869"/>
    <cellStyle name="Check Cell 2 3 2 4" xfId="26870"/>
    <cellStyle name="Check Cell 2 3 2 5" xfId="26871"/>
    <cellStyle name="Check Cell 2 3 3" xfId="12083"/>
    <cellStyle name="Check Cell 2 3 3 2" xfId="26872"/>
    <cellStyle name="Check Cell 2 3 4" xfId="12084"/>
    <cellStyle name="Check Cell 2 3 5" xfId="26873"/>
    <cellStyle name="Check Cell 2 3 6" xfId="26874"/>
    <cellStyle name="Check Cell 2 3 7" xfId="26875"/>
    <cellStyle name="Check Cell 2 3 8" xfId="26876"/>
    <cellStyle name="Check Cell 2 4" xfId="12085"/>
    <cellStyle name="Check Cell 2 4 2" xfId="12086"/>
    <cellStyle name="Check Cell 2 4 3" xfId="26877"/>
    <cellStyle name="Check Cell 2 4 4" xfId="26878"/>
    <cellStyle name="Check Cell 2 5" xfId="12087"/>
    <cellStyle name="Check Cell 2 5 2" xfId="26879"/>
    <cellStyle name="Check Cell 2 5 3" xfId="26880"/>
    <cellStyle name="Check Cell 2 5 4" xfId="26881"/>
    <cellStyle name="Check Cell 2 6" xfId="12088"/>
    <cellStyle name="Check Cell 2 7" xfId="26882"/>
    <cellStyle name="Check Cell 2 8" xfId="26883"/>
    <cellStyle name="Check Cell 2 9" xfId="26884"/>
    <cellStyle name="Check Cell 2_BB" xfId="12089"/>
    <cellStyle name="Check Cell 3" xfId="12090"/>
    <cellStyle name="Check Cell 3 10" xfId="26885"/>
    <cellStyle name="Check Cell 3 2" xfId="12091"/>
    <cellStyle name="Check Cell 3 2 2" xfId="12092"/>
    <cellStyle name="Check Cell 3 2 2 2" xfId="26886"/>
    <cellStyle name="Check Cell 3 2 2 2 2" xfId="26887"/>
    <cellStyle name="Check Cell 3 2 2 3" xfId="26888"/>
    <cellStyle name="Check Cell 3 2 3" xfId="12093"/>
    <cellStyle name="Check Cell 3 2 3 2" xfId="26889"/>
    <cellStyle name="Check Cell 3 2 4" xfId="26890"/>
    <cellStyle name="Check Cell 3 2 4 2" xfId="26891"/>
    <cellStyle name="Check Cell 3 2 5" xfId="26892"/>
    <cellStyle name="Check Cell 3 2 6" xfId="26893"/>
    <cellStyle name="Check Cell 3 2 7" xfId="26894"/>
    <cellStyle name="Check Cell 3 2 8" xfId="26895"/>
    <cellStyle name="Check Cell 3 2 9" xfId="26896"/>
    <cellStyle name="Check Cell 3 3" xfId="12094"/>
    <cellStyle name="Check Cell 3 3 2" xfId="26897"/>
    <cellStyle name="Check Cell 3 4" xfId="26898"/>
    <cellStyle name="Check Cell 3 4 2" xfId="26899"/>
    <cellStyle name="Check Cell 3 5" xfId="26900"/>
    <cellStyle name="Check Cell 3 5 2" xfId="26901"/>
    <cellStyle name="Check Cell 3 6" xfId="26902"/>
    <cellStyle name="Check Cell 3 7" xfId="26903"/>
    <cellStyle name="Check Cell 3 8" xfId="26904"/>
    <cellStyle name="Check Cell 3 9" xfId="26905"/>
    <cellStyle name="Check Cell 4" xfId="12095"/>
    <cellStyle name="Check Cell 4 2" xfId="12096"/>
    <cellStyle name="Check Cell 4 2 2" xfId="26906"/>
    <cellStyle name="Check Cell 4 2 2 2" xfId="26907"/>
    <cellStyle name="Check Cell 4 2 3" xfId="26908"/>
    <cellStyle name="Check Cell 4 3" xfId="12097"/>
    <cellStyle name="Check Cell 4 3 2" xfId="26909"/>
    <cellStyle name="Check Cell 4 4" xfId="26910"/>
    <cellStyle name="Check Cell 4 4 2" xfId="26911"/>
    <cellStyle name="Check Cell 4 5" xfId="26912"/>
    <cellStyle name="Check Cell 4 6" xfId="26913"/>
    <cellStyle name="Check Cell 4 7" xfId="26914"/>
    <cellStyle name="Check Cell 4 8" xfId="26915"/>
    <cellStyle name="Check Cell 4 9" xfId="26916"/>
    <cellStyle name="Check Cell 5" xfId="12098"/>
    <cellStyle name="Check Cell 5 2" xfId="12099"/>
    <cellStyle name="Check Cell 5 3" xfId="26917"/>
    <cellStyle name="Check Cell 5 4" xfId="26918"/>
    <cellStyle name="Check Cell 5 5" xfId="26919"/>
    <cellStyle name="Check Cell 5 6" xfId="26920"/>
    <cellStyle name="Check Cell 6" xfId="12100"/>
    <cellStyle name="Check Cell 6 2" xfId="12101"/>
    <cellStyle name="Check Cell 6 3" xfId="26921"/>
    <cellStyle name="Check Cell 6 4" xfId="26922"/>
    <cellStyle name="Check Cell 7" xfId="12102"/>
    <cellStyle name="Check Cell 7 2" xfId="26923"/>
    <cellStyle name="Check Cell 7 3" xfId="26924"/>
    <cellStyle name="Check Cell 7 4" xfId="26925"/>
    <cellStyle name="Check Cell 8" xfId="12103"/>
    <cellStyle name="Check Cell 8 2" xfId="26926"/>
    <cellStyle name="Check Cell 9" xfId="26927"/>
    <cellStyle name="Check Cell 9 2" xfId="26928"/>
    <cellStyle name="CIL" xfId="12104"/>
    <cellStyle name="CIL 2" xfId="26929"/>
    <cellStyle name="CIU" xfId="12105"/>
    <cellStyle name="CIU 2" xfId="26930"/>
    <cellStyle name="ColumnAttributeAbovePrompt" xfId="12106"/>
    <cellStyle name="ColumnAttributeAbovePrompt 2" xfId="12107"/>
    <cellStyle name="ColumnAttributeAbovePrompt 2 2" xfId="12108"/>
    <cellStyle name="ColumnAttributeAbovePrompt 2 3" xfId="26931"/>
    <cellStyle name="ColumnAttributeAbovePrompt 3" xfId="12109"/>
    <cellStyle name="ColumnAttributeAbovePrompt 4" xfId="26932"/>
    <cellStyle name="ColumnAttributeAbovePrompt 5" xfId="26933"/>
    <cellStyle name="ColumnAttributeAbovePrompt 6" xfId="26934"/>
    <cellStyle name="ColumnAttributePrompt" xfId="12110"/>
    <cellStyle name="ColumnAttributePrompt 2" xfId="12111"/>
    <cellStyle name="ColumnAttributePrompt 2 2" xfId="12112"/>
    <cellStyle name="ColumnAttributePrompt 2 3" xfId="26935"/>
    <cellStyle name="ColumnAttributePrompt 3" xfId="12113"/>
    <cellStyle name="ColumnAttributePrompt 4" xfId="26936"/>
    <cellStyle name="ColumnAttributePrompt 5" xfId="26937"/>
    <cellStyle name="ColumnAttributePrompt 6" xfId="26938"/>
    <cellStyle name="ColumnAttributeValue" xfId="12114"/>
    <cellStyle name="ColumnAttributeValue 2" xfId="12115"/>
    <cellStyle name="ColumnAttributeValue 3" xfId="12116"/>
    <cellStyle name="ColumnAttributeValue 4" xfId="26939"/>
    <cellStyle name="ColumnAttributeValue 5" xfId="26940"/>
    <cellStyle name="ColumnAttributeValue 6" xfId="26941"/>
    <cellStyle name="ColumnHeadingPrompt" xfId="12117"/>
    <cellStyle name="ColumnHeadingPrompt 2" xfId="12118"/>
    <cellStyle name="ColumnHeadingPrompt 2 2" xfId="12119"/>
    <cellStyle name="ColumnHeadingPrompt 2 3" xfId="26942"/>
    <cellStyle name="ColumnHeadingPrompt 3" xfId="12120"/>
    <cellStyle name="ColumnHeadingPrompt 4" xfId="26943"/>
    <cellStyle name="ColumnHeadingPrompt 5" xfId="26944"/>
    <cellStyle name="ColumnHeadingPrompt 6" xfId="26945"/>
    <cellStyle name="ColumnHeadingValue" xfId="12121"/>
    <cellStyle name="ColumnHeadingValue 2" xfId="12122"/>
    <cellStyle name="ColumnHeadingValue 3" xfId="12123"/>
    <cellStyle name="ColumnHeadingValue 4" xfId="26946"/>
    <cellStyle name="ColumnHeadingValue 5" xfId="26947"/>
    <cellStyle name="ColumnHeadingValue 6" xfId="26948"/>
    <cellStyle name="Comma" xfId="1" builtinId="3"/>
    <cellStyle name="Comma -" xfId="12124"/>
    <cellStyle name="Comma  - Style1" xfId="12125"/>
    <cellStyle name="Comma  - Style1 2" xfId="26949"/>
    <cellStyle name="Comma  - Style2" xfId="12126"/>
    <cellStyle name="Comma  - Style2 2" xfId="26950"/>
    <cellStyle name="Comma  - Style3" xfId="12127"/>
    <cellStyle name="Comma  - Style3 2" xfId="26951"/>
    <cellStyle name="Comma  - Style4" xfId="12128"/>
    <cellStyle name="Comma  - Style4 2" xfId="26952"/>
    <cellStyle name="Comma  - Style5" xfId="12129"/>
    <cellStyle name="Comma  - Style5 2" xfId="26953"/>
    <cellStyle name="Comma  - Style6" xfId="12130"/>
    <cellStyle name="Comma  - Style6 2" xfId="26954"/>
    <cellStyle name="Comma  - Style7" xfId="12131"/>
    <cellStyle name="Comma  - Style7 2" xfId="26955"/>
    <cellStyle name="Comma  - Style8" xfId="12132"/>
    <cellStyle name="Comma  - Style8 2" xfId="26956"/>
    <cellStyle name="Comma - 2" xfId="26957"/>
    <cellStyle name="Comma [0] 2" xfId="12133"/>
    <cellStyle name="Comma [0] 3" xfId="12134"/>
    <cellStyle name="Comma 0" xfId="12135"/>
    <cellStyle name="Comma 0 2" xfId="26958"/>
    <cellStyle name="Comma 0*" xfId="12136"/>
    <cellStyle name="Comma 0* 2" xfId="26959"/>
    <cellStyle name="Comma 0__MasterJRComps" xfId="12137"/>
    <cellStyle name="Comma 10" xfId="12138"/>
    <cellStyle name="Comma 10 2" xfId="2"/>
    <cellStyle name="Comma 10 2 2" xfId="12139"/>
    <cellStyle name="Comma 10 2 2 2" xfId="26960"/>
    <cellStyle name="Comma 10 2 2 3" xfId="26961"/>
    <cellStyle name="Comma 10 2 2 4" xfId="26962"/>
    <cellStyle name="Comma 10 2 3" xfId="12140"/>
    <cellStyle name="Comma 10 2 4" xfId="26963"/>
    <cellStyle name="Comma 10 2 5" xfId="26964"/>
    <cellStyle name="Comma 10 2 6" xfId="26965"/>
    <cellStyle name="Comma 10 2 7" xfId="26966"/>
    <cellStyle name="Comma 10 3" xfId="12141"/>
    <cellStyle name="Comma 10 3 2" xfId="26967"/>
    <cellStyle name="Comma 10 3 3" xfId="26968"/>
    <cellStyle name="Comma 10 3 4" xfId="26969"/>
    <cellStyle name="Comma 10 4" xfId="12142"/>
    <cellStyle name="Comma 10 5" xfId="12143"/>
    <cellStyle name="Comma 10 6" xfId="26970"/>
    <cellStyle name="Comma 10 7" xfId="26971"/>
    <cellStyle name="Comma 10 8" xfId="26972"/>
    <cellStyle name="Comma 11" xfId="12144"/>
    <cellStyle name="Comma 11 2" xfId="12145"/>
    <cellStyle name="Comma 11 2 2" xfId="12146"/>
    <cellStyle name="Comma 11 2 2 2" xfId="26973"/>
    <cellStyle name="Comma 11 2 3" xfId="26974"/>
    <cellStyle name="Comma 11 2 4" xfId="26975"/>
    <cellStyle name="Comma 11 2 5" xfId="26976"/>
    <cellStyle name="Comma 11 2 6" xfId="26977"/>
    <cellStyle name="Comma 11 2 7" xfId="26978"/>
    <cellStyle name="Comma 11 3" xfId="12147"/>
    <cellStyle name="Comma 11 3 2" xfId="26979"/>
    <cellStyle name="Comma 11 3 2 2" xfId="26980"/>
    <cellStyle name="Comma 11 3 2 3" xfId="26981"/>
    <cellStyle name="Comma 11 3 3" xfId="26982"/>
    <cellStyle name="Comma 11 3 4" xfId="26983"/>
    <cellStyle name="Comma 11 4" xfId="12148"/>
    <cellStyle name="Comma 11 4 2" xfId="26984"/>
    <cellStyle name="Comma 11 5" xfId="12149"/>
    <cellStyle name="Comma 11 6" xfId="26985"/>
    <cellStyle name="Comma 11 7" xfId="26986"/>
    <cellStyle name="Comma 11 8" xfId="26987"/>
    <cellStyle name="Comma 11 9" xfId="26988"/>
    <cellStyle name="Comma 12" xfId="12150"/>
    <cellStyle name="Comma 12 2" xfId="12151"/>
    <cellStyle name="Comma 12 2 2" xfId="12152"/>
    <cellStyle name="Comma 12 2 3" xfId="26989"/>
    <cellStyle name="Comma 12 2 4" xfId="26990"/>
    <cellStyle name="Comma 12 2 5" xfId="26991"/>
    <cellStyle name="Comma 12 2 6" xfId="26992"/>
    <cellStyle name="Comma 12 3" xfId="12153"/>
    <cellStyle name="Comma 12 4" xfId="12154"/>
    <cellStyle name="Comma 12 5" xfId="26993"/>
    <cellStyle name="Comma 12 6" xfId="26994"/>
    <cellStyle name="Comma 12 7" xfId="26995"/>
    <cellStyle name="Comma 13" xfId="12155"/>
    <cellStyle name="Comma 13 10" xfId="26996"/>
    <cellStyle name="Comma 13 2" xfId="12156"/>
    <cellStyle name="Comma 13 2 2" xfId="12157"/>
    <cellStyle name="Comma 13 2 2 2" xfId="12158"/>
    <cellStyle name="Comma 13 2 2 2 2" xfId="26997"/>
    <cellStyle name="Comma 13 2 2 3" xfId="26998"/>
    <cellStyle name="Comma 13 2 3" xfId="12159"/>
    <cellStyle name="Comma 13 2 3 2" xfId="26999"/>
    <cellStyle name="Comma 13 2 4" xfId="12160"/>
    <cellStyle name="Comma 13 2 5" xfId="27000"/>
    <cellStyle name="Comma 13 2 6" xfId="27001"/>
    <cellStyle name="Comma 13 3" xfId="12161"/>
    <cellStyle name="Comma 13 3 2" xfId="12162"/>
    <cellStyle name="Comma 13 3 2 2" xfId="27002"/>
    <cellStyle name="Comma 13 3 3" xfId="12163"/>
    <cellStyle name="Comma 13 4" xfId="12164"/>
    <cellStyle name="Comma 13 4 2" xfId="27003"/>
    <cellStyle name="Comma 13 5" xfId="12165"/>
    <cellStyle name="Comma 13 5 2" xfId="12166"/>
    <cellStyle name="Comma 13 6" xfId="12167"/>
    <cellStyle name="Comma 13 7" xfId="27004"/>
    <cellStyle name="Comma 13 8" xfId="27005"/>
    <cellStyle name="Comma 13 9" xfId="27006"/>
    <cellStyle name="Comma 14" xfId="12168"/>
    <cellStyle name="Comma 14 2" xfId="12169"/>
    <cellStyle name="Comma 14 2 2" xfId="12170"/>
    <cellStyle name="Comma 14 2 2 2" xfId="27007"/>
    <cellStyle name="Comma 14 2 2 3" xfId="27008"/>
    <cellStyle name="Comma 14 2 3" xfId="12171"/>
    <cellStyle name="Comma 14 2 4" xfId="27009"/>
    <cellStyle name="Comma 14 3" xfId="12172"/>
    <cellStyle name="Comma 14 3 2" xfId="27010"/>
    <cellStyle name="Comma 14 3 3" xfId="27011"/>
    <cellStyle name="Comma 14 4" xfId="12173"/>
    <cellStyle name="Comma 14 5" xfId="27012"/>
    <cellStyle name="Comma 14 6" xfId="27013"/>
    <cellStyle name="Comma 14 7" xfId="27014"/>
    <cellStyle name="Comma 14 8" xfId="27015"/>
    <cellStyle name="Comma 15" xfId="12174"/>
    <cellStyle name="Comma 15 2" xfId="12175"/>
    <cellStyle name="Comma 15 2 2" xfId="12176"/>
    <cellStyle name="Comma 15 2 3" xfId="27016"/>
    <cellStyle name="Comma 15 2 4" xfId="27017"/>
    <cellStyle name="Comma 15 3" xfId="12177"/>
    <cellStyle name="Comma 15 4" xfId="27018"/>
    <cellStyle name="Comma 15 5" xfId="27019"/>
    <cellStyle name="Comma 15 6" xfId="27020"/>
    <cellStyle name="Comma 15 7" xfId="27021"/>
    <cellStyle name="Comma 16" xfId="12178"/>
    <cellStyle name="Comma 16 2" xfId="12179"/>
    <cellStyle name="Comma 16 2 2" xfId="12180"/>
    <cellStyle name="Comma 16 2 2 2" xfId="27022"/>
    <cellStyle name="Comma 16 2 2 3" xfId="27023"/>
    <cellStyle name="Comma 16 2 3" xfId="12181"/>
    <cellStyle name="Comma 16 2 4" xfId="27024"/>
    <cellStyle name="Comma 16 2 5" xfId="27025"/>
    <cellStyle name="Comma 16 2 6" xfId="27026"/>
    <cellStyle name="Comma 16 3" xfId="12182"/>
    <cellStyle name="Comma 16 3 2" xfId="27027"/>
    <cellStyle name="Comma 16 3 3" xfId="27028"/>
    <cellStyle name="Comma 16 4" xfId="12183"/>
    <cellStyle name="Comma 16 5" xfId="27029"/>
    <cellStyle name="Comma 16 6" xfId="27030"/>
    <cellStyle name="Comma 16 7" xfId="27031"/>
    <cellStyle name="Comma 16 8" xfId="27032"/>
    <cellStyle name="Comma 17" xfId="12184"/>
    <cellStyle name="Comma 17 2" xfId="12185"/>
    <cellStyle name="Comma 17 2 2" xfId="12186"/>
    <cellStyle name="Comma 17 2 3" xfId="27033"/>
    <cellStyle name="Comma 17 2 4" xfId="27034"/>
    <cellStyle name="Comma 17 3" xfId="12187"/>
    <cellStyle name="Comma 17 4" xfId="27035"/>
    <cellStyle name="Comma 17 5" xfId="27036"/>
    <cellStyle name="Comma 17 6" xfId="27037"/>
    <cellStyle name="Comma 17 7" xfId="27038"/>
    <cellStyle name="Comma 18" xfId="12188"/>
    <cellStyle name="Comma 18 2" xfId="12189"/>
    <cellStyle name="Comma 18 2 2" xfId="12190"/>
    <cellStyle name="Comma 18 2 3" xfId="27039"/>
    <cellStyle name="Comma 18 2 4" xfId="27040"/>
    <cellStyle name="Comma 18 3" xfId="12191"/>
    <cellStyle name="Comma 18 4" xfId="27041"/>
    <cellStyle name="Comma 18 5" xfId="27042"/>
    <cellStyle name="Comma 19" xfId="12192"/>
    <cellStyle name="Comma 19 2" xfId="12193"/>
    <cellStyle name="Comma 19 2 2" xfId="12194"/>
    <cellStyle name="Comma 19 2 3" xfId="27043"/>
    <cellStyle name="Comma 19 2 4" xfId="27044"/>
    <cellStyle name="Comma 19 3" xfId="12195"/>
    <cellStyle name="Comma 19 4" xfId="27045"/>
    <cellStyle name="Comma 19 5" xfId="27046"/>
    <cellStyle name="Comma 2" xfId="12196"/>
    <cellStyle name="Comma 2 10" xfId="12197"/>
    <cellStyle name="Comma 2 10 2" xfId="12198"/>
    <cellStyle name="Comma 2 10 2 2" xfId="12199"/>
    <cellStyle name="Comma 2 10 2 2 2" xfId="27047"/>
    <cellStyle name="Comma 2 10 2 3" xfId="27048"/>
    <cellStyle name="Comma 2 10 2 4" xfId="27049"/>
    <cellStyle name="Comma 2 10 2 5" xfId="27050"/>
    <cellStyle name="Comma 2 10 2 6" xfId="27051"/>
    <cellStyle name="Comma 2 10 2 7" xfId="27052"/>
    <cellStyle name="Comma 2 10 3" xfId="12200"/>
    <cellStyle name="Comma 2 10 3 2" xfId="27053"/>
    <cellStyle name="Comma 2 10 3 2 2" xfId="27054"/>
    <cellStyle name="Comma 2 10 3 2 3" xfId="27055"/>
    <cellStyle name="Comma 2 10 3 3" xfId="27056"/>
    <cellStyle name="Comma 2 10 3 4" xfId="27057"/>
    <cellStyle name="Comma 2 10 4" xfId="12201"/>
    <cellStyle name="Comma 2 10 4 2" xfId="27058"/>
    <cellStyle name="Comma 2 10 5" xfId="27059"/>
    <cellStyle name="Comma 2 10 6" xfId="27060"/>
    <cellStyle name="Comma 2 10 7" xfId="27061"/>
    <cellStyle name="Comma 2 10 8" xfId="27062"/>
    <cellStyle name="Comma 2 10 9" xfId="27063"/>
    <cellStyle name="Comma 2 11" xfId="12202"/>
    <cellStyle name="Comma 2 11 2" xfId="12203"/>
    <cellStyle name="Comma 2 11 2 2" xfId="27064"/>
    <cellStyle name="Comma 2 11 2 3" xfId="27065"/>
    <cellStyle name="Comma 2 11 2 4" xfId="27066"/>
    <cellStyle name="Comma 2 11 3" xfId="12204"/>
    <cellStyle name="Comma 2 11 4" xfId="27067"/>
    <cellStyle name="Comma 2 11 5" xfId="27068"/>
    <cellStyle name="Comma 2 11 6" xfId="27069"/>
    <cellStyle name="Comma 2 11 7" xfId="27070"/>
    <cellStyle name="Comma 2 12" xfId="12205"/>
    <cellStyle name="Comma 2 12 2" xfId="12206"/>
    <cellStyle name="Comma 2 12 2 2" xfId="27071"/>
    <cellStyle name="Comma 2 12 2 3" xfId="27072"/>
    <cellStyle name="Comma 2 12 3" xfId="27073"/>
    <cellStyle name="Comma 2 12 4" xfId="27074"/>
    <cellStyle name="Comma 2 13" xfId="12207"/>
    <cellStyle name="Comma 2 13 2" xfId="12208"/>
    <cellStyle name="Comma 2 13 3" xfId="27075"/>
    <cellStyle name="Comma 2 14" xfId="12209"/>
    <cellStyle name="Comma 2 14 2" xfId="12210"/>
    <cellStyle name="Comma 2 14 3" xfId="27076"/>
    <cellStyle name="Comma 2 14 4" xfId="27077"/>
    <cellStyle name="Comma 2 15" xfId="12211"/>
    <cellStyle name="Comma 2 15 2" xfId="27078"/>
    <cellStyle name="Comma 2 15 3" xfId="27079"/>
    <cellStyle name="Comma 2 16" xfId="12212"/>
    <cellStyle name="Comma 2 16 2" xfId="27080"/>
    <cellStyle name="Comma 2 16 3" xfId="27081"/>
    <cellStyle name="Comma 2 16 4" xfId="27082"/>
    <cellStyle name="Comma 2 17" xfId="12213"/>
    <cellStyle name="Comma 2 18" xfId="12214"/>
    <cellStyle name="Comma 2 19" xfId="27083"/>
    <cellStyle name="Comma 2 2" xfId="12215"/>
    <cellStyle name="Comma 2 2 10" xfId="27084"/>
    <cellStyle name="Comma 2 2 11" xfId="27085"/>
    <cellStyle name="Comma 2 2 12" xfId="27086"/>
    <cellStyle name="Comma 2 2 2" xfId="12216"/>
    <cellStyle name="Comma 2 2 2 2" xfId="12217"/>
    <cellStyle name="Comma 2 2 2 2 2" xfId="12218"/>
    <cellStyle name="Comma 2 2 2 2 3" xfId="27087"/>
    <cellStyle name="Comma 2 2 2 2 4" xfId="27088"/>
    <cellStyle name="Comma 2 2 2 2 5" xfId="27089"/>
    <cellStyle name="Comma 2 2 2 2 6" xfId="27090"/>
    <cellStyle name="Comma 2 2 2 3" xfId="12219"/>
    <cellStyle name="Comma 2 2 2 3 2" xfId="12220"/>
    <cellStyle name="Comma 2 2 2 3 2 2" xfId="27091"/>
    <cellStyle name="Comma 2 2 2 3 3" xfId="27092"/>
    <cellStyle name="Comma 2 2 2 4" xfId="12221"/>
    <cellStyle name="Comma 2 2 2 4 2" xfId="27093"/>
    <cellStyle name="Comma 2 2 2 5" xfId="12222"/>
    <cellStyle name="Comma 2 2 2 6" xfId="27094"/>
    <cellStyle name="Comma 2 2 2 7" xfId="27095"/>
    <cellStyle name="Comma 2 2 2 8" xfId="27096"/>
    <cellStyle name="Comma 2 2 2 9" xfId="27097"/>
    <cellStyle name="Comma 2 2 3" xfId="12223"/>
    <cellStyle name="Comma 2 2 3 2" xfId="12224"/>
    <cellStyle name="Comma 2 2 3 2 2" xfId="12225"/>
    <cellStyle name="Comma 2 2 3 2 2 2" xfId="27098"/>
    <cellStyle name="Comma 2 2 3 2 3" xfId="12226"/>
    <cellStyle name="Comma 2 2 3 2 4" xfId="27099"/>
    <cellStyle name="Comma 2 2 3 2 5" xfId="27100"/>
    <cellStyle name="Comma 2 2 3 2 6" xfId="27101"/>
    <cellStyle name="Comma 2 2 3 2 7" xfId="27102"/>
    <cellStyle name="Comma 2 2 3 3" xfId="12227"/>
    <cellStyle name="Comma 2 2 3 3 2" xfId="27103"/>
    <cellStyle name="Comma 2 2 3 4" xfId="12228"/>
    <cellStyle name="Comma 2 2 3 5" xfId="27104"/>
    <cellStyle name="Comma 2 2 3 6" xfId="27105"/>
    <cellStyle name="Comma 2 2 3 7" xfId="27106"/>
    <cellStyle name="Comma 2 2 3 8" xfId="27107"/>
    <cellStyle name="Comma 2 2 4" xfId="12229"/>
    <cellStyle name="Comma 2 2 4 2" xfId="12230"/>
    <cellStyle name="Comma 2 2 4 2 2" xfId="27108"/>
    <cellStyle name="Comma 2 2 4 2 2 2" xfId="27109"/>
    <cellStyle name="Comma 2 2 4 2 3" xfId="27110"/>
    <cellStyle name="Comma 2 2 4 2 4" xfId="27111"/>
    <cellStyle name="Comma 2 2 4 2 5" xfId="27112"/>
    <cellStyle name="Comma 2 2 4 3" xfId="12231"/>
    <cellStyle name="Comma 2 2 4 4" xfId="12232"/>
    <cellStyle name="Comma 2 2 4 5" xfId="27113"/>
    <cellStyle name="Comma 2 2 4 6" xfId="27114"/>
    <cellStyle name="Comma 2 2 4 7" xfId="27115"/>
    <cellStyle name="Comma 2 2 5" xfId="12233"/>
    <cellStyle name="Comma 2 2 5 2" xfId="12234"/>
    <cellStyle name="Comma 2 2 5 2 2" xfId="12235"/>
    <cellStyle name="Comma 2 2 5 2 3" xfId="27116"/>
    <cellStyle name="Comma 2 2 5 2 4" xfId="27117"/>
    <cellStyle name="Comma 2 2 5 3" xfId="12236"/>
    <cellStyle name="Comma 2 2 5 4" xfId="27118"/>
    <cellStyle name="Comma 2 2 5 5" xfId="27119"/>
    <cellStyle name="Comma 2 2 5 6" xfId="27120"/>
    <cellStyle name="Comma 2 2 5 7" xfId="27121"/>
    <cellStyle name="Comma 2 2 6" xfId="12237"/>
    <cellStyle name="Comma 2 2 6 2" xfId="12238"/>
    <cellStyle name="Comma 2 2 6 2 2" xfId="27122"/>
    <cellStyle name="Comma 2 2 6 3" xfId="12239"/>
    <cellStyle name="Comma 2 2 6 4" xfId="27123"/>
    <cellStyle name="Comma 2 2 6 5" xfId="27124"/>
    <cellStyle name="Comma 2 2 6 6" xfId="27125"/>
    <cellStyle name="Comma 2 2 6 7" xfId="27126"/>
    <cellStyle name="Comma 2 2 7" xfId="12240"/>
    <cellStyle name="Comma 2 2 7 2" xfId="12241"/>
    <cellStyle name="Comma 2 2 7 2 2" xfId="27127"/>
    <cellStyle name="Comma 2 2 7 2 3" xfId="27128"/>
    <cellStyle name="Comma 2 2 7 3" xfId="12242"/>
    <cellStyle name="Comma 2 2 7 4" xfId="27129"/>
    <cellStyle name="Comma 2 2 8" xfId="12243"/>
    <cellStyle name="Comma 2 2 9" xfId="12244"/>
    <cellStyle name="Comma 2 3" xfId="12245"/>
    <cellStyle name="Comma 2 3 10" xfId="27130"/>
    <cellStyle name="Comma 2 3 11" xfId="27131"/>
    <cellStyle name="Comma 2 3 12" xfId="27132"/>
    <cellStyle name="Comma 2 3 2" xfId="12246"/>
    <cellStyle name="Comma 2 3 2 2" xfId="12247"/>
    <cellStyle name="Comma 2 3 2 2 2" xfId="12248"/>
    <cellStyle name="Comma 2 3 2 2 3" xfId="27133"/>
    <cellStyle name="Comma 2 3 2 2 4" xfId="27134"/>
    <cellStyle name="Comma 2 3 2 2 5" xfId="27135"/>
    <cellStyle name="Comma 2 3 2 2 6" xfId="27136"/>
    <cellStyle name="Comma 2 3 2 3" xfId="12249"/>
    <cellStyle name="Comma 2 3 2 4" xfId="27137"/>
    <cellStyle name="Comma 2 3 2 5" xfId="27138"/>
    <cellStyle name="Comma 2 3 2 6" xfId="27139"/>
    <cellStyle name="Comma 2 3 2 7" xfId="27140"/>
    <cellStyle name="Comma 2 3 3" xfId="12250"/>
    <cellStyle name="Comma 2 3 3 2" xfId="12251"/>
    <cellStyle name="Comma 2 3 3 2 2" xfId="12252"/>
    <cellStyle name="Comma 2 3 3 2 3" xfId="27141"/>
    <cellStyle name="Comma 2 3 3 2 4" xfId="27142"/>
    <cellStyle name="Comma 2 3 3 2 5" xfId="27143"/>
    <cellStyle name="Comma 2 3 3 2 6" xfId="27144"/>
    <cellStyle name="Comma 2 3 3 3" xfId="12253"/>
    <cellStyle name="Comma 2 3 3 4" xfId="27145"/>
    <cellStyle name="Comma 2 3 3 5" xfId="27146"/>
    <cellStyle name="Comma 2 3 3 6" xfId="27147"/>
    <cellStyle name="Comma 2 3 3 7" xfId="27148"/>
    <cellStyle name="Comma 2 3 4" xfId="12254"/>
    <cellStyle name="Comma 2 3 4 2" xfId="12255"/>
    <cellStyle name="Comma 2 3 4 3" xfId="27149"/>
    <cellStyle name="Comma 2 3 4 4" xfId="27150"/>
    <cellStyle name="Comma 2 3 4 5" xfId="27151"/>
    <cellStyle name="Comma 2 3 4 6" xfId="27152"/>
    <cellStyle name="Comma 2 3 5" xfId="12256"/>
    <cellStyle name="Comma 2 3 5 2" xfId="12257"/>
    <cellStyle name="Comma 2 3 5 2 2" xfId="27153"/>
    <cellStyle name="Comma 2 3 5 3" xfId="27154"/>
    <cellStyle name="Comma 2 3 6" xfId="12258"/>
    <cellStyle name="Comma 2 3 6 2" xfId="27155"/>
    <cellStyle name="Comma 2 3 7" xfId="12259"/>
    <cellStyle name="Comma 2 3 8" xfId="27156"/>
    <cellStyle name="Comma 2 3 9" xfId="27157"/>
    <cellStyle name="Comma 2 4" xfId="12260"/>
    <cellStyle name="Comma 2 4 10" xfId="27158"/>
    <cellStyle name="Comma 2 4 11" xfId="27159"/>
    <cellStyle name="Comma 2 4 12" xfId="27160"/>
    <cellStyle name="Comma 2 4 13" xfId="27161"/>
    <cellStyle name="Comma 2 4 2" xfId="12261"/>
    <cellStyle name="Comma 2 4 2 2" xfId="12262"/>
    <cellStyle name="Comma 2 4 2 2 2" xfId="12263"/>
    <cellStyle name="Comma 2 4 2 2 2 2" xfId="27162"/>
    <cellStyle name="Comma 2 4 2 2 2 3" xfId="27163"/>
    <cellStyle name="Comma 2 4 2 2 2 4" xfId="27164"/>
    <cellStyle name="Comma 2 4 2 2 3" xfId="12264"/>
    <cellStyle name="Comma 2 4 2 2 4" xfId="27165"/>
    <cellStyle name="Comma 2 4 2 2 5" xfId="27166"/>
    <cellStyle name="Comma 2 4 2 2 6" xfId="27167"/>
    <cellStyle name="Comma 2 4 2 2 7" xfId="27168"/>
    <cellStyle name="Comma 2 4 2 3" xfId="12265"/>
    <cellStyle name="Comma 2 4 2 3 2" xfId="27169"/>
    <cellStyle name="Comma 2 4 2 3 3" xfId="27170"/>
    <cellStyle name="Comma 2 4 2 3 4" xfId="27171"/>
    <cellStyle name="Comma 2 4 2 4" xfId="12266"/>
    <cellStyle name="Comma 2 4 2 5" xfId="27172"/>
    <cellStyle name="Comma 2 4 2 6" xfId="27173"/>
    <cellStyle name="Comma 2 4 2 7" xfId="27174"/>
    <cellStyle name="Comma 2 4 2 8" xfId="27175"/>
    <cellStyle name="Comma 2 4 3" xfId="12267"/>
    <cellStyle name="Comma 2 4 3 2" xfId="12268"/>
    <cellStyle name="Comma 2 4 3 2 2" xfId="12269"/>
    <cellStyle name="Comma 2 4 3 2 2 2" xfId="27176"/>
    <cellStyle name="Comma 2 4 3 2 2 3" xfId="27177"/>
    <cellStyle name="Comma 2 4 3 2 2 4" xfId="27178"/>
    <cellStyle name="Comma 2 4 3 2 3" xfId="12270"/>
    <cellStyle name="Comma 2 4 3 2 4" xfId="27179"/>
    <cellStyle name="Comma 2 4 3 2 5" xfId="27180"/>
    <cellStyle name="Comma 2 4 3 2 6" xfId="27181"/>
    <cellStyle name="Comma 2 4 3 2 7" xfId="27182"/>
    <cellStyle name="Comma 2 4 3 3" xfId="12271"/>
    <cellStyle name="Comma 2 4 3 3 2" xfId="27183"/>
    <cellStyle name="Comma 2 4 3 3 3" xfId="27184"/>
    <cellStyle name="Comma 2 4 3 3 4" xfId="27185"/>
    <cellStyle name="Comma 2 4 3 4" xfId="12272"/>
    <cellStyle name="Comma 2 4 3 5" xfId="27186"/>
    <cellStyle name="Comma 2 4 3 6" xfId="27187"/>
    <cellStyle name="Comma 2 4 3 7" xfId="27188"/>
    <cellStyle name="Comma 2 4 3 8" xfId="27189"/>
    <cellStyle name="Comma 2 4 4" xfId="12273"/>
    <cellStyle name="Comma 2 4 4 2" xfId="12274"/>
    <cellStyle name="Comma 2 4 4 2 2" xfId="12275"/>
    <cellStyle name="Comma 2 4 4 2 2 2" xfId="27190"/>
    <cellStyle name="Comma 2 4 4 2 2 3" xfId="27191"/>
    <cellStyle name="Comma 2 4 4 2 2 4" xfId="27192"/>
    <cellStyle name="Comma 2 4 4 2 3" xfId="12276"/>
    <cellStyle name="Comma 2 4 4 2 4" xfId="27193"/>
    <cellStyle name="Comma 2 4 4 2 5" xfId="27194"/>
    <cellStyle name="Comma 2 4 4 2 6" xfId="27195"/>
    <cellStyle name="Comma 2 4 4 2 7" xfId="27196"/>
    <cellStyle name="Comma 2 4 4 3" xfId="12277"/>
    <cellStyle name="Comma 2 4 4 3 2" xfId="27197"/>
    <cellStyle name="Comma 2 4 4 3 3" xfId="27198"/>
    <cellStyle name="Comma 2 4 4 3 4" xfId="27199"/>
    <cellStyle name="Comma 2 4 4 4" xfId="12278"/>
    <cellStyle name="Comma 2 4 4 5" xfId="27200"/>
    <cellStyle name="Comma 2 4 4 6" xfId="27201"/>
    <cellStyle name="Comma 2 4 4 7" xfId="27202"/>
    <cellStyle name="Comma 2 4 4 8" xfId="27203"/>
    <cellStyle name="Comma 2 4 5" xfId="12279"/>
    <cellStyle name="Comma 2 4 5 2" xfId="12280"/>
    <cellStyle name="Comma 2 4 5 2 2" xfId="12281"/>
    <cellStyle name="Comma 2 4 5 2 2 2" xfId="27204"/>
    <cellStyle name="Comma 2 4 5 2 3" xfId="27205"/>
    <cellStyle name="Comma 2 4 5 2 4" xfId="27206"/>
    <cellStyle name="Comma 2 4 5 2 5" xfId="27207"/>
    <cellStyle name="Comma 2 4 5 2 6" xfId="27208"/>
    <cellStyle name="Comma 2 4 5 2 7" xfId="27209"/>
    <cellStyle name="Comma 2 4 5 3" xfId="12282"/>
    <cellStyle name="Comma 2 4 5 3 2" xfId="27210"/>
    <cellStyle name="Comma 2 4 5 4" xfId="27211"/>
    <cellStyle name="Comma 2 4 5 5" xfId="27212"/>
    <cellStyle name="Comma 2 4 5 6" xfId="27213"/>
    <cellStyle name="Comma 2 4 5 7" xfId="27214"/>
    <cellStyle name="Comma 2 4 5 8" xfId="27215"/>
    <cellStyle name="Comma 2 4 6" xfId="12283"/>
    <cellStyle name="Comma 2 4 6 2" xfId="12284"/>
    <cellStyle name="Comma 2 4 6 2 2" xfId="12285"/>
    <cellStyle name="Comma 2 4 6 2 2 2" xfId="27216"/>
    <cellStyle name="Comma 2 4 6 2 3" xfId="27217"/>
    <cellStyle name="Comma 2 4 6 2 4" xfId="27218"/>
    <cellStyle name="Comma 2 4 6 2 5" xfId="27219"/>
    <cellStyle name="Comma 2 4 6 2 6" xfId="27220"/>
    <cellStyle name="Comma 2 4 6 2 7" xfId="27221"/>
    <cellStyle name="Comma 2 4 6 3" xfId="12286"/>
    <cellStyle name="Comma 2 4 6 3 2" xfId="27222"/>
    <cellStyle name="Comma 2 4 6 3 2 2" xfId="27223"/>
    <cellStyle name="Comma 2 4 6 3 2 3" xfId="27224"/>
    <cellStyle name="Comma 2 4 6 3 3" xfId="27225"/>
    <cellStyle name="Comma 2 4 6 3 4" xfId="27226"/>
    <cellStyle name="Comma 2 4 6 4" xfId="12287"/>
    <cellStyle name="Comma 2 4 6 4 2" xfId="27227"/>
    <cellStyle name="Comma 2 4 6 5" xfId="27228"/>
    <cellStyle name="Comma 2 4 6 6" xfId="27229"/>
    <cellStyle name="Comma 2 4 6 7" xfId="27230"/>
    <cellStyle name="Comma 2 4 6 8" xfId="27231"/>
    <cellStyle name="Comma 2 4 6 9" xfId="27232"/>
    <cellStyle name="Comma 2 4 7" xfId="12288"/>
    <cellStyle name="Comma 2 4 7 2" xfId="12289"/>
    <cellStyle name="Comma 2 4 7 2 2" xfId="27233"/>
    <cellStyle name="Comma 2 4 7 2 2 2" xfId="27234"/>
    <cellStyle name="Comma 2 4 7 2 3" xfId="27235"/>
    <cellStyle name="Comma 2 4 7 2 4" xfId="27236"/>
    <cellStyle name="Comma 2 4 7 2 5" xfId="27237"/>
    <cellStyle name="Comma 2 4 7 3" xfId="27238"/>
    <cellStyle name="Comma 2 4 7 3 2" xfId="27239"/>
    <cellStyle name="Comma 2 4 7 4" xfId="27240"/>
    <cellStyle name="Comma 2 4 7 4 2" xfId="27241"/>
    <cellStyle name="Comma 2 4 7 5" xfId="27242"/>
    <cellStyle name="Comma 2 4 7 6" xfId="27243"/>
    <cellStyle name="Comma 2 4 7 7" xfId="27244"/>
    <cellStyle name="Comma 2 4 7 8" xfId="27245"/>
    <cellStyle name="Comma 2 4 7 9" xfId="27246"/>
    <cellStyle name="Comma 2 4 8" xfId="12290"/>
    <cellStyle name="Comma 2 4 8 2" xfId="27247"/>
    <cellStyle name="Comma 2 4 9" xfId="27248"/>
    <cellStyle name="Comma 2 5" xfId="12291"/>
    <cellStyle name="Comma 2 5 10" xfId="27249"/>
    <cellStyle name="Comma 2 5 2" xfId="12292"/>
    <cellStyle name="Comma 2 5 2 2" xfId="12293"/>
    <cellStyle name="Comma 2 5 2 2 2" xfId="27250"/>
    <cellStyle name="Comma 2 5 2 2 2 2" xfId="27251"/>
    <cellStyle name="Comma 2 5 2 2 2 2 2" xfId="27252"/>
    <cellStyle name="Comma 2 5 2 2 2 3" xfId="27253"/>
    <cellStyle name="Comma 2 5 2 2 3" xfId="27254"/>
    <cellStyle name="Comma 2 5 2 2 4" xfId="27255"/>
    <cellStyle name="Comma 2 5 2 2 5" xfId="27256"/>
    <cellStyle name="Comma 2 5 2 3" xfId="12294"/>
    <cellStyle name="Comma 2 5 2 3 2" xfId="27257"/>
    <cellStyle name="Comma 2 5 2 4" xfId="12295"/>
    <cellStyle name="Comma 2 5 2 4 2" xfId="27258"/>
    <cellStyle name="Comma 2 5 2 5" xfId="27259"/>
    <cellStyle name="Comma 2 5 2 6" xfId="27260"/>
    <cellStyle name="Comma 2 5 2 7" xfId="27261"/>
    <cellStyle name="Comma 2 5 2 8" xfId="27262"/>
    <cellStyle name="Comma 2 5 2 9" xfId="27263"/>
    <cellStyle name="Comma 2 5 3" xfId="12296"/>
    <cellStyle name="Comma 2 5 3 2" xfId="12297"/>
    <cellStyle name="Comma 2 5 3 2 2" xfId="27264"/>
    <cellStyle name="Comma 2 5 3 2 3" xfId="27265"/>
    <cellStyle name="Comma 2 5 3 2 4" xfId="27266"/>
    <cellStyle name="Comma 2 5 3 3" xfId="12298"/>
    <cellStyle name="Comma 2 5 3 4" xfId="27267"/>
    <cellStyle name="Comma 2 5 3 5" xfId="27268"/>
    <cellStyle name="Comma 2 5 3 6" xfId="27269"/>
    <cellStyle name="Comma 2 5 3 7" xfId="27270"/>
    <cellStyle name="Comma 2 5 4" xfId="12299"/>
    <cellStyle name="Comma 2 5 4 2" xfId="27271"/>
    <cellStyle name="Comma 2 5 4 3" xfId="27272"/>
    <cellStyle name="Comma 2 5 4 4" xfId="27273"/>
    <cellStyle name="Comma 2 5 5" xfId="12300"/>
    <cellStyle name="Comma 2 5 5 2" xfId="27274"/>
    <cellStyle name="Comma 2 5 6" xfId="27275"/>
    <cellStyle name="Comma 2 5 7" xfId="27276"/>
    <cellStyle name="Comma 2 5 8" xfId="27277"/>
    <cellStyle name="Comma 2 5 9" xfId="27278"/>
    <cellStyle name="Comma 2 6" xfId="12301"/>
    <cellStyle name="Comma 2 6 2" xfId="12302"/>
    <cellStyle name="Comma 2 6 2 2" xfId="12303"/>
    <cellStyle name="Comma 2 6 2 2 2" xfId="12304"/>
    <cellStyle name="Comma 2 6 2 2 3" xfId="27279"/>
    <cellStyle name="Comma 2 6 2 2 4" xfId="27280"/>
    <cellStyle name="Comma 2 6 2 2 5" xfId="27281"/>
    <cellStyle name="Comma 2 6 2 2 6" xfId="27282"/>
    <cellStyle name="Comma 2 6 2 3" xfId="12305"/>
    <cellStyle name="Comma 2 6 2 4" xfId="27283"/>
    <cellStyle name="Comma 2 6 2 5" xfId="27284"/>
    <cellStyle name="Comma 2 6 2 6" xfId="27285"/>
    <cellStyle name="Comma 2 6 2 7" xfId="27286"/>
    <cellStyle name="Comma 2 6 3" xfId="12306"/>
    <cellStyle name="Comma 2 6 3 2" xfId="12307"/>
    <cellStyle name="Comma 2 6 3 3" xfId="27287"/>
    <cellStyle name="Comma 2 6 3 4" xfId="27288"/>
    <cellStyle name="Comma 2 6 3 5" xfId="27289"/>
    <cellStyle name="Comma 2 6 3 6" xfId="27290"/>
    <cellStyle name="Comma 2 6 4" xfId="12308"/>
    <cellStyle name="Comma 2 6 5" xfId="27291"/>
    <cellStyle name="Comma 2 6 6" xfId="27292"/>
    <cellStyle name="Comma 2 6 7" xfId="27293"/>
    <cellStyle name="Comma 2 6 8" xfId="27294"/>
    <cellStyle name="Comma 2 7" xfId="12309"/>
    <cellStyle name="Comma 2 7 10" xfId="27295"/>
    <cellStyle name="Comma 2 7 11" xfId="27296"/>
    <cellStyle name="Comma 2 7 2" xfId="12310"/>
    <cellStyle name="Comma 2 7 2 2" xfId="12311"/>
    <cellStyle name="Comma 2 7 2 2 2" xfId="12312"/>
    <cellStyle name="Comma 2 7 2 2 2 2" xfId="27297"/>
    <cellStyle name="Comma 2 7 2 2 2 3" xfId="27298"/>
    <cellStyle name="Comma 2 7 2 2 3" xfId="27299"/>
    <cellStyle name="Comma 2 7 2 2 4" xfId="27300"/>
    <cellStyle name="Comma 2 7 2 3" xfId="12313"/>
    <cellStyle name="Comma 2 7 2 3 2" xfId="27301"/>
    <cellStyle name="Comma 2 7 2 3 3" xfId="27302"/>
    <cellStyle name="Comma 2 7 2 4" xfId="12314"/>
    <cellStyle name="Comma 2 7 2 5" xfId="27303"/>
    <cellStyle name="Comma 2 7 2 6" xfId="27304"/>
    <cellStyle name="Comma 2 7 2 7" xfId="27305"/>
    <cellStyle name="Comma 2 7 3" xfId="12315"/>
    <cellStyle name="Comma 2 7 3 2" xfId="12316"/>
    <cellStyle name="Comma 2 7 3 2 2" xfId="12317"/>
    <cellStyle name="Comma 2 7 3 2 3" xfId="27306"/>
    <cellStyle name="Comma 2 7 3 2 4" xfId="27307"/>
    <cellStyle name="Comma 2 7 3 2 5" xfId="27308"/>
    <cellStyle name="Comma 2 7 3 2 6" xfId="27309"/>
    <cellStyle name="Comma 2 7 3 3" xfId="12318"/>
    <cellStyle name="Comma 2 7 3 4" xfId="27310"/>
    <cellStyle name="Comma 2 7 3 5" xfId="27311"/>
    <cellStyle name="Comma 2 7 3 6" xfId="27312"/>
    <cellStyle name="Comma 2 7 3 7" xfId="27313"/>
    <cellStyle name="Comma 2 7 4" xfId="12319"/>
    <cellStyle name="Comma 2 7 4 2" xfId="12320"/>
    <cellStyle name="Comma 2 7 4 2 2" xfId="27314"/>
    <cellStyle name="Comma 2 7 4 3" xfId="27315"/>
    <cellStyle name="Comma 2 7 4 4" xfId="27316"/>
    <cellStyle name="Comma 2 7 4 5" xfId="27317"/>
    <cellStyle name="Comma 2 7 4 6" xfId="27318"/>
    <cellStyle name="Comma 2 7 4 7" xfId="27319"/>
    <cellStyle name="Comma 2 7 5" xfId="12321"/>
    <cellStyle name="Comma 2 7 5 2" xfId="27320"/>
    <cellStyle name="Comma 2 7 5 2 2" xfId="27321"/>
    <cellStyle name="Comma 2 7 5 3" xfId="27322"/>
    <cellStyle name="Comma 2 7 6" xfId="27323"/>
    <cellStyle name="Comma 2 7 6 2" xfId="27324"/>
    <cellStyle name="Comma 2 7 7" xfId="27325"/>
    <cellStyle name="Comma 2 7 8" xfId="27326"/>
    <cellStyle name="Comma 2 7 9" xfId="27327"/>
    <cellStyle name="Comma 2 8" xfId="12322"/>
    <cellStyle name="Comma 2 8 2" xfId="12323"/>
    <cellStyle name="Comma 2 8 2 2" xfId="12324"/>
    <cellStyle name="Comma 2 8 2 2 2" xfId="27328"/>
    <cellStyle name="Comma 2 8 2 2 2 2" xfId="27329"/>
    <cellStyle name="Comma 2 8 2 2 3" xfId="27330"/>
    <cellStyle name="Comma 2 8 2 3" xfId="27331"/>
    <cellStyle name="Comma 2 8 2 4" xfId="27332"/>
    <cellStyle name="Comma 2 8 2 5" xfId="27333"/>
    <cellStyle name="Comma 2 8 2 6" xfId="27334"/>
    <cellStyle name="Comma 2 8 2 7" xfId="27335"/>
    <cellStyle name="Comma 2 8 3" xfId="12325"/>
    <cellStyle name="Comma 2 8 3 2" xfId="27336"/>
    <cellStyle name="Comma 2 8 4" xfId="12326"/>
    <cellStyle name="Comma 2 8 4 2" xfId="27337"/>
    <cellStyle name="Comma 2 8 5" xfId="27338"/>
    <cellStyle name="Comma 2 8 6" xfId="27339"/>
    <cellStyle name="Comma 2 8 7" xfId="27340"/>
    <cellStyle name="Comma 2 8 8" xfId="27341"/>
    <cellStyle name="Comma 2 8 9" xfId="27342"/>
    <cellStyle name="Comma 2 9" xfId="12327"/>
    <cellStyle name="Comma 2 9 2" xfId="12328"/>
    <cellStyle name="Comma 2 9 2 2" xfId="12329"/>
    <cellStyle name="Comma 2 9 2 2 2" xfId="27343"/>
    <cellStyle name="Comma 2 9 2 2 3" xfId="27344"/>
    <cellStyle name="Comma 2 9 2 2 4" xfId="27345"/>
    <cellStyle name="Comma 2 9 2 3" xfId="27346"/>
    <cellStyle name="Comma 2 9 2 4" xfId="27347"/>
    <cellStyle name="Comma 2 9 2 5" xfId="27348"/>
    <cellStyle name="Comma 2 9 3" xfId="12330"/>
    <cellStyle name="Comma 2 9 3 2" xfId="27349"/>
    <cellStyle name="Comma 2 9 3 3" xfId="27350"/>
    <cellStyle name="Comma 2 9 3 4" xfId="27351"/>
    <cellStyle name="Comma 2 9 4" xfId="12331"/>
    <cellStyle name="Comma 2 9 5" xfId="27352"/>
    <cellStyle name="Comma 2 9 6" xfId="27353"/>
    <cellStyle name="Comma 2 9 7" xfId="27354"/>
    <cellStyle name="Comma 2 9 8" xfId="27355"/>
    <cellStyle name="Comma 2*" xfId="12332"/>
    <cellStyle name="Comma 2* 2" xfId="27356"/>
    <cellStyle name="Comma 2__MasterJRComps" xfId="12333"/>
    <cellStyle name="Comma 20" xfId="12334"/>
    <cellStyle name="Comma 20 2" xfId="12335"/>
    <cellStyle name="Comma 20 2 2" xfId="12336"/>
    <cellStyle name="Comma 20 2 3" xfId="27357"/>
    <cellStyle name="Comma 20 2 4" xfId="27358"/>
    <cellStyle name="Comma 20 3" xfId="12337"/>
    <cellStyle name="Comma 20 4" xfId="27359"/>
    <cellStyle name="Comma 20 5" xfId="27360"/>
    <cellStyle name="Comma 21" xfId="12338"/>
    <cellStyle name="Comma 21 2" xfId="12339"/>
    <cellStyle name="Comma 21 2 2" xfId="12340"/>
    <cellStyle name="Comma 21 2 3" xfId="12341"/>
    <cellStyle name="Comma 21 2 4" xfId="27361"/>
    <cellStyle name="Comma 21 3" xfId="12342"/>
    <cellStyle name="Comma 21 4" xfId="27362"/>
    <cellStyle name="Comma 21 5" xfId="27363"/>
    <cellStyle name="Comma 22" xfId="12343"/>
    <cellStyle name="Comma 22 2" xfId="12344"/>
    <cellStyle name="Comma 22 2 2" xfId="12345"/>
    <cellStyle name="Comma 22 2 3" xfId="12346"/>
    <cellStyle name="Comma 22 2 4" xfId="27364"/>
    <cellStyle name="Comma 22 3" xfId="12347"/>
    <cellStyle name="Comma 22 4" xfId="27365"/>
    <cellStyle name="Comma 22 5" xfId="27366"/>
    <cellStyle name="Comma 23" xfId="12348"/>
    <cellStyle name="Comma 23 2" xfId="12349"/>
    <cellStyle name="Comma 23 2 2" xfId="12350"/>
    <cellStyle name="Comma 23 2 3" xfId="12351"/>
    <cellStyle name="Comma 23 2 4" xfId="27367"/>
    <cellStyle name="Comma 23 3" xfId="12352"/>
    <cellStyle name="Comma 23 4" xfId="27368"/>
    <cellStyle name="Comma 23 5" xfId="27369"/>
    <cellStyle name="Comma 24" xfId="12353"/>
    <cellStyle name="Comma 24 2" xfId="12354"/>
    <cellStyle name="Comma 24 3" xfId="27370"/>
    <cellStyle name="Comma 24 4" xfId="27371"/>
    <cellStyle name="Comma 25" xfId="12355"/>
    <cellStyle name="Comma 25 2" xfId="12356"/>
    <cellStyle name="Comma 25 2 2" xfId="27372"/>
    <cellStyle name="Comma 25 2 3" xfId="27373"/>
    <cellStyle name="Comma 25 3" xfId="12357"/>
    <cellStyle name="Comma 25 4" xfId="27374"/>
    <cellStyle name="Comma 26" xfId="12358"/>
    <cellStyle name="Comma 26 2" xfId="12359"/>
    <cellStyle name="Comma 26 2 2" xfId="27375"/>
    <cellStyle name="Comma 26 2 3" xfId="27376"/>
    <cellStyle name="Comma 26 3" xfId="27377"/>
    <cellStyle name="Comma 26 4" xfId="27378"/>
    <cellStyle name="Comma 27" xfId="12360"/>
    <cellStyle name="Comma 27 2" xfId="12361"/>
    <cellStyle name="Comma 27 2 2" xfId="27379"/>
    <cellStyle name="Comma 27 2 3" xfId="27380"/>
    <cellStyle name="Comma 27 3" xfId="27381"/>
    <cellStyle name="Comma 27 4" xfId="27382"/>
    <cellStyle name="Comma 28" xfId="12362"/>
    <cellStyle name="Comma 28 2" xfId="12363"/>
    <cellStyle name="Comma 29" xfId="12364"/>
    <cellStyle name="Comma 29 2" xfId="12365"/>
    <cellStyle name="Comma 3" xfId="12366"/>
    <cellStyle name="Comma 3 10" xfId="12367"/>
    <cellStyle name="Comma 3 10 2" xfId="12368"/>
    <cellStyle name="Comma 3 10 2 2" xfId="27383"/>
    <cellStyle name="Comma 3 10 2 3" xfId="27384"/>
    <cellStyle name="Comma 3 10 3" xfId="12369"/>
    <cellStyle name="Comma 3 10 4" xfId="27385"/>
    <cellStyle name="Comma 3 10 5" xfId="27386"/>
    <cellStyle name="Comma 3 11" xfId="12370"/>
    <cellStyle name="Comma 3 12" xfId="12371"/>
    <cellStyle name="Comma 3 13" xfId="27387"/>
    <cellStyle name="Comma 3 14" xfId="27388"/>
    <cellStyle name="Comma 3 14 2" xfId="27389"/>
    <cellStyle name="Comma 3 15" xfId="27390"/>
    <cellStyle name="Comma 3 16" xfId="27391"/>
    <cellStyle name="Comma 3 2" xfId="12372"/>
    <cellStyle name="Comma 3 2 10" xfId="27392"/>
    <cellStyle name="Comma 3 2 2" xfId="12373"/>
    <cellStyle name="Comma 3 2 2 2" xfId="12374"/>
    <cellStyle name="Comma 3 2 2 2 2" xfId="12375"/>
    <cellStyle name="Comma 3 2 2 2 3" xfId="27393"/>
    <cellStyle name="Comma 3 2 2 2 4" xfId="27394"/>
    <cellStyle name="Comma 3 2 2 2 5" xfId="27395"/>
    <cellStyle name="Comma 3 2 2 2 6" xfId="27396"/>
    <cellStyle name="Comma 3 2 2 3" xfId="12376"/>
    <cellStyle name="Comma 3 2 2 3 2" xfId="12377"/>
    <cellStyle name="Comma 3 2 2 3 2 2" xfId="27397"/>
    <cellStyle name="Comma 3 2 2 3 3" xfId="27398"/>
    <cellStyle name="Comma 3 2 2 4" xfId="12378"/>
    <cellStyle name="Comma 3 2 2 4 2" xfId="27399"/>
    <cellStyle name="Comma 3 2 2 5" xfId="12379"/>
    <cellStyle name="Comma 3 2 2 6" xfId="27400"/>
    <cellStyle name="Comma 3 2 2 7" xfId="27401"/>
    <cellStyle name="Comma 3 2 2 8" xfId="27402"/>
    <cellStyle name="Comma 3 2 2 9" xfId="27403"/>
    <cellStyle name="Comma 3 2 3" xfId="12380"/>
    <cellStyle name="Comma 3 2 3 2" xfId="12381"/>
    <cellStyle name="Comma 3 2 3 2 2" xfId="27404"/>
    <cellStyle name="Comma 3 2 3 2 2 2" xfId="27405"/>
    <cellStyle name="Comma 3 2 3 2 3" xfId="27406"/>
    <cellStyle name="Comma 3 2 3 3" xfId="12382"/>
    <cellStyle name="Comma 3 2 3 4" xfId="27407"/>
    <cellStyle name="Comma 3 2 3 5" xfId="27408"/>
    <cellStyle name="Comma 3 2 3 6" xfId="27409"/>
    <cellStyle name="Comma 3 2 3 7" xfId="27410"/>
    <cellStyle name="Comma 3 2 4" xfId="12383"/>
    <cellStyle name="Comma 3 2 4 2" xfId="12384"/>
    <cellStyle name="Comma 3 2 4 2 2" xfId="27411"/>
    <cellStyle name="Comma 3 2 4 3" xfId="27412"/>
    <cellStyle name="Comma 3 2 4 4" xfId="27413"/>
    <cellStyle name="Comma 3 2 4 5" xfId="27414"/>
    <cellStyle name="Comma 3 2 5" xfId="12385"/>
    <cellStyle name="Comma 3 2 5 2" xfId="27415"/>
    <cellStyle name="Comma 3 2 6" xfId="12386"/>
    <cellStyle name="Comma 3 2 7" xfId="27416"/>
    <cellStyle name="Comma 3 2 8" xfId="27417"/>
    <cellStyle name="Comma 3 2 9" xfId="27418"/>
    <cellStyle name="Comma 3 3" xfId="12387"/>
    <cellStyle name="Comma 3 3 10" xfId="27419"/>
    <cellStyle name="Comma 3 3 11" xfId="27420"/>
    <cellStyle name="Comma 3 3 2" xfId="12388"/>
    <cellStyle name="Comma 3 3 2 2" xfId="12389"/>
    <cellStyle name="Comma 3 3 2 2 2" xfId="12390"/>
    <cellStyle name="Comma 3 3 2 2 2 2" xfId="27421"/>
    <cellStyle name="Comma 3 3 2 2 2 2 2" xfId="27422"/>
    <cellStyle name="Comma 3 3 2 2 2 3" xfId="27423"/>
    <cellStyle name="Comma 3 3 2 2 3" xfId="27424"/>
    <cellStyle name="Comma 3 3 2 2 4" xfId="27425"/>
    <cellStyle name="Comma 3 3 2 2 5" xfId="27426"/>
    <cellStyle name="Comma 3 3 2 2 6" xfId="27427"/>
    <cellStyle name="Comma 3 3 2 2 7" xfId="27428"/>
    <cellStyle name="Comma 3 3 2 3" xfId="12391"/>
    <cellStyle name="Comma 3 3 2 3 2" xfId="27429"/>
    <cellStyle name="Comma 3 3 2 4" xfId="12392"/>
    <cellStyle name="Comma 3 3 2 4 2" xfId="27430"/>
    <cellStyle name="Comma 3 3 2 5" xfId="27431"/>
    <cellStyle name="Comma 3 3 2 6" xfId="27432"/>
    <cellStyle name="Comma 3 3 2 7" xfId="27433"/>
    <cellStyle name="Comma 3 3 2 8" xfId="27434"/>
    <cellStyle name="Comma 3 3 2 9" xfId="27435"/>
    <cellStyle name="Comma 3 3 3" xfId="12393"/>
    <cellStyle name="Comma 3 3 3 2" xfId="12394"/>
    <cellStyle name="Comma 3 3 3 2 2" xfId="27436"/>
    <cellStyle name="Comma 3 3 3 3" xfId="27437"/>
    <cellStyle name="Comma 3 3 3 4" xfId="27438"/>
    <cellStyle name="Comma 3 3 3 5" xfId="27439"/>
    <cellStyle name="Comma 3 3 3 6" xfId="27440"/>
    <cellStyle name="Comma 3 3 3 7" xfId="27441"/>
    <cellStyle name="Comma 3 3 4" xfId="12395"/>
    <cellStyle name="Comma 3 3 4 2" xfId="12396"/>
    <cellStyle name="Comma 3 3 4 2 2" xfId="27442"/>
    <cellStyle name="Comma 3 3 4 3" xfId="27443"/>
    <cellStyle name="Comma 3 3 4 4" xfId="27444"/>
    <cellStyle name="Comma 3 3 4 5" xfId="27445"/>
    <cellStyle name="Comma 3 3 5" xfId="12397"/>
    <cellStyle name="Comma 3 3 5 2" xfId="27446"/>
    <cellStyle name="Comma 3 3 5 3" xfId="27447"/>
    <cellStyle name="Comma 3 3 5 4" xfId="27448"/>
    <cellStyle name="Comma 3 3 6" xfId="12398"/>
    <cellStyle name="Comma 3 3 6 2" xfId="27449"/>
    <cellStyle name="Comma 3 3 7" xfId="12399"/>
    <cellStyle name="Comma 3 3 8" xfId="27450"/>
    <cellStyle name="Comma 3 3 9" xfId="27451"/>
    <cellStyle name="Comma 3 4" xfId="12400"/>
    <cellStyle name="Comma 3 4 10" xfId="27452"/>
    <cellStyle name="Comma 3 4 2" xfId="12401"/>
    <cellStyle name="Comma 3 4 2 2" xfId="12402"/>
    <cellStyle name="Comma 3 4 2 2 2" xfId="27453"/>
    <cellStyle name="Comma 3 4 2 3" xfId="12403"/>
    <cellStyle name="Comma 3 4 2 4" xfId="27454"/>
    <cellStyle name="Comma 3 4 2 5" xfId="27455"/>
    <cellStyle name="Comma 3 4 2 6" xfId="27456"/>
    <cellStyle name="Comma 3 4 2 7" xfId="27457"/>
    <cellStyle name="Comma 3 4 3" xfId="12404"/>
    <cellStyle name="Comma 3 4 3 2" xfId="12405"/>
    <cellStyle name="Comma 3 4 3 2 2" xfId="27458"/>
    <cellStyle name="Comma 3 4 3 2 3" xfId="27459"/>
    <cellStyle name="Comma 3 4 3 2 4" xfId="27460"/>
    <cellStyle name="Comma 3 4 3 3" xfId="12406"/>
    <cellStyle name="Comma 3 4 3 4" xfId="27461"/>
    <cellStyle name="Comma 3 4 3 5" xfId="27462"/>
    <cellStyle name="Comma 3 4 3 6" xfId="27463"/>
    <cellStyle name="Comma 3 4 3 7" xfId="27464"/>
    <cellStyle name="Comma 3 4 4" xfId="12407"/>
    <cellStyle name="Comma 3 4 4 2" xfId="12408"/>
    <cellStyle name="Comma 3 4 4 2 2" xfId="27465"/>
    <cellStyle name="Comma 3 4 4 3" xfId="27466"/>
    <cellStyle name="Comma 3 4 4 4" xfId="27467"/>
    <cellStyle name="Comma 3 4 4 5" xfId="27468"/>
    <cellStyle name="Comma 3 4 5" xfId="12409"/>
    <cellStyle name="Comma 3 4 5 2" xfId="27469"/>
    <cellStyle name="Comma 3 4 5 3" xfId="27470"/>
    <cellStyle name="Comma 3 4 5 4" xfId="27471"/>
    <cellStyle name="Comma 3 4 6" xfId="12410"/>
    <cellStyle name="Comma 3 4 7" xfId="27472"/>
    <cellStyle name="Comma 3 4 8" xfId="27473"/>
    <cellStyle name="Comma 3 4 9" xfId="27474"/>
    <cellStyle name="Comma 3 5" xfId="12411"/>
    <cellStyle name="Comma 3 5 2" xfId="12412"/>
    <cellStyle name="Comma 3 5 2 2" xfId="12413"/>
    <cellStyle name="Comma 3 5 2 2 2" xfId="12414"/>
    <cellStyle name="Comma 3 5 2 2 2 2" xfId="27475"/>
    <cellStyle name="Comma 3 5 2 2 3" xfId="27476"/>
    <cellStyle name="Comma 3 5 2 2 4" xfId="27477"/>
    <cellStyle name="Comma 3 5 2 2 5" xfId="27478"/>
    <cellStyle name="Comma 3 5 2 2 6" xfId="27479"/>
    <cellStyle name="Comma 3 5 2 2 7" xfId="27480"/>
    <cellStyle name="Comma 3 5 2 3" xfId="12415"/>
    <cellStyle name="Comma 3 5 2 4" xfId="27481"/>
    <cellStyle name="Comma 3 5 2 5" xfId="27482"/>
    <cellStyle name="Comma 3 5 2 6" xfId="27483"/>
    <cellStyle name="Comma 3 5 2 7" xfId="27484"/>
    <cellStyle name="Comma 3 5 3" xfId="12416"/>
    <cellStyle name="Comma 3 5 3 2" xfId="12417"/>
    <cellStyle name="Comma 3 5 3 3" xfId="27485"/>
    <cellStyle name="Comma 3 5 3 4" xfId="27486"/>
    <cellStyle name="Comma 3 5 3 5" xfId="27487"/>
    <cellStyle name="Comma 3 5 3 6" xfId="27488"/>
    <cellStyle name="Comma 3 5 4" xfId="12418"/>
    <cellStyle name="Comma 3 5 4 2" xfId="27489"/>
    <cellStyle name="Comma 3 5 5" xfId="12419"/>
    <cellStyle name="Comma 3 5 6" xfId="27490"/>
    <cellStyle name="Comma 3 5 7" xfId="27491"/>
    <cellStyle name="Comma 3 5 8" xfId="27492"/>
    <cellStyle name="Comma 3 5 9" xfId="27493"/>
    <cellStyle name="Comma 3 6" xfId="12420"/>
    <cellStyle name="Comma 3 6 2" xfId="12421"/>
    <cellStyle name="Comma 3 6 2 2" xfId="12422"/>
    <cellStyle name="Comma 3 6 2 2 2" xfId="27494"/>
    <cellStyle name="Comma 3 6 2 3" xfId="12423"/>
    <cellStyle name="Comma 3 6 2 4" xfId="27495"/>
    <cellStyle name="Comma 3 6 2 5" xfId="27496"/>
    <cellStyle name="Comma 3 6 2 6" xfId="27497"/>
    <cellStyle name="Comma 3 6 2 7" xfId="27498"/>
    <cellStyle name="Comma 3 6 3" xfId="12424"/>
    <cellStyle name="Comma 3 6 3 2" xfId="27499"/>
    <cellStyle name="Comma 3 6 3 3" xfId="27500"/>
    <cellStyle name="Comma 3 6 3 4" xfId="27501"/>
    <cellStyle name="Comma 3 6 4" xfId="12425"/>
    <cellStyle name="Comma 3 6 4 2" xfId="12426"/>
    <cellStyle name="Comma 3 6 5" xfId="12427"/>
    <cellStyle name="Comma 3 6 6" xfId="27502"/>
    <cellStyle name="Comma 3 6 7" xfId="27503"/>
    <cellStyle name="Comma 3 6 8" xfId="27504"/>
    <cellStyle name="Comma 3 6 9" xfId="27505"/>
    <cellStyle name="Comma 3 7" xfId="12428"/>
    <cellStyle name="Comma 3 7 2" xfId="12429"/>
    <cellStyle name="Comma 3 7 2 2" xfId="27506"/>
    <cellStyle name="Comma 3 7 2 3" xfId="27507"/>
    <cellStyle name="Comma 3 7 3" xfId="12430"/>
    <cellStyle name="Comma 3 7 4" xfId="27508"/>
    <cellStyle name="Comma 3 7 5" xfId="27509"/>
    <cellStyle name="Comma 3 7 6" xfId="27510"/>
    <cellStyle name="Comma 3 8" xfId="12431"/>
    <cellStyle name="Comma 3 8 2" xfId="12432"/>
    <cellStyle name="Comma 3 8 2 2" xfId="27511"/>
    <cellStyle name="Comma 3 8 2 3" xfId="27512"/>
    <cellStyle name="Comma 3 8 3" xfId="12433"/>
    <cellStyle name="Comma 3 8 4" xfId="27513"/>
    <cellStyle name="Comma 3 8 5" xfId="27514"/>
    <cellStyle name="Comma 3 8 6" xfId="27515"/>
    <cellStyle name="Comma 3 9" xfId="12434"/>
    <cellStyle name="Comma 3 9 2" xfId="12435"/>
    <cellStyle name="Comma 3 9 2 2" xfId="27516"/>
    <cellStyle name="Comma 3 9 3" xfId="12436"/>
    <cellStyle name="Comma 3 9 4" xfId="27517"/>
    <cellStyle name="Comma 3 9 5" xfId="27518"/>
    <cellStyle name="Comma 3 9 6" xfId="27519"/>
    <cellStyle name="Comma 3*" xfId="12437"/>
    <cellStyle name="Comma 3* 2" xfId="27520"/>
    <cellStyle name="Comma 30" xfId="12438"/>
    <cellStyle name="Comma 30 2" xfId="27521"/>
    <cellStyle name="Comma 31" xfId="12439"/>
    <cellStyle name="Comma 31 2" xfId="27522"/>
    <cellStyle name="Comma 32" xfId="12440"/>
    <cellStyle name="Comma 32 2" xfId="27523"/>
    <cellStyle name="Comma 33" xfId="12441"/>
    <cellStyle name="Comma 33 2" xfId="27524"/>
    <cellStyle name="Comma 34" xfId="12442"/>
    <cellStyle name="Comma 34 2" xfId="27525"/>
    <cellStyle name="Comma 35" xfId="12443"/>
    <cellStyle name="Comma 36" xfId="27526"/>
    <cellStyle name="Comma 37" xfId="27527"/>
    <cellStyle name="Comma 38" xfId="27528"/>
    <cellStyle name="Comma 39" xfId="27529"/>
    <cellStyle name="Comma 4" xfId="12444"/>
    <cellStyle name="Comma 4 10" xfId="12445"/>
    <cellStyle name="Comma 4 10 2" xfId="27530"/>
    <cellStyle name="Comma 4 10 3" xfId="27531"/>
    <cellStyle name="Comma 4 11" xfId="12446"/>
    <cellStyle name="Comma 4 11 2" xfId="12447"/>
    <cellStyle name="Comma 4 12" xfId="12448"/>
    <cellStyle name="Comma 4 13" xfId="12449"/>
    <cellStyle name="Comma 4 14" xfId="27532"/>
    <cellStyle name="Comma 4 15" xfId="27533"/>
    <cellStyle name="Comma 4 2" xfId="12450"/>
    <cellStyle name="Comma 4 2 10" xfId="27534"/>
    <cellStyle name="Comma 4 2 11" xfId="27535"/>
    <cellStyle name="Comma 4 2 2" xfId="12451"/>
    <cellStyle name="Comma 4 2 2 2" xfId="12452"/>
    <cellStyle name="Comma 4 2 2 2 2" xfId="27536"/>
    <cellStyle name="Comma 4 2 2 2 3" xfId="27537"/>
    <cellStyle name="Comma 4 2 2 2 4" xfId="27538"/>
    <cellStyle name="Comma 4 2 2 3" xfId="12453"/>
    <cellStyle name="Comma 4 2 2 4" xfId="27539"/>
    <cellStyle name="Comma 4 2 2 5" xfId="27540"/>
    <cellStyle name="Comma 4 2 3" xfId="12454"/>
    <cellStyle name="Comma 4 2 3 2" xfId="27541"/>
    <cellStyle name="Comma 4 2 3 3" xfId="27542"/>
    <cellStyle name="Comma 4 2 3 4" xfId="27543"/>
    <cellStyle name="Comma 4 2 4" xfId="12455"/>
    <cellStyle name="Comma 4 2 4 2" xfId="27544"/>
    <cellStyle name="Comma 4 2 5" xfId="27545"/>
    <cellStyle name="Comma 4 2 6" xfId="27546"/>
    <cellStyle name="Comma 4 2 7" xfId="27547"/>
    <cellStyle name="Comma 4 2 8" xfId="27548"/>
    <cellStyle name="Comma 4 2 9" xfId="27549"/>
    <cellStyle name="Comma 4 3" xfId="12456"/>
    <cellStyle name="Comma 4 3 10" xfId="27550"/>
    <cellStyle name="Comma 4 3 2" xfId="12457"/>
    <cellStyle name="Comma 4 3 2 2" xfId="12458"/>
    <cellStyle name="Comma 4 3 2 2 2" xfId="12459"/>
    <cellStyle name="Comma 4 3 2 2 2 2" xfId="27551"/>
    <cellStyle name="Comma 4 3 2 2 3" xfId="27552"/>
    <cellStyle name="Comma 4 3 2 2 4" xfId="27553"/>
    <cellStyle name="Comma 4 3 2 2 5" xfId="27554"/>
    <cellStyle name="Comma 4 3 2 2 6" xfId="27555"/>
    <cellStyle name="Comma 4 3 2 2 7" xfId="27556"/>
    <cellStyle name="Comma 4 3 2 3" xfId="12460"/>
    <cellStyle name="Comma 4 3 2 3 2" xfId="27557"/>
    <cellStyle name="Comma 4 3 2 4" xfId="12461"/>
    <cellStyle name="Comma 4 3 2 5" xfId="27558"/>
    <cellStyle name="Comma 4 3 2 6" xfId="27559"/>
    <cellStyle name="Comma 4 3 2 7" xfId="27560"/>
    <cellStyle name="Comma 4 3 2 8" xfId="27561"/>
    <cellStyle name="Comma 4 3 3" xfId="12462"/>
    <cellStyle name="Comma 4 3 3 2" xfId="12463"/>
    <cellStyle name="Comma 4 3 3 2 2" xfId="27562"/>
    <cellStyle name="Comma 4 3 3 3" xfId="27563"/>
    <cellStyle name="Comma 4 3 3 4" xfId="27564"/>
    <cellStyle name="Comma 4 3 3 5" xfId="27565"/>
    <cellStyle name="Comma 4 3 3 6" xfId="27566"/>
    <cellStyle name="Comma 4 3 3 7" xfId="27567"/>
    <cellStyle name="Comma 4 3 4" xfId="12464"/>
    <cellStyle name="Comma 4 3 4 2" xfId="27568"/>
    <cellStyle name="Comma 4 3 5" xfId="27569"/>
    <cellStyle name="Comma 4 3 6" xfId="27570"/>
    <cellStyle name="Comma 4 3 7" xfId="27571"/>
    <cellStyle name="Comma 4 3 8" xfId="27572"/>
    <cellStyle name="Comma 4 3 9" xfId="27573"/>
    <cellStyle name="Comma 4 4" xfId="12465"/>
    <cellStyle name="Comma 4 4 2" xfId="12466"/>
    <cellStyle name="Comma 4 4 2 2" xfId="27574"/>
    <cellStyle name="Comma 4 4 2 2 2" xfId="27575"/>
    <cellStyle name="Comma 4 4 2 2 2 2" xfId="27576"/>
    <cellStyle name="Comma 4 4 2 2 3" xfId="27577"/>
    <cellStyle name="Comma 4 4 2 3" xfId="27578"/>
    <cellStyle name="Comma 4 4 2 4" xfId="27579"/>
    <cellStyle name="Comma 4 4 2 5" xfId="27580"/>
    <cellStyle name="Comma 4 4 3" xfId="12467"/>
    <cellStyle name="Comma 4 4 3 2" xfId="27581"/>
    <cellStyle name="Comma 4 4 4" xfId="12468"/>
    <cellStyle name="Comma 4 4 4 2" xfId="27582"/>
    <cellStyle name="Comma 4 4 5" xfId="27583"/>
    <cellStyle name="Comma 4 4 6" xfId="27584"/>
    <cellStyle name="Comma 4 4 7" xfId="27585"/>
    <cellStyle name="Comma 4 4 8" xfId="27586"/>
    <cellStyle name="Comma 4 4 9" xfId="27587"/>
    <cellStyle name="Comma 4 5" xfId="12469"/>
    <cellStyle name="Comma 4 5 2" xfId="12470"/>
    <cellStyle name="Comma 4 5 2 2" xfId="12471"/>
    <cellStyle name="Comma 4 5 2 3" xfId="27588"/>
    <cellStyle name="Comma 4 5 2 4" xfId="27589"/>
    <cellStyle name="Comma 4 5 3" xfId="12472"/>
    <cellStyle name="Comma 4 5 4" xfId="12473"/>
    <cellStyle name="Comma 4 5 5" xfId="27590"/>
    <cellStyle name="Comma 4 5 6" xfId="27591"/>
    <cellStyle name="Comma 4 5 7" xfId="27592"/>
    <cellStyle name="Comma 4 6" xfId="12474"/>
    <cellStyle name="Comma 4 6 2" xfId="12475"/>
    <cellStyle name="Comma 4 6 2 2" xfId="12476"/>
    <cellStyle name="Comma 4 6 2 3" xfId="27593"/>
    <cellStyle name="Comma 4 6 2 4" xfId="27594"/>
    <cellStyle name="Comma 4 6 3" xfId="12477"/>
    <cellStyle name="Comma 4 6 4" xfId="27595"/>
    <cellStyle name="Comma 4 6 5" xfId="27596"/>
    <cellStyle name="Comma 4 6 6" xfId="27597"/>
    <cellStyle name="Comma 4 6 7" xfId="27598"/>
    <cellStyle name="Comma 4 7" xfId="12478"/>
    <cellStyle name="Comma 4 7 2" xfId="12479"/>
    <cellStyle name="Comma 4 7 2 2" xfId="27599"/>
    <cellStyle name="Comma 4 7 2 3" xfId="27600"/>
    <cellStyle name="Comma 4 7 3" xfId="12480"/>
    <cellStyle name="Comma 4 7 4" xfId="27601"/>
    <cellStyle name="Comma 4 8" xfId="12481"/>
    <cellStyle name="Comma 4 8 2" xfId="12482"/>
    <cellStyle name="Comma 4 8 3" xfId="27602"/>
    <cellStyle name="Comma 4 8 4" xfId="27603"/>
    <cellStyle name="Comma 4 9" xfId="12483"/>
    <cellStyle name="Comma 4 9 2" xfId="12484"/>
    <cellStyle name="Comma 4 9 3" xfId="27604"/>
    <cellStyle name="Comma 4 9 4" xfId="27605"/>
    <cellStyle name="Comma 40" xfId="27606"/>
    <cellStyle name="Comma 41" xfId="27607"/>
    <cellStyle name="Comma 42" xfId="27608"/>
    <cellStyle name="Comma 43" xfId="27609"/>
    <cellStyle name="Comma 44" xfId="27610"/>
    <cellStyle name="Comma 45" xfId="27611"/>
    <cellStyle name="Comma 46" xfId="27612"/>
    <cellStyle name="Comma 47" xfId="27613"/>
    <cellStyle name="Comma 48" xfId="27614"/>
    <cellStyle name="Comma 49" xfId="27615"/>
    <cellStyle name="Comma 5" xfId="12485"/>
    <cellStyle name="Comma 5 10" xfId="27616"/>
    <cellStyle name="Comma 5 11" xfId="27617"/>
    <cellStyle name="Comma 5 12" xfId="27618"/>
    <cellStyle name="Comma 5 2" xfId="12486"/>
    <cellStyle name="Comma 5 2 2" xfId="12487"/>
    <cellStyle name="Comma 5 2 2 2" xfId="12488"/>
    <cellStyle name="Comma 5 2 2 3" xfId="27619"/>
    <cellStyle name="Comma 5 2 2 4" xfId="27620"/>
    <cellStyle name="Comma 5 2 2 5" xfId="27621"/>
    <cellStyle name="Comma 5 2 2 6" xfId="27622"/>
    <cellStyle name="Comma 5 2 3" xfId="12489"/>
    <cellStyle name="Comma 5 2 4" xfId="27623"/>
    <cellStyle name="Comma 5 2 5" xfId="27624"/>
    <cellStyle name="Comma 5 2 6" xfId="27625"/>
    <cellStyle name="Comma 5 2 7" xfId="27626"/>
    <cellStyle name="Comma 5 3" xfId="12490"/>
    <cellStyle name="Comma 5 3 10" xfId="27627"/>
    <cellStyle name="Comma 5 3 2" xfId="12491"/>
    <cellStyle name="Comma 5 3 2 2" xfId="12492"/>
    <cellStyle name="Comma 5 3 2 2 2" xfId="27628"/>
    <cellStyle name="Comma 5 3 2 2 2 2" xfId="27629"/>
    <cellStyle name="Comma 5 3 2 2 3" xfId="27630"/>
    <cellStyle name="Comma 5 3 2 3" xfId="27631"/>
    <cellStyle name="Comma 5 3 2 4" xfId="27632"/>
    <cellStyle name="Comma 5 3 2 5" xfId="27633"/>
    <cellStyle name="Comma 5 3 2 6" xfId="27634"/>
    <cellStyle name="Comma 5 3 2 7" xfId="27635"/>
    <cellStyle name="Comma 5 3 3" xfId="12493"/>
    <cellStyle name="Comma 5 3 3 2" xfId="27636"/>
    <cellStyle name="Comma 5 3 3 2 2" xfId="27637"/>
    <cellStyle name="Comma 5 3 3 2 3" xfId="27638"/>
    <cellStyle name="Comma 5 3 3 2 4" xfId="27639"/>
    <cellStyle name="Comma 5 3 3 3" xfId="27640"/>
    <cellStyle name="Comma 5 3 3 4" xfId="27641"/>
    <cellStyle name="Comma 5 3 3 5" xfId="27642"/>
    <cellStyle name="Comma 5 3 4" xfId="12494"/>
    <cellStyle name="Comma 5 3 4 2" xfId="27643"/>
    <cellStyle name="Comma 5 3 5" xfId="12495"/>
    <cellStyle name="Comma 5 3 5 2" xfId="27644"/>
    <cellStyle name="Comma 5 3 6" xfId="27645"/>
    <cellStyle name="Comma 5 3 7" xfId="27646"/>
    <cellStyle name="Comma 5 3 8" xfId="27647"/>
    <cellStyle name="Comma 5 3 9" xfId="27648"/>
    <cellStyle name="Comma 5 4" xfId="12496"/>
    <cellStyle name="Comma 5 4 10" xfId="27649"/>
    <cellStyle name="Comma 5 4 2" xfId="12497"/>
    <cellStyle name="Comma 5 4 2 2" xfId="12498"/>
    <cellStyle name="Comma 5 4 2 2 2" xfId="27650"/>
    <cellStyle name="Comma 5 4 2 2 2 2" xfId="27651"/>
    <cellStyle name="Comma 5 4 2 2 3" xfId="27652"/>
    <cellStyle name="Comma 5 4 2 3" xfId="27653"/>
    <cellStyle name="Comma 5 4 2 4" xfId="27654"/>
    <cellStyle name="Comma 5 4 2 5" xfId="27655"/>
    <cellStyle name="Comma 5 4 2 6" xfId="27656"/>
    <cellStyle name="Comma 5 4 2 7" xfId="27657"/>
    <cellStyle name="Comma 5 4 3" xfId="12499"/>
    <cellStyle name="Comma 5 4 3 2" xfId="27658"/>
    <cellStyle name="Comma 5 4 4" xfId="27659"/>
    <cellStyle name="Comma 5 4 4 2" xfId="27660"/>
    <cellStyle name="Comma 5 4 5" xfId="27661"/>
    <cellStyle name="Comma 5 4 5 2" xfId="27662"/>
    <cellStyle name="Comma 5 4 6" xfId="27663"/>
    <cellStyle name="Comma 5 4 7" xfId="27664"/>
    <cellStyle name="Comma 5 4 8" xfId="27665"/>
    <cellStyle name="Comma 5 4 9" xfId="27666"/>
    <cellStyle name="Comma 5 5" xfId="12500"/>
    <cellStyle name="Comma 5 5 2" xfId="12501"/>
    <cellStyle name="Comma 5 5 2 2" xfId="27667"/>
    <cellStyle name="Comma 5 5 2 2 2" xfId="27668"/>
    <cellStyle name="Comma 5 5 2 3" xfId="27669"/>
    <cellStyle name="Comma 5 5 2 4" xfId="27670"/>
    <cellStyle name="Comma 5 5 2 5" xfId="27671"/>
    <cellStyle name="Comma 5 5 3" xfId="12502"/>
    <cellStyle name="Comma 5 5 3 2" xfId="27672"/>
    <cellStyle name="Comma 5 5 4" xfId="27673"/>
    <cellStyle name="Comma 5 5 4 2" xfId="27674"/>
    <cellStyle name="Comma 5 5 5" xfId="27675"/>
    <cellStyle name="Comma 5 5 6" xfId="27676"/>
    <cellStyle name="Comma 5 5 7" xfId="27677"/>
    <cellStyle name="Comma 5 5 8" xfId="27678"/>
    <cellStyle name="Comma 5 5 9" xfId="27679"/>
    <cellStyle name="Comma 5 6" xfId="12503"/>
    <cellStyle name="Comma 5 6 2" xfId="12504"/>
    <cellStyle name="Comma 5 6 2 2" xfId="27680"/>
    <cellStyle name="Comma 5 6 2 3" xfId="27681"/>
    <cellStyle name="Comma 5 6 3" xfId="27682"/>
    <cellStyle name="Comma 5 6 4" xfId="27683"/>
    <cellStyle name="Comma 5 6 5" xfId="27684"/>
    <cellStyle name="Comma 5 6 6" xfId="27685"/>
    <cellStyle name="Comma 5 7" xfId="12505"/>
    <cellStyle name="Comma 5 8" xfId="27686"/>
    <cellStyle name="Comma 5 9" xfId="27687"/>
    <cellStyle name="Comma 50" xfId="27688"/>
    <cellStyle name="Comma 51" xfId="27689"/>
    <cellStyle name="Comma 52" xfId="27690"/>
    <cellStyle name="Comma 53" xfId="27691"/>
    <cellStyle name="Comma 54" xfId="27692"/>
    <cellStyle name="Comma 55" xfId="27693"/>
    <cellStyle name="Comma 56" xfId="27694"/>
    <cellStyle name="Comma 6" xfId="12506"/>
    <cellStyle name="Comma 6 10" xfId="27695"/>
    <cellStyle name="Comma 6 11" xfId="27696"/>
    <cellStyle name="Comma 6 12" xfId="27697"/>
    <cellStyle name="Comma 6 13" xfId="27698"/>
    <cellStyle name="Comma 6 2" xfId="12507"/>
    <cellStyle name="Comma 6 2 2" xfId="12508"/>
    <cellStyle name="Comma 6 2 2 2" xfId="12509"/>
    <cellStyle name="Comma 6 2 2 2 2" xfId="27699"/>
    <cellStyle name="Comma 6 2 2 2 3" xfId="27700"/>
    <cellStyle name="Comma 6 2 2 3" xfId="12510"/>
    <cellStyle name="Comma 6 2 2 4" xfId="27701"/>
    <cellStyle name="Comma 6 2 2 5" xfId="27702"/>
    <cellStyle name="Comma 6 2 2 6" xfId="27703"/>
    <cellStyle name="Comma 6 2 3" xfId="12511"/>
    <cellStyle name="Comma 6 2 3 2" xfId="27704"/>
    <cellStyle name="Comma 6 2 3 3" xfId="27705"/>
    <cellStyle name="Comma 6 2 3 4" xfId="27706"/>
    <cellStyle name="Comma 6 2 4" xfId="12512"/>
    <cellStyle name="Comma 6 2 5" xfId="27707"/>
    <cellStyle name="Comma 6 2 6" xfId="27708"/>
    <cellStyle name="Comma 6 2 7" xfId="27709"/>
    <cellStyle name="Comma 6 2 8" xfId="27710"/>
    <cellStyle name="Comma 6 3" xfId="12513"/>
    <cellStyle name="Comma 6 3 2" xfId="12514"/>
    <cellStyle name="Comma 6 3 2 2" xfId="12515"/>
    <cellStyle name="Comma 6 3 2 3" xfId="27711"/>
    <cellStyle name="Comma 6 3 2 4" xfId="27712"/>
    <cellStyle name="Comma 6 3 2 5" xfId="27713"/>
    <cellStyle name="Comma 6 3 2 6" xfId="27714"/>
    <cellStyle name="Comma 6 3 3" xfId="12516"/>
    <cellStyle name="Comma 6 3 3 2" xfId="27715"/>
    <cellStyle name="Comma 6 3 4" xfId="27716"/>
    <cellStyle name="Comma 6 3 5" xfId="27717"/>
    <cellStyle name="Comma 6 3 6" xfId="27718"/>
    <cellStyle name="Comma 6 3 7" xfId="27719"/>
    <cellStyle name="Comma 6 3 8" xfId="27720"/>
    <cellStyle name="Comma 6 4" xfId="12517"/>
    <cellStyle name="Comma 6 4 2" xfId="12518"/>
    <cellStyle name="Comma 6 4 2 2" xfId="27721"/>
    <cellStyle name="Comma 6 4 2 3" xfId="27722"/>
    <cellStyle name="Comma 6 4 2 4" xfId="27723"/>
    <cellStyle name="Comma 6 4 3" xfId="12519"/>
    <cellStyle name="Comma 6 4 4" xfId="27724"/>
    <cellStyle name="Comma 6 4 5" xfId="27725"/>
    <cellStyle name="Comma 6 4 6" xfId="27726"/>
    <cellStyle name="Comma 6 4 7" xfId="27727"/>
    <cellStyle name="Comma 6 5" xfId="12520"/>
    <cellStyle name="Comma 6 5 2" xfId="27728"/>
    <cellStyle name="Comma 6 5 2 2" xfId="27729"/>
    <cellStyle name="Comma 6 5 3" xfId="27730"/>
    <cellStyle name="Comma 6 5 4" xfId="27731"/>
    <cellStyle name="Comma 6 5 5" xfId="27732"/>
    <cellStyle name="Comma 6 6" xfId="12521"/>
    <cellStyle name="Comma 6 6 2" xfId="27733"/>
    <cellStyle name="Comma 6 7" xfId="27734"/>
    <cellStyle name="Comma 6 7 2" xfId="27735"/>
    <cellStyle name="Comma 6 8" xfId="27736"/>
    <cellStyle name="Comma 6 8 2" xfId="27737"/>
    <cellStyle name="Comma 6 9" xfId="27738"/>
    <cellStyle name="Comma 7" xfId="12522"/>
    <cellStyle name="Comma 7 10" xfId="27739"/>
    <cellStyle name="Comma 7 11" xfId="27740"/>
    <cellStyle name="Comma 7 2" xfId="12523"/>
    <cellStyle name="Comma 7 2 2" xfId="12524"/>
    <cellStyle name="Comma 7 2 2 2" xfId="12525"/>
    <cellStyle name="Comma 7 2 2 3" xfId="27741"/>
    <cellStyle name="Comma 7 2 2 4" xfId="27742"/>
    <cellStyle name="Comma 7 2 2 5" xfId="27743"/>
    <cellStyle name="Comma 7 2 2 6" xfId="27744"/>
    <cellStyle name="Comma 7 2 3" xfId="12526"/>
    <cellStyle name="Comma 7 2 3 2" xfId="27745"/>
    <cellStyle name="Comma 7 2 4" xfId="27746"/>
    <cellStyle name="Comma 7 2 5" xfId="27747"/>
    <cellStyle name="Comma 7 2 6" xfId="27748"/>
    <cellStyle name="Comma 7 2 7" xfId="27749"/>
    <cellStyle name="Comma 7 2 8" xfId="27750"/>
    <cellStyle name="Comma 7 3" xfId="12527"/>
    <cellStyle name="Comma 7 3 2" xfId="12528"/>
    <cellStyle name="Comma 7 3 2 2" xfId="27751"/>
    <cellStyle name="Comma 7 3 3" xfId="27752"/>
    <cellStyle name="Comma 7 3 4" xfId="27753"/>
    <cellStyle name="Comma 7 3 5" xfId="27754"/>
    <cellStyle name="Comma 7 3 6" xfId="27755"/>
    <cellStyle name="Comma 7 3 7" xfId="27756"/>
    <cellStyle name="Comma 7 4" xfId="12529"/>
    <cellStyle name="Comma 7 4 2" xfId="27757"/>
    <cellStyle name="Comma 7 4 2 2" xfId="27758"/>
    <cellStyle name="Comma 7 4 3" xfId="27759"/>
    <cellStyle name="Comma 7 5" xfId="12530"/>
    <cellStyle name="Comma 7 5 2" xfId="27760"/>
    <cellStyle name="Comma 7 6" xfId="27761"/>
    <cellStyle name="Comma 7 6 2" xfId="27762"/>
    <cellStyle name="Comma 7 7" xfId="27763"/>
    <cellStyle name="Comma 7 8" xfId="27764"/>
    <cellStyle name="Comma 7 9" xfId="27765"/>
    <cellStyle name="Comma 8" xfId="12531"/>
    <cellStyle name="Comma 8 10" xfId="27766"/>
    <cellStyle name="Comma 8 2" xfId="12532"/>
    <cellStyle name="Comma 8 2 2" xfId="12533"/>
    <cellStyle name="Comma 8 2 2 2" xfId="12534"/>
    <cellStyle name="Comma 8 2 2 3" xfId="27767"/>
    <cellStyle name="Comma 8 2 2 4" xfId="27768"/>
    <cellStyle name="Comma 8 2 2 5" xfId="27769"/>
    <cellStyle name="Comma 8 2 2 6" xfId="27770"/>
    <cellStyle name="Comma 8 2 3" xfId="12535"/>
    <cellStyle name="Comma 8 2 4" xfId="27771"/>
    <cellStyle name="Comma 8 2 5" xfId="27772"/>
    <cellStyle name="Comma 8 2 6" xfId="27773"/>
    <cellStyle name="Comma 8 2 7" xfId="27774"/>
    <cellStyle name="Comma 8 3" xfId="12536"/>
    <cellStyle name="Comma 8 3 2" xfId="12537"/>
    <cellStyle name="Comma 8 3 2 2" xfId="27775"/>
    <cellStyle name="Comma 8 3 3" xfId="27776"/>
    <cellStyle name="Comma 8 3 4" xfId="27777"/>
    <cellStyle name="Comma 8 3 5" xfId="27778"/>
    <cellStyle name="Comma 8 3 6" xfId="27779"/>
    <cellStyle name="Comma 8 3 7" xfId="27780"/>
    <cellStyle name="Comma 8 4" xfId="12538"/>
    <cellStyle name="Comma 8 4 2" xfId="27781"/>
    <cellStyle name="Comma 8 4 2 2" xfId="27782"/>
    <cellStyle name="Comma 8 4 3" xfId="27783"/>
    <cellStyle name="Comma 8 5" xfId="27784"/>
    <cellStyle name="Comma 8 5 2" xfId="27785"/>
    <cellStyle name="Comma 8 6" xfId="27786"/>
    <cellStyle name="Comma 8 7" xfId="27787"/>
    <cellStyle name="Comma 8 8" xfId="27788"/>
    <cellStyle name="Comma 8 9" xfId="27789"/>
    <cellStyle name="Comma 9" xfId="12539"/>
    <cellStyle name="Comma 9 2" xfId="12540"/>
    <cellStyle name="Comma 9 2 2" xfId="12541"/>
    <cellStyle name="Comma 9 2 2 2" xfId="27790"/>
    <cellStyle name="Comma 9 2 2 2 2" xfId="27791"/>
    <cellStyle name="Comma 9 2 2 3" xfId="27792"/>
    <cellStyle name="Comma 9 2 2 4" xfId="27793"/>
    <cellStyle name="Comma 9 2 2 5" xfId="27794"/>
    <cellStyle name="Comma 9 2 3" xfId="12542"/>
    <cellStyle name="Comma 9 2 4" xfId="27795"/>
    <cellStyle name="Comma 9 2 5" xfId="27796"/>
    <cellStyle name="Comma 9 2 6" xfId="27797"/>
    <cellStyle name="Comma 9 2 7" xfId="27798"/>
    <cellStyle name="Comma 9 3" xfId="12543"/>
    <cellStyle name="Comma 9 3 2" xfId="27799"/>
    <cellStyle name="Comma 9 3 3" xfId="27800"/>
    <cellStyle name="Comma 9 3 4" xfId="27801"/>
    <cellStyle name="Comma 9 4" xfId="12544"/>
    <cellStyle name="Comma 9 4 2" xfId="27802"/>
    <cellStyle name="Comma 9 5" xfId="12545"/>
    <cellStyle name="Comma 9 6" xfId="27803"/>
    <cellStyle name="Comma 9 7" xfId="27804"/>
    <cellStyle name="Comma 9 8" xfId="27805"/>
    <cellStyle name="Comma 9 9" xfId="27806"/>
    <cellStyle name="Comma*" xfId="12546"/>
    <cellStyle name="Comma* 2" xfId="27807"/>
    <cellStyle name="Comma0" xfId="12547"/>
    <cellStyle name="Comma0 - Modelo1" xfId="12548"/>
    <cellStyle name="Comma0 - Modelo1 2" xfId="27808"/>
    <cellStyle name="Comma0 - Style1" xfId="12549"/>
    <cellStyle name="Comma0 - Style1 2" xfId="27809"/>
    <cellStyle name="Comma0 2" xfId="27810"/>
    <cellStyle name="Comma1 - Modelo2" xfId="12550"/>
    <cellStyle name="Comma1 - Modelo2 2" xfId="27811"/>
    <cellStyle name="Comma1 - Style2" xfId="12551"/>
    <cellStyle name="Comma1 - Style2 2" xfId="27812"/>
    <cellStyle name="Condition" xfId="12552"/>
    <cellStyle name="Condition 2" xfId="12553"/>
    <cellStyle name="CondMandatory" xfId="12554"/>
    <cellStyle name="CondMandatory 2" xfId="12555"/>
    <cellStyle name="Content1" xfId="12556"/>
    <cellStyle name="Content1 2" xfId="12557"/>
    <cellStyle name="Content2" xfId="12558"/>
    <cellStyle name="Content2 2" xfId="27813"/>
    <cellStyle name="Content3" xfId="12559"/>
    <cellStyle name="Content3 2" xfId="27814"/>
    <cellStyle name="Cover Date" xfId="12560"/>
    <cellStyle name="Cover Date 2" xfId="12561"/>
    <cellStyle name="Cover Date 2 2" xfId="27815"/>
    <cellStyle name="Cover Date 3" xfId="27816"/>
    <cellStyle name="Cover Subtitle" xfId="12562"/>
    <cellStyle name="Cover Subtitle 2" xfId="12563"/>
    <cellStyle name="Cover Title" xfId="12564"/>
    <cellStyle name="Cover Title 2" xfId="12565"/>
    <cellStyle name="Cover Title 2 2" xfId="27817"/>
    <cellStyle name="Cover Title 3" xfId="27818"/>
    <cellStyle name="Currency 0" xfId="12566"/>
    <cellStyle name="Currency 0 2" xfId="27819"/>
    <cellStyle name="Currency 2" xfId="12567"/>
    <cellStyle name="Currency 2 10" xfId="12568"/>
    <cellStyle name="Currency 2 10 2" xfId="27820"/>
    <cellStyle name="Currency 2 11" xfId="27821"/>
    <cellStyle name="Currency 2 12" xfId="27822"/>
    <cellStyle name="Currency 2 13" xfId="27823"/>
    <cellStyle name="Currency 2 2" xfId="12569"/>
    <cellStyle name="Currency 2 2 10" xfId="27824"/>
    <cellStyle name="Currency 2 2 11" xfId="27825"/>
    <cellStyle name="Currency 2 2 12" xfId="27826"/>
    <cellStyle name="Currency 2 2 2" xfId="12570"/>
    <cellStyle name="Currency 2 2 2 2" xfId="12571"/>
    <cellStyle name="Currency 2 2 2 2 2" xfId="12572"/>
    <cellStyle name="Currency 2 2 2 2 3" xfId="27827"/>
    <cellStyle name="Currency 2 2 2 2 4" xfId="27828"/>
    <cellStyle name="Currency 2 2 2 2 5" xfId="27829"/>
    <cellStyle name="Currency 2 2 2 2 6" xfId="27830"/>
    <cellStyle name="Currency 2 2 2 3" xfId="12573"/>
    <cellStyle name="Currency 2 2 2 3 2" xfId="12574"/>
    <cellStyle name="Currency 2 2 2 3 2 2" xfId="27831"/>
    <cellStyle name="Currency 2 2 2 3 3" xfId="27832"/>
    <cellStyle name="Currency 2 2 2 4" xfId="12575"/>
    <cellStyle name="Currency 2 2 2 4 2" xfId="27833"/>
    <cellStyle name="Currency 2 2 2 5" xfId="12576"/>
    <cellStyle name="Currency 2 2 2 6" xfId="27834"/>
    <cellStyle name="Currency 2 2 2 7" xfId="27835"/>
    <cellStyle name="Currency 2 2 2 8" xfId="27836"/>
    <cellStyle name="Currency 2 2 2 9" xfId="27837"/>
    <cellStyle name="Currency 2 2 3" xfId="12577"/>
    <cellStyle name="Currency 2 2 3 2" xfId="12578"/>
    <cellStyle name="Currency 2 2 3 2 2" xfId="27838"/>
    <cellStyle name="Currency 2 2 3 2 3" xfId="27839"/>
    <cellStyle name="Currency 2 2 3 2 4" xfId="27840"/>
    <cellStyle name="Currency 2 2 3 3" xfId="12579"/>
    <cellStyle name="Currency 2 2 3 4" xfId="27841"/>
    <cellStyle name="Currency 2 2 3 5" xfId="27842"/>
    <cellStyle name="Currency 2 2 3 6" xfId="27843"/>
    <cellStyle name="Currency 2 2 3 7" xfId="27844"/>
    <cellStyle name="Currency 2 2 4" xfId="12580"/>
    <cellStyle name="Currency 2 2 4 2" xfId="12581"/>
    <cellStyle name="Currency 2 2 4 2 2" xfId="27845"/>
    <cellStyle name="Currency 2 2 4 2 2 2" xfId="27846"/>
    <cellStyle name="Currency 2 2 4 2 3" xfId="27847"/>
    <cellStyle name="Currency 2 2 4 3" xfId="27848"/>
    <cellStyle name="Currency 2 2 4 4" xfId="27849"/>
    <cellStyle name="Currency 2 2 4 5" xfId="27850"/>
    <cellStyle name="Currency 2 2 5" xfId="12582"/>
    <cellStyle name="Currency 2 2 5 2" xfId="12583"/>
    <cellStyle name="Currency 2 2 5 2 2" xfId="27851"/>
    <cellStyle name="Currency 2 2 5 3" xfId="27852"/>
    <cellStyle name="Currency 2 2 5 4" xfId="27853"/>
    <cellStyle name="Currency 2 2 5 5" xfId="27854"/>
    <cellStyle name="Currency 2 2 6" xfId="12584"/>
    <cellStyle name="Currency 2 2 6 2" xfId="12585"/>
    <cellStyle name="Currency 2 2 6 2 2" xfId="27855"/>
    <cellStyle name="Currency 2 2 6 3" xfId="27856"/>
    <cellStyle name="Currency 2 2 7" xfId="12586"/>
    <cellStyle name="Currency 2 2 7 2" xfId="27857"/>
    <cellStyle name="Currency 2 2 8" xfId="12587"/>
    <cellStyle name="Currency 2 2 9" xfId="27858"/>
    <cellStyle name="Currency 2 3" xfId="12588"/>
    <cellStyle name="Currency 2 3 10" xfId="27859"/>
    <cellStyle name="Currency 2 3 11" xfId="27860"/>
    <cellStyle name="Currency 2 3 2" xfId="12589"/>
    <cellStyle name="Currency 2 3 2 2" xfId="12590"/>
    <cellStyle name="Currency 2 3 2 2 2" xfId="27861"/>
    <cellStyle name="Currency 2 3 2 2 3" xfId="27862"/>
    <cellStyle name="Currency 2 3 2 2 4" xfId="27863"/>
    <cellStyle name="Currency 2 3 2 3" xfId="12591"/>
    <cellStyle name="Currency 2 3 2 4" xfId="27864"/>
    <cellStyle name="Currency 2 3 2 5" xfId="27865"/>
    <cellStyle name="Currency 2 3 2 6" xfId="27866"/>
    <cellStyle name="Currency 2 3 2 7" xfId="27867"/>
    <cellStyle name="Currency 2 3 3" xfId="12592"/>
    <cellStyle name="Currency 2 3 3 2" xfId="27868"/>
    <cellStyle name="Currency 2 3 3 2 2" xfId="27869"/>
    <cellStyle name="Currency 2 3 3 3" xfId="27870"/>
    <cellStyle name="Currency 2 3 3 4" xfId="27871"/>
    <cellStyle name="Currency 2 3 3 5" xfId="27872"/>
    <cellStyle name="Currency 2 3 4" xfId="12593"/>
    <cellStyle name="Currency 2 3 4 2" xfId="12594"/>
    <cellStyle name="Currency 2 3 4 2 2" xfId="27873"/>
    <cellStyle name="Currency 2 3 4 3" xfId="27874"/>
    <cellStyle name="Currency 2 3 4 4" xfId="27875"/>
    <cellStyle name="Currency 2 3 4 5" xfId="27876"/>
    <cellStyle name="Currency 2 3 5" xfId="12595"/>
    <cellStyle name="Currency 2 3 5 2" xfId="12596"/>
    <cellStyle name="Currency 2 3 5 2 2" xfId="27877"/>
    <cellStyle name="Currency 2 3 5 3" xfId="27878"/>
    <cellStyle name="Currency 2 3 6" xfId="12597"/>
    <cellStyle name="Currency 2 3 6 2" xfId="27879"/>
    <cellStyle name="Currency 2 3 7" xfId="12598"/>
    <cellStyle name="Currency 2 3 8" xfId="27880"/>
    <cellStyle name="Currency 2 3 9" xfId="27881"/>
    <cellStyle name="Currency 2 4" xfId="12599"/>
    <cellStyle name="Currency 2 4 2" xfId="12600"/>
    <cellStyle name="Currency 2 4 2 2" xfId="12601"/>
    <cellStyle name="Currency 2 4 2 2 2" xfId="27882"/>
    <cellStyle name="Currency 2 4 2 2 3" xfId="27883"/>
    <cellStyle name="Currency 2 4 2 2 4" xfId="27884"/>
    <cellStyle name="Currency 2 4 2 3" xfId="12602"/>
    <cellStyle name="Currency 2 4 2 4" xfId="27885"/>
    <cellStyle name="Currency 2 4 2 5" xfId="27886"/>
    <cellStyle name="Currency 2 4 3" xfId="12603"/>
    <cellStyle name="Currency 2 4 3 2" xfId="12604"/>
    <cellStyle name="Currency 2 4 3 2 2" xfId="27887"/>
    <cellStyle name="Currency 2 4 3 3" xfId="27888"/>
    <cellStyle name="Currency 2 4 3 4" xfId="27889"/>
    <cellStyle name="Currency 2 4 3 5" xfId="27890"/>
    <cellStyle name="Currency 2 4 4" xfId="12605"/>
    <cellStyle name="Currency 2 4 4 2" xfId="27891"/>
    <cellStyle name="Currency 2 4 5" xfId="12606"/>
    <cellStyle name="Currency 2 4 6" xfId="27892"/>
    <cellStyle name="Currency 2 4 7" xfId="27893"/>
    <cellStyle name="Currency 2 4 8" xfId="27894"/>
    <cellStyle name="Currency 2 4 9" xfId="27895"/>
    <cellStyle name="Currency 2 5" xfId="12607"/>
    <cellStyle name="Currency 2 5 2" xfId="12608"/>
    <cellStyle name="Currency 2 5 2 2" xfId="12609"/>
    <cellStyle name="Currency 2 5 2 2 2" xfId="27896"/>
    <cellStyle name="Currency 2 5 2 2 3" xfId="27897"/>
    <cellStyle name="Currency 2 5 2 2 4" xfId="27898"/>
    <cellStyle name="Currency 2 5 2 3" xfId="12610"/>
    <cellStyle name="Currency 2 5 2 3 2" xfId="27899"/>
    <cellStyle name="Currency 2 5 2 4" xfId="27900"/>
    <cellStyle name="Currency 2 5 2 5" xfId="27901"/>
    <cellStyle name="Currency 2 5 2 6" xfId="27902"/>
    <cellStyle name="Currency 2 5 2 7" xfId="27903"/>
    <cellStyle name="Currency 2 5 2 8" xfId="27904"/>
    <cellStyle name="Currency 2 5 3" xfId="12611"/>
    <cellStyle name="Currency 2 5 3 2" xfId="12612"/>
    <cellStyle name="Currency 2 5 3 3" xfId="27905"/>
    <cellStyle name="Currency 2 5 3 4" xfId="27906"/>
    <cellStyle name="Currency 2 5 4" xfId="12613"/>
    <cellStyle name="Currency 2 5 5" xfId="27907"/>
    <cellStyle name="Currency 2 5 6" xfId="27908"/>
    <cellStyle name="Currency 2 5 7" xfId="27909"/>
    <cellStyle name="Currency 2 5 8" xfId="27910"/>
    <cellStyle name="Currency 2 6" xfId="12614"/>
    <cellStyle name="Currency 2 6 2" xfId="12615"/>
    <cellStyle name="Currency 2 6 2 2" xfId="27911"/>
    <cellStyle name="Currency 2 6 2 2 2" xfId="27912"/>
    <cellStyle name="Currency 2 6 2 3" xfId="27913"/>
    <cellStyle name="Currency 2 6 2 4" xfId="27914"/>
    <cellStyle name="Currency 2 6 2 5" xfId="27915"/>
    <cellStyle name="Currency 2 6 3" xfId="12616"/>
    <cellStyle name="Currency 2 6 3 2" xfId="27916"/>
    <cellStyle name="Currency 2 6 4" xfId="27917"/>
    <cellStyle name="Currency 2 6 4 2" xfId="27918"/>
    <cellStyle name="Currency 2 6 5" xfId="27919"/>
    <cellStyle name="Currency 2 6 6" xfId="27920"/>
    <cellStyle name="Currency 2 6 7" xfId="27921"/>
    <cellStyle name="Currency 2 7" xfId="12617"/>
    <cellStyle name="Currency 2 7 2" xfId="27922"/>
    <cellStyle name="Currency 2 7 2 2" xfId="27923"/>
    <cellStyle name="Currency 2 7 3" xfId="27924"/>
    <cellStyle name="Currency 2 7 4" xfId="27925"/>
    <cellStyle name="Currency 2 7 5" xfId="27926"/>
    <cellStyle name="Currency 2 8" xfId="12618"/>
    <cellStyle name="Currency 2 8 2" xfId="12619"/>
    <cellStyle name="Currency 2 8 2 2" xfId="27927"/>
    <cellStyle name="Currency 2 8 2 3" xfId="27928"/>
    <cellStyle name="Currency 2 8 2 4" xfId="27929"/>
    <cellStyle name="Currency 2 8 3" xfId="27930"/>
    <cellStyle name="Currency 2 8 4" xfId="27931"/>
    <cellStyle name="Currency 2 8 5" xfId="27932"/>
    <cellStyle name="Currency 2 9" xfId="12620"/>
    <cellStyle name="Currency 2 9 2" xfId="27933"/>
    <cellStyle name="Currency 2 9 3" xfId="27934"/>
    <cellStyle name="Currency 2 9 4" xfId="27935"/>
    <cellStyle name="Currency 2*" xfId="12621"/>
    <cellStyle name="Currency 2* 2" xfId="27936"/>
    <cellStyle name="Currency 2_% Change" xfId="12622"/>
    <cellStyle name="Currency 3" xfId="12623"/>
    <cellStyle name="Currency 3 10" xfId="27937"/>
    <cellStyle name="Currency 3 11" xfId="27938"/>
    <cellStyle name="Currency 3 2" xfId="12624"/>
    <cellStyle name="Currency 3 2 2" xfId="12625"/>
    <cellStyle name="Currency 3 2 2 2" xfId="12626"/>
    <cellStyle name="Currency 3 2 2 2 2" xfId="27939"/>
    <cellStyle name="Currency 3 2 2 2 3" xfId="27940"/>
    <cellStyle name="Currency 3 2 2 2 4" xfId="27941"/>
    <cellStyle name="Currency 3 2 2 3" xfId="12627"/>
    <cellStyle name="Currency 3 2 2 4" xfId="27942"/>
    <cellStyle name="Currency 3 2 2 5" xfId="27943"/>
    <cellStyle name="Currency 3 2 2 6" xfId="27944"/>
    <cellStyle name="Currency 3 2 2 7" xfId="27945"/>
    <cellStyle name="Currency 3 2 3" xfId="12628"/>
    <cellStyle name="Currency 3 2 3 2" xfId="12629"/>
    <cellStyle name="Currency 3 2 3 2 2" xfId="27946"/>
    <cellStyle name="Currency 3 2 3 3" xfId="27947"/>
    <cellStyle name="Currency 3 2 3 4" xfId="27948"/>
    <cellStyle name="Currency 3 2 3 5" xfId="27949"/>
    <cellStyle name="Currency 3 2 4" xfId="12630"/>
    <cellStyle name="Currency 3 2 4 2" xfId="27950"/>
    <cellStyle name="Currency 3 2 5" xfId="12631"/>
    <cellStyle name="Currency 3 2 6" xfId="27951"/>
    <cellStyle name="Currency 3 2 7" xfId="27952"/>
    <cellStyle name="Currency 3 2 8" xfId="27953"/>
    <cellStyle name="Currency 3 2 9" xfId="27954"/>
    <cellStyle name="Currency 3 3" xfId="12632"/>
    <cellStyle name="Currency 3 3 2" xfId="12633"/>
    <cellStyle name="Currency 3 3 2 2" xfId="27955"/>
    <cellStyle name="Currency 3 3 2 3" xfId="27956"/>
    <cellStyle name="Currency 3 3 2 4" xfId="27957"/>
    <cellStyle name="Currency 3 3 3" xfId="12634"/>
    <cellStyle name="Currency 3 3 4" xfId="27958"/>
    <cellStyle name="Currency 3 3 5" xfId="27959"/>
    <cellStyle name="Currency 3 3 6" xfId="27960"/>
    <cellStyle name="Currency 3 3 7" xfId="27961"/>
    <cellStyle name="Currency 3 4" xfId="12635"/>
    <cellStyle name="Currency 3 4 2" xfId="12636"/>
    <cellStyle name="Currency 3 4 2 2" xfId="27962"/>
    <cellStyle name="Currency 3 4 2 3" xfId="27963"/>
    <cellStyle name="Currency 3 4 2 4" xfId="27964"/>
    <cellStyle name="Currency 3 4 3" xfId="12637"/>
    <cellStyle name="Currency 3 4 4" xfId="27965"/>
    <cellStyle name="Currency 3 4 5" xfId="27966"/>
    <cellStyle name="Currency 3 5" xfId="12638"/>
    <cellStyle name="Currency 3 5 2" xfId="12639"/>
    <cellStyle name="Currency 3 5 2 2" xfId="27967"/>
    <cellStyle name="Currency 3 5 3" xfId="12640"/>
    <cellStyle name="Currency 3 5 3 2" xfId="12641"/>
    <cellStyle name="Currency 3 5 4" xfId="27968"/>
    <cellStyle name="Currency 3 5 5" xfId="27969"/>
    <cellStyle name="Currency 3 5 6" xfId="27970"/>
    <cellStyle name="Currency 3 6" xfId="12642"/>
    <cellStyle name="Currency 3 6 2" xfId="27971"/>
    <cellStyle name="Currency 3 7" xfId="12643"/>
    <cellStyle name="Currency 3 8" xfId="27972"/>
    <cellStyle name="Currency 3 9" xfId="27973"/>
    <cellStyle name="Currency 3*" xfId="12644"/>
    <cellStyle name="Currency 3* 2" xfId="27974"/>
    <cellStyle name="Currency 4" xfId="12645"/>
    <cellStyle name="Currency 4 2" xfId="12646"/>
    <cellStyle name="Currency 4 2 2" xfId="12647"/>
    <cellStyle name="Currency 4 2 2 2" xfId="12648"/>
    <cellStyle name="Currency 4 2 2 3" xfId="27975"/>
    <cellStyle name="Currency 4 2 2 4" xfId="27976"/>
    <cellStyle name="Currency 4 2 2 5" xfId="27977"/>
    <cellStyle name="Currency 4 2 2 6" xfId="27978"/>
    <cellStyle name="Currency 4 2 3" xfId="12649"/>
    <cellStyle name="Currency 4 2 4" xfId="27979"/>
    <cellStyle name="Currency 4 2 5" xfId="27980"/>
    <cellStyle name="Currency 4 2 6" xfId="27981"/>
    <cellStyle name="Currency 4 2 7" xfId="27982"/>
    <cellStyle name="Currency 4 3" xfId="12650"/>
    <cellStyle name="Currency 4 3 2" xfId="12651"/>
    <cellStyle name="Currency 4 3 2 2" xfId="27983"/>
    <cellStyle name="Currency 4 3 2 3" xfId="27984"/>
    <cellStyle name="Currency 4 3 2 4" xfId="27985"/>
    <cellStyle name="Currency 4 3 3" xfId="12652"/>
    <cellStyle name="Currency 4 3 4" xfId="27986"/>
    <cellStyle name="Currency 4 3 5" xfId="27987"/>
    <cellStyle name="Currency 4 3 6" xfId="27988"/>
    <cellStyle name="Currency 4 3 7" xfId="27989"/>
    <cellStyle name="Currency 4 4" xfId="12653"/>
    <cellStyle name="Currency 4 4 2" xfId="27990"/>
    <cellStyle name="Currency 4 4 3" xfId="27991"/>
    <cellStyle name="Currency 4 4 4" xfId="27992"/>
    <cellStyle name="Currency 4 5" xfId="12654"/>
    <cellStyle name="Currency 4 6" xfId="27993"/>
    <cellStyle name="Currency 4 7" xfId="27994"/>
    <cellStyle name="Currency 4 8" xfId="27995"/>
    <cellStyle name="Currency 4 9" xfId="27996"/>
    <cellStyle name="Currency 5" xfId="12655"/>
    <cellStyle name="Currency 5 10" xfId="27997"/>
    <cellStyle name="Currency 5 11" xfId="27998"/>
    <cellStyle name="Currency 5 2" xfId="12656"/>
    <cellStyle name="Currency 5 2 2" xfId="12657"/>
    <cellStyle name="Currency 5 2 2 2" xfId="27999"/>
    <cellStyle name="Currency 5 2 2 3" xfId="28000"/>
    <cellStyle name="Currency 5 2 2 4" xfId="28001"/>
    <cellStyle name="Currency 5 2 3" xfId="12658"/>
    <cellStyle name="Currency 5 2 4" xfId="28002"/>
    <cellStyle name="Currency 5 2 5" xfId="28003"/>
    <cellStyle name="Currency 5 2 6" xfId="28004"/>
    <cellStyle name="Currency 5 2 7" xfId="28005"/>
    <cellStyle name="Currency 5 3" xfId="12659"/>
    <cellStyle name="Currency 5 3 2" xfId="12660"/>
    <cellStyle name="Currency 5 3 2 2" xfId="28006"/>
    <cellStyle name="Currency 5 3 2 3" xfId="28007"/>
    <cellStyle name="Currency 5 3 2 4" xfId="28008"/>
    <cellStyle name="Currency 5 3 3" xfId="12661"/>
    <cellStyle name="Currency 5 3 4" xfId="28009"/>
    <cellStyle name="Currency 5 3 5" xfId="28010"/>
    <cellStyle name="Currency 5 4" xfId="12662"/>
    <cellStyle name="Currency 5 4 2" xfId="28011"/>
    <cellStyle name="Currency 5 4 2 2" xfId="28012"/>
    <cellStyle name="Currency 5 4 3" xfId="28013"/>
    <cellStyle name="Currency 5 4 4" xfId="28014"/>
    <cellStyle name="Currency 5 4 5" xfId="28015"/>
    <cellStyle name="Currency 5 5" xfId="12663"/>
    <cellStyle name="Currency 5 5 2" xfId="28016"/>
    <cellStyle name="Currency 5 5 2 2" xfId="28017"/>
    <cellStyle name="Currency 5 5 3" xfId="28018"/>
    <cellStyle name="Currency 5 6" xfId="28019"/>
    <cellStyle name="Currency 5 6 2" xfId="28020"/>
    <cellStyle name="Currency 5 7" xfId="28021"/>
    <cellStyle name="Currency 5 8" xfId="28022"/>
    <cellStyle name="Currency 5 9" xfId="28023"/>
    <cellStyle name="Currency 6" xfId="12664"/>
    <cellStyle name="Currency 6 2" xfId="12665"/>
    <cellStyle name="Currency 6 2 2" xfId="12666"/>
    <cellStyle name="Currency 6 2 2 2" xfId="28024"/>
    <cellStyle name="Currency 6 2 2 3" xfId="28025"/>
    <cellStyle name="Currency 6 2 2 4" xfId="28026"/>
    <cellStyle name="Currency 6 2 3" xfId="12667"/>
    <cellStyle name="Currency 6 2 4" xfId="28027"/>
    <cellStyle name="Currency 6 2 5" xfId="28028"/>
    <cellStyle name="Currency 6 3" xfId="12668"/>
    <cellStyle name="Currency 6 3 2" xfId="28029"/>
    <cellStyle name="Currency 6 3 2 2" xfId="28030"/>
    <cellStyle name="Currency 6 3 3" xfId="28031"/>
    <cellStyle name="Currency 6 3 4" xfId="28032"/>
    <cellStyle name="Currency 6 3 5" xfId="28033"/>
    <cellStyle name="Currency 6 4" xfId="12669"/>
    <cellStyle name="Currency 6 4 2" xfId="28034"/>
    <cellStyle name="Currency 6 5" xfId="28035"/>
    <cellStyle name="Currency 6 6" xfId="28036"/>
    <cellStyle name="Currency 6 7" xfId="28037"/>
    <cellStyle name="Currency 6 8" xfId="28038"/>
    <cellStyle name="Currency 6 9" xfId="28039"/>
    <cellStyle name="Currency 7" xfId="12670"/>
    <cellStyle name="Currency 7 2" xfId="12671"/>
    <cellStyle name="Currency 7 2 2" xfId="28040"/>
    <cellStyle name="Currency 7 2 3" xfId="28041"/>
    <cellStyle name="Currency 7 2 4" xfId="28042"/>
    <cellStyle name="Currency 7 3" xfId="12672"/>
    <cellStyle name="Currency 7 4" xfId="28043"/>
    <cellStyle name="Currency 7 5" xfId="28044"/>
    <cellStyle name="Currency 8" xfId="28045"/>
    <cellStyle name="Currency 8 2" xfId="28046"/>
    <cellStyle name="Currency 8 2 2" xfId="28047"/>
    <cellStyle name="Currency 8 3" xfId="28048"/>
    <cellStyle name="Currency 9" xfId="28049"/>
    <cellStyle name="Currency 9 2" xfId="28050"/>
    <cellStyle name="Currency*" xfId="12673"/>
    <cellStyle name="Currency* 2" xfId="28051"/>
    <cellStyle name="Currency0" xfId="12674"/>
    <cellStyle name="Currency0 2" xfId="28052"/>
    <cellStyle name="Data_Total" xfId="12675"/>
    <cellStyle name="Date" xfId="12676"/>
    <cellStyle name="Date 2" xfId="28053"/>
    <cellStyle name="Date Aligned" xfId="12677"/>
    <cellStyle name="Date Aligned 2" xfId="28054"/>
    <cellStyle name="Date Aligned*" xfId="12678"/>
    <cellStyle name="Date Aligned* 2" xfId="28055"/>
    <cellStyle name="Date Aligned__MasterJRComps" xfId="12679"/>
    <cellStyle name="Description" xfId="12680"/>
    <cellStyle name="Description 2" xfId="12681"/>
    <cellStyle name="Description 2 2" xfId="12682"/>
    <cellStyle name="Description 2 3" xfId="28056"/>
    <cellStyle name="Description 2 4" xfId="28057"/>
    <cellStyle name="Description 3" xfId="12683"/>
    <cellStyle name="Description 4" xfId="28058"/>
    <cellStyle name="Description 5" xfId="28059"/>
    <cellStyle name="Dia" xfId="12684"/>
    <cellStyle name="Dia 2" xfId="12685"/>
    <cellStyle name="Dia 2 2" xfId="28060"/>
    <cellStyle name="Dia 3" xfId="28061"/>
    <cellStyle name="DistributionType" xfId="12686"/>
    <cellStyle name="DistributionType 2" xfId="12687"/>
    <cellStyle name="Dotted Line" xfId="12688"/>
    <cellStyle name="Dotted Line 2" xfId="28062"/>
    <cellStyle name="Emphasis 1" xfId="12689"/>
    <cellStyle name="Emphasis 1 2" xfId="12690"/>
    <cellStyle name="Emphasis 1 2 2" xfId="12691"/>
    <cellStyle name="Emphasis 1 2 3" xfId="28063"/>
    <cellStyle name="Emphasis 1 2 4" xfId="28064"/>
    <cellStyle name="Emphasis 1 3" xfId="12692"/>
    <cellStyle name="Emphasis 1 4" xfId="12693"/>
    <cellStyle name="Emphasis 1 5" xfId="28065"/>
    <cellStyle name="Emphasis 1 6" xfId="28066"/>
    <cellStyle name="Emphasis 1 7" xfId="28067"/>
    <cellStyle name="Emphasis 2" xfId="12694"/>
    <cellStyle name="Emphasis 2 2" xfId="12695"/>
    <cellStyle name="Emphasis 2 2 2" xfId="12696"/>
    <cellStyle name="Emphasis 2 2 3" xfId="28068"/>
    <cellStyle name="Emphasis 2 2 4" xfId="28069"/>
    <cellStyle name="Emphasis 2 3" xfId="12697"/>
    <cellStyle name="Emphasis 2 4" xfId="12698"/>
    <cellStyle name="Emphasis 2 5" xfId="28070"/>
    <cellStyle name="Emphasis 2 6" xfId="28071"/>
    <cellStyle name="Emphasis 2 7" xfId="28072"/>
    <cellStyle name="Emphasis 3" xfId="12699"/>
    <cellStyle name="Emphasis 3 2" xfId="12700"/>
    <cellStyle name="Emphasis 3 2 2" xfId="12701"/>
    <cellStyle name="Emphasis 3 2 3" xfId="28073"/>
    <cellStyle name="Emphasis 3 2 4" xfId="28074"/>
    <cellStyle name="Emphasis 3 3" xfId="12702"/>
    <cellStyle name="Emphasis 3 4" xfId="12703"/>
    <cellStyle name="Emphasis 3 5" xfId="28075"/>
    <cellStyle name="Emphasis 3 6" xfId="28076"/>
    <cellStyle name="Emphasis 3 7" xfId="28077"/>
    <cellStyle name="Encabez1" xfId="12704"/>
    <cellStyle name="Encabez1 2" xfId="12705"/>
    <cellStyle name="Encabez1 2 2" xfId="28078"/>
    <cellStyle name="Encabez1 3" xfId="28079"/>
    <cellStyle name="Encabez2" xfId="12706"/>
    <cellStyle name="Encabez2 2" xfId="12707"/>
    <cellStyle name="Encabez2 2 2" xfId="28080"/>
    <cellStyle name="Encabez2 3" xfId="28081"/>
    <cellStyle name="Error" xfId="12708"/>
    <cellStyle name="Error 2" xfId="12709"/>
    <cellStyle name="Error 3" xfId="28082"/>
    <cellStyle name="Error 4" xfId="28083"/>
    <cellStyle name="Error 5" xfId="28084"/>
    <cellStyle name="Error 6" xfId="28085"/>
    <cellStyle name="Euro" xfId="12710"/>
    <cellStyle name="Euro 2" xfId="12711"/>
    <cellStyle name="Euro 2 2" xfId="12712"/>
    <cellStyle name="Euro 2 2 2" xfId="12713"/>
    <cellStyle name="Euro 2 2 3" xfId="28086"/>
    <cellStyle name="Euro 2 2 4" xfId="28087"/>
    <cellStyle name="Euro 2 2 5" xfId="28088"/>
    <cellStyle name="Euro 2 2 6" xfId="28089"/>
    <cellStyle name="Euro 2 3" xfId="12714"/>
    <cellStyle name="Euro 2 4" xfId="28090"/>
    <cellStyle name="Euro 2 5" xfId="28091"/>
    <cellStyle name="Euro 2 6" xfId="28092"/>
    <cellStyle name="Euro 2 7" xfId="28093"/>
    <cellStyle name="Euro 3" xfId="12715"/>
    <cellStyle name="Euro 3 2" xfId="12716"/>
    <cellStyle name="Euro 3 2 2" xfId="12717"/>
    <cellStyle name="Euro 3 2 2 2" xfId="28094"/>
    <cellStyle name="Euro 3 2 2 3" xfId="28095"/>
    <cellStyle name="Euro 3 2 3" xfId="28096"/>
    <cellStyle name="Euro 3 2 4" xfId="28097"/>
    <cellStyle name="Euro 3 3" xfId="12718"/>
    <cellStyle name="Euro 3 3 2" xfId="28098"/>
    <cellStyle name="Euro 3 3 3" xfId="28099"/>
    <cellStyle name="Euro 3 4" xfId="12719"/>
    <cellStyle name="Euro 3 5" xfId="28100"/>
    <cellStyle name="Euro 3 6" xfId="28101"/>
    <cellStyle name="Euro 3 7" xfId="28102"/>
    <cellStyle name="Euro 4" xfId="12720"/>
    <cellStyle name="Euro 4 2" xfId="28103"/>
    <cellStyle name="Euro 4 3" xfId="28104"/>
    <cellStyle name="Euro 4 4" xfId="28105"/>
    <cellStyle name="Euro 5" xfId="12721"/>
    <cellStyle name="Euro 6" xfId="28106"/>
    <cellStyle name="Euro 7" xfId="28107"/>
    <cellStyle name="Euro 8" xfId="28108"/>
    <cellStyle name="Euro 9" xfId="28109"/>
    <cellStyle name="Explanatory Text 10" xfId="28110"/>
    <cellStyle name="Explanatory Text 10 2" xfId="28111"/>
    <cellStyle name="Explanatory Text 11" xfId="28112"/>
    <cellStyle name="Explanatory Text 12" xfId="28113"/>
    <cellStyle name="Explanatory Text 2" xfId="12722"/>
    <cellStyle name="Explanatory Text 2 2" xfId="12723"/>
    <cellStyle name="Explanatory Text 2 2 2" xfId="12724"/>
    <cellStyle name="Explanatory Text 2 2 2 2" xfId="12725"/>
    <cellStyle name="Explanatory Text 2 2 2 3" xfId="28114"/>
    <cellStyle name="Explanatory Text 2 2 2 4" xfId="28115"/>
    <cellStyle name="Explanatory Text 2 2 2 5" xfId="28116"/>
    <cellStyle name="Explanatory Text 2 2 2 6" xfId="28117"/>
    <cellStyle name="Explanatory Text 2 2 3" xfId="12726"/>
    <cellStyle name="Explanatory Text 2 2 3 2" xfId="28118"/>
    <cellStyle name="Explanatory Text 2 2 4" xfId="12727"/>
    <cellStyle name="Explanatory Text 2 2 5" xfId="28119"/>
    <cellStyle name="Explanatory Text 2 2 6" xfId="28120"/>
    <cellStyle name="Explanatory Text 2 2 7" xfId="28121"/>
    <cellStyle name="Explanatory Text 2 2 8" xfId="28122"/>
    <cellStyle name="Explanatory Text 2 3" xfId="12728"/>
    <cellStyle name="Explanatory Text 2 3 2" xfId="12729"/>
    <cellStyle name="Explanatory Text 2 3 2 2" xfId="28123"/>
    <cellStyle name="Explanatory Text 2 3 2 2 2" xfId="28124"/>
    <cellStyle name="Explanatory Text 2 3 2 3" xfId="28125"/>
    <cellStyle name="Explanatory Text 2 3 2 4" xfId="28126"/>
    <cellStyle name="Explanatory Text 2 3 2 5" xfId="28127"/>
    <cellStyle name="Explanatory Text 2 3 3" xfId="12730"/>
    <cellStyle name="Explanatory Text 2 3 3 2" xfId="28128"/>
    <cellStyle name="Explanatory Text 2 3 4" xfId="12731"/>
    <cellStyle name="Explanatory Text 2 3 5" xfId="28129"/>
    <cellStyle name="Explanatory Text 2 3 6" xfId="28130"/>
    <cellStyle name="Explanatory Text 2 3 7" xfId="28131"/>
    <cellStyle name="Explanatory Text 2 3 8" xfId="28132"/>
    <cellStyle name="Explanatory Text 2 4" xfId="12732"/>
    <cellStyle name="Explanatory Text 2 4 2" xfId="12733"/>
    <cellStyle name="Explanatory Text 2 4 3" xfId="28133"/>
    <cellStyle name="Explanatory Text 2 4 4" xfId="28134"/>
    <cellStyle name="Explanatory Text 2 5" xfId="12734"/>
    <cellStyle name="Explanatory Text 2 5 2" xfId="28135"/>
    <cellStyle name="Explanatory Text 2 6" xfId="28136"/>
    <cellStyle name="Explanatory Text 2 7" xfId="28137"/>
    <cellStyle name="Explanatory Text 2 8" xfId="28138"/>
    <cellStyle name="Explanatory Text 2 9" xfId="28139"/>
    <cellStyle name="Explanatory Text 2_BB" xfId="12735"/>
    <cellStyle name="Explanatory Text 3" xfId="12736"/>
    <cellStyle name="Explanatory Text 3 10" xfId="28140"/>
    <cellStyle name="Explanatory Text 3 2" xfId="12737"/>
    <cellStyle name="Explanatory Text 3 2 2" xfId="12738"/>
    <cellStyle name="Explanatory Text 3 2 2 2" xfId="28141"/>
    <cellStyle name="Explanatory Text 3 2 2 2 2" xfId="28142"/>
    <cellStyle name="Explanatory Text 3 2 2 3" xfId="28143"/>
    <cellStyle name="Explanatory Text 3 2 3" xfId="12739"/>
    <cellStyle name="Explanatory Text 3 2 3 2" xfId="28144"/>
    <cellStyle name="Explanatory Text 3 2 4" xfId="28145"/>
    <cellStyle name="Explanatory Text 3 2 4 2" xfId="28146"/>
    <cellStyle name="Explanatory Text 3 2 5" xfId="28147"/>
    <cellStyle name="Explanatory Text 3 2 6" xfId="28148"/>
    <cellStyle name="Explanatory Text 3 2 7" xfId="28149"/>
    <cellStyle name="Explanatory Text 3 2 8" xfId="28150"/>
    <cellStyle name="Explanatory Text 3 2 9" xfId="28151"/>
    <cellStyle name="Explanatory Text 3 3" xfId="12740"/>
    <cellStyle name="Explanatory Text 3 3 2" xfId="28152"/>
    <cellStyle name="Explanatory Text 3 4" xfId="28153"/>
    <cellStyle name="Explanatory Text 3 4 2" xfId="28154"/>
    <cellStyle name="Explanatory Text 3 5" xfId="28155"/>
    <cellStyle name="Explanatory Text 3 5 2" xfId="28156"/>
    <cellStyle name="Explanatory Text 3 6" xfId="28157"/>
    <cellStyle name="Explanatory Text 3 7" xfId="28158"/>
    <cellStyle name="Explanatory Text 3 8" xfId="28159"/>
    <cellStyle name="Explanatory Text 3 9" xfId="28160"/>
    <cellStyle name="Explanatory Text 4" xfId="12741"/>
    <cellStyle name="Explanatory Text 4 2" xfId="12742"/>
    <cellStyle name="Explanatory Text 4 2 2" xfId="28161"/>
    <cellStyle name="Explanatory Text 4 2 2 2" xfId="28162"/>
    <cellStyle name="Explanatory Text 4 2 3" xfId="28163"/>
    <cellStyle name="Explanatory Text 4 3" xfId="12743"/>
    <cellStyle name="Explanatory Text 4 3 2" xfId="28164"/>
    <cellStyle name="Explanatory Text 4 4" xfId="28165"/>
    <cellStyle name="Explanatory Text 4 4 2" xfId="28166"/>
    <cellStyle name="Explanatory Text 4 5" xfId="28167"/>
    <cellStyle name="Explanatory Text 4 6" xfId="28168"/>
    <cellStyle name="Explanatory Text 4 7" xfId="28169"/>
    <cellStyle name="Explanatory Text 4 8" xfId="28170"/>
    <cellStyle name="Explanatory Text 4 9" xfId="28171"/>
    <cellStyle name="Explanatory Text 5" xfId="12744"/>
    <cellStyle name="Explanatory Text 5 2" xfId="12745"/>
    <cellStyle name="Explanatory Text 5 3" xfId="28172"/>
    <cellStyle name="Explanatory Text 5 4" xfId="28173"/>
    <cellStyle name="Explanatory Text 5 5" xfId="28174"/>
    <cellStyle name="Explanatory Text 5 6" xfId="28175"/>
    <cellStyle name="Explanatory Text 6" xfId="12746"/>
    <cellStyle name="Explanatory Text 6 2" xfId="12747"/>
    <cellStyle name="Explanatory Text 6 3" xfId="28176"/>
    <cellStyle name="Explanatory Text 6 4" xfId="28177"/>
    <cellStyle name="Explanatory Text 7" xfId="12748"/>
    <cellStyle name="Explanatory Text 7 2" xfId="28178"/>
    <cellStyle name="Explanatory Text 7 3" xfId="28179"/>
    <cellStyle name="Explanatory Text 7 4" xfId="28180"/>
    <cellStyle name="Explanatory Text 8" xfId="12749"/>
    <cellStyle name="Explanatory Text 8 2" xfId="28181"/>
    <cellStyle name="Explanatory Text 9" xfId="28182"/>
    <cellStyle name="Explanatory Text 9 2" xfId="28183"/>
    <cellStyle name="F2" xfId="12750"/>
    <cellStyle name="F2 2" xfId="12751"/>
    <cellStyle name="F2 2 2" xfId="28184"/>
    <cellStyle name="F2 3" xfId="28185"/>
    <cellStyle name="F3" xfId="12752"/>
    <cellStyle name="F3 2" xfId="12753"/>
    <cellStyle name="F3 2 2" xfId="28186"/>
    <cellStyle name="F3 3" xfId="28187"/>
    <cellStyle name="F4" xfId="12754"/>
    <cellStyle name="F4 2" xfId="12755"/>
    <cellStyle name="F4 2 2" xfId="28188"/>
    <cellStyle name="F4 3" xfId="28189"/>
    <cellStyle name="F5" xfId="12756"/>
    <cellStyle name="F5 2" xfId="12757"/>
    <cellStyle name="F5 2 2" xfId="28190"/>
    <cellStyle name="F5 3" xfId="28191"/>
    <cellStyle name="F6" xfId="12758"/>
    <cellStyle name="F6 2" xfId="12759"/>
    <cellStyle name="F6 2 2" xfId="28192"/>
    <cellStyle name="F6 3" xfId="28193"/>
    <cellStyle name="F7" xfId="12760"/>
    <cellStyle name="F7 2" xfId="12761"/>
    <cellStyle name="F7 2 2" xfId="28194"/>
    <cellStyle name="F7 3" xfId="28195"/>
    <cellStyle name="F8" xfId="12762"/>
    <cellStyle name="F8 2" xfId="12763"/>
    <cellStyle name="F8 2 2" xfId="28196"/>
    <cellStyle name="F8 3" xfId="28197"/>
    <cellStyle name="Fijo" xfId="12764"/>
    <cellStyle name="Fijo 2" xfId="12765"/>
    <cellStyle name="Fijo 2 2" xfId="28198"/>
    <cellStyle name="Fijo 3" xfId="28199"/>
    <cellStyle name="Financiero" xfId="12766"/>
    <cellStyle name="Financiero 2" xfId="12767"/>
    <cellStyle name="Financiero 2 2" xfId="28200"/>
    <cellStyle name="Financiero 3" xfId="28201"/>
    <cellStyle name="Fixed" xfId="12768"/>
    <cellStyle name="Fixed 2" xfId="28202"/>
    <cellStyle name="Flag" xfId="12769"/>
    <cellStyle name="Flag 2" xfId="28203"/>
    <cellStyle name="Flash" xfId="12770"/>
    <cellStyle name="Flash 2" xfId="28204"/>
    <cellStyle name="Followed Hyperlink 2" xfId="12771"/>
    <cellStyle name="Followed Hyperlink 2 2" xfId="28205"/>
    <cellStyle name="Followed Hyperlink 2 3" xfId="28206"/>
    <cellStyle name="Followed Hyperlink 2 4" xfId="28207"/>
    <cellStyle name="Fonts" xfId="12772"/>
    <cellStyle name="Fonts 2" xfId="12773"/>
    <cellStyle name="Fonts 2 2" xfId="28208"/>
    <cellStyle name="Fonts 3" xfId="28209"/>
    <cellStyle name="Footer SBILogo1" xfId="12774"/>
    <cellStyle name="Footer SBILogo1 2" xfId="12775"/>
    <cellStyle name="Footer SBILogo1 2 2" xfId="28210"/>
    <cellStyle name="Footer SBILogo1 3" xfId="28211"/>
    <cellStyle name="Footer SBILogo2" xfId="12776"/>
    <cellStyle name="Footer SBILogo2 2" xfId="28212"/>
    <cellStyle name="Footnote" xfId="12777"/>
    <cellStyle name="Footnote 2" xfId="28213"/>
    <cellStyle name="footnote ref" xfId="12778"/>
    <cellStyle name="footnote ref 2" xfId="28214"/>
    <cellStyle name="Footnote Reference" xfId="12779"/>
    <cellStyle name="Footnote Reference 2" xfId="28215"/>
    <cellStyle name="footnote text" xfId="12780"/>
    <cellStyle name="footnote text 2" xfId="28216"/>
    <cellStyle name="Footnote_% Change" xfId="12781"/>
    <cellStyle name="General" xfId="12782"/>
    <cellStyle name="General 2" xfId="12783"/>
    <cellStyle name="General 2 2" xfId="12784"/>
    <cellStyle name="General 2 2 2" xfId="28217"/>
    <cellStyle name="General 2 3" xfId="28218"/>
    <cellStyle name="General 3" xfId="12785"/>
    <cellStyle name="General 3 2" xfId="28219"/>
    <cellStyle name="General 4" xfId="12786"/>
    <cellStyle name="Good 10" xfId="28220"/>
    <cellStyle name="Good 10 2" xfId="28221"/>
    <cellStyle name="Good 11" xfId="28222"/>
    <cellStyle name="Good 12" xfId="28223"/>
    <cellStyle name="Good 2" xfId="12787"/>
    <cellStyle name="Good 2 2" xfId="12788"/>
    <cellStyle name="Good 2 2 2" xfId="12789"/>
    <cellStyle name="Good 2 2 2 2" xfId="12790"/>
    <cellStyle name="Good 2 2 2 2 2" xfId="28224"/>
    <cellStyle name="Good 2 2 2 3" xfId="28225"/>
    <cellStyle name="Good 2 2 2 4" xfId="28226"/>
    <cellStyle name="Good 2 2 2 5" xfId="28227"/>
    <cellStyle name="Good 2 2 2 6" xfId="28228"/>
    <cellStyle name="Good 2 2 2 7" xfId="28229"/>
    <cellStyle name="Good 2 2 3" xfId="12791"/>
    <cellStyle name="Good 2 2 3 2" xfId="28230"/>
    <cellStyle name="Good 2 2 4" xfId="12792"/>
    <cellStyle name="Good 2 2 5" xfId="28231"/>
    <cellStyle name="Good 2 2 6" xfId="28232"/>
    <cellStyle name="Good 2 2 7" xfId="28233"/>
    <cellStyle name="Good 2 2 8" xfId="28234"/>
    <cellStyle name="Good 2 3" xfId="12793"/>
    <cellStyle name="Good 2 3 10" xfId="28235"/>
    <cellStyle name="Good 2 3 2" xfId="12794"/>
    <cellStyle name="Good 2 3 2 2" xfId="28236"/>
    <cellStyle name="Good 2 3 2 2 2" xfId="28237"/>
    <cellStyle name="Good 2 3 2 3" xfId="28238"/>
    <cellStyle name="Good 2 3 2 3 2" xfId="28239"/>
    <cellStyle name="Good 2 3 2 4" xfId="28240"/>
    <cellStyle name="Good 2 3 2 5" xfId="28241"/>
    <cellStyle name="Good 2 3 2 6" xfId="28242"/>
    <cellStyle name="Good 2 3 3" xfId="12795"/>
    <cellStyle name="Good 2 3 3 2" xfId="28243"/>
    <cellStyle name="Good 2 3 4" xfId="12796"/>
    <cellStyle name="Good 2 3 4 2" xfId="28244"/>
    <cellStyle name="Good 2 3 5" xfId="28245"/>
    <cellStyle name="Good 2 3 5 2" xfId="28246"/>
    <cellStyle name="Good 2 3 6" xfId="28247"/>
    <cellStyle name="Good 2 3 7" xfId="28248"/>
    <cellStyle name="Good 2 3 8" xfId="28249"/>
    <cellStyle name="Good 2 3 9" xfId="28250"/>
    <cellStyle name="Good 2 4" xfId="12797"/>
    <cellStyle name="Good 2 4 2" xfId="12798"/>
    <cellStyle name="Good 2 4 3" xfId="28251"/>
    <cellStyle name="Good 2 4 4" xfId="28252"/>
    <cellStyle name="Good 2 5" xfId="12799"/>
    <cellStyle name="Good 2 5 2" xfId="28253"/>
    <cellStyle name="Good 2 6" xfId="28254"/>
    <cellStyle name="Good 2 7" xfId="28255"/>
    <cellStyle name="Good 2 8" xfId="28256"/>
    <cellStyle name="Good 2 9" xfId="28257"/>
    <cellStyle name="Good 2_BB" xfId="12800"/>
    <cellStyle name="Good 3" xfId="12801"/>
    <cellStyle name="Good 3 10" xfId="28258"/>
    <cellStyle name="Good 3 2" xfId="12802"/>
    <cellStyle name="Good 3 2 10" xfId="28259"/>
    <cellStyle name="Good 3 2 11" xfId="28260"/>
    <cellStyle name="Good 3 2 2" xfId="12803"/>
    <cellStyle name="Good 3 2 2 2" xfId="28261"/>
    <cellStyle name="Good 3 2 2 2 2" xfId="28262"/>
    <cellStyle name="Good 3 2 2 3" xfId="28263"/>
    <cellStyle name="Good 3 2 2 3 2" xfId="28264"/>
    <cellStyle name="Good 3 2 2 4" xfId="28265"/>
    <cellStyle name="Good 3 2 3" xfId="12804"/>
    <cellStyle name="Good 3 2 3 2" xfId="28266"/>
    <cellStyle name="Good 3 2 4" xfId="28267"/>
    <cellStyle name="Good 3 2 4 2" xfId="28268"/>
    <cellStyle name="Good 3 2 5" xfId="28269"/>
    <cellStyle name="Good 3 2 5 2" xfId="28270"/>
    <cellStyle name="Good 3 2 6" xfId="28271"/>
    <cellStyle name="Good 3 2 6 2" xfId="28272"/>
    <cellStyle name="Good 3 2 7" xfId="28273"/>
    <cellStyle name="Good 3 2 8" xfId="28274"/>
    <cellStyle name="Good 3 2 9" xfId="28275"/>
    <cellStyle name="Good 3 3" xfId="12805"/>
    <cellStyle name="Good 3 3 2" xfId="28276"/>
    <cellStyle name="Good 3 4" xfId="28277"/>
    <cellStyle name="Good 3 4 2" xfId="28278"/>
    <cellStyle name="Good 3 5" xfId="28279"/>
    <cellStyle name="Good 3 5 2" xfId="28280"/>
    <cellStyle name="Good 3 6" xfId="28281"/>
    <cellStyle name="Good 3 7" xfId="28282"/>
    <cellStyle name="Good 3 8" xfId="28283"/>
    <cellStyle name="Good 3 9" xfId="28284"/>
    <cellStyle name="Good 4" xfId="12806"/>
    <cellStyle name="Good 4 2" xfId="12807"/>
    <cellStyle name="Good 4 2 2" xfId="28285"/>
    <cellStyle name="Good 4 2 2 2" xfId="28286"/>
    <cellStyle name="Good 4 2 3" xfId="28287"/>
    <cellStyle name="Good 4 2 4" xfId="28288"/>
    <cellStyle name="Good 4 2 5" xfId="28289"/>
    <cellStyle name="Good 4 3" xfId="12808"/>
    <cellStyle name="Good 4 3 2" xfId="28290"/>
    <cellStyle name="Good 4 4" xfId="12809"/>
    <cellStyle name="Good 4 4 2" xfId="28291"/>
    <cellStyle name="Good 4 5" xfId="28292"/>
    <cellStyle name="Good 4 6" xfId="28293"/>
    <cellStyle name="Good 4 7" xfId="28294"/>
    <cellStyle name="Good 4 8" xfId="28295"/>
    <cellStyle name="Good 4 9" xfId="28296"/>
    <cellStyle name="Good 5" xfId="12810"/>
    <cellStyle name="Good 5 2" xfId="12811"/>
    <cellStyle name="Good 5 2 2" xfId="28297"/>
    <cellStyle name="Good 5 3" xfId="28298"/>
    <cellStyle name="Good 5 4" xfId="28299"/>
    <cellStyle name="Good 5 5" xfId="28300"/>
    <cellStyle name="Good 6" xfId="12812"/>
    <cellStyle name="Good 6 2" xfId="12813"/>
    <cellStyle name="Good 6 3" xfId="28301"/>
    <cellStyle name="Good 6 4" xfId="28302"/>
    <cellStyle name="Good 7" xfId="12814"/>
    <cellStyle name="Good 7 2" xfId="28303"/>
    <cellStyle name="Good 7 3" xfId="28304"/>
    <cellStyle name="Good 7 4" xfId="28305"/>
    <cellStyle name="Good 8" xfId="12815"/>
    <cellStyle name="Good 8 2" xfId="28306"/>
    <cellStyle name="Good 9" xfId="28307"/>
    <cellStyle name="Good 9 2" xfId="28308"/>
    <cellStyle name="Grey" xfId="12816"/>
    <cellStyle name="Grey 2" xfId="28309"/>
    <cellStyle name="Group" xfId="12817"/>
    <cellStyle name="Group 2" xfId="12818"/>
    <cellStyle name="GroupNote" xfId="12819"/>
    <cellStyle name="GroupNote 2" xfId="12820"/>
    <cellStyle name="Hard Percent" xfId="12821"/>
    <cellStyle name="Hard Percent 2" xfId="28310"/>
    <cellStyle name="Header" xfId="12822"/>
    <cellStyle name="Header 2" xfId="28311"/>
    <cellStyle name="Header Draft Stamp" xfId="12823"/>
    <cellStyle name="Header Draft Stamp 2" xfId="28312"/>
    <cellStyle name="Header_% Change" xfId="12824"/>
    <cellStyle name="Header1" xfId="12825"/>
    <cellStyle name="Header1 2" xfId="28313"/>
    <cellStyle name="Header2" xfId="12826"/>
    <cellStyle name="Header2 2" xfId="28314"/>
    <cellStyle name="HeaderLabel" xfId="12827"/>
    <cellStyle name="HeaderLabel 2" xfId="12828"/>
    <cellStyle name="HeaderLabel 3" xfId="12829"/>
    <cellStyle name="HeaderText" xfId="12830"/>
    <cellStyle name="HeaderText 2" xfId="28315"/>
    <cellStyle name="Heading" xfId="12831"/>
    <cellStyle name="Heading 1 10" xfId="12832"/>
    <cellStyle name="Heading 1 10 2" xfId="28316"/>
    <cellStyle name="Heading 1 10 2 2" xfId="28317"/>
    <cellStyle name="Heading 1 10 3" xfId="28318"/>
    <cellStyle name="Heading 1 10 3 2" xfId="28319"/>
    <cellStyle name="Heading 1 10 4" xfId="28320"/>
    <cellStyle name="Heading 1 10 5" xfId="28321"/>
    <cellStyle name="Heading 1 10 6" xfId="28322"/>
    <cellStyle name="Heading 1 11" xfId="12833"/>
    <cellStyle name="Heading 1 11 2" xfId="28323"/>
    <cellStyle name="Heading 1 12" xfId="12834"/>
    <cellStyle name="Heading 1 12 2" xfId="28324"/>
    <cellStyle name="Heading 1 13" xfId="28325"/>
    <cellStyle name="Heading 1 13 2" xfId="28326"/>
    <cellStyle name="Heading 1 14" xfId="28327"/>
    <cellStyle name="Heading 1 15" xfId="28328"/>
    <cellStyle name="Heading 1 2" xfId="12835"/>
    <cellStyle name="Heading 1 2 2" xfId="12836"/>
    <cellStyle name="Heading 1 2 2 2" xfId="12837"/>
    <cellStyle name="Heading 1 2 2 2 2" xfId="12838"/>
    <cellStyle name="Heading 1 2 2 2 2 2" xfId="28329"/>
    <cellStyle name="Heading 1 2 2 2 3" xfId="28330"/>
    <cellStyle name="Heading 1 2 2 2 4" xfId="28331"/>
    <cellStyle name="Heading 1 2 2 2 5" xfId="28332"/>
    <cellStyle name="Heading 1 2 2 2 6" xfId="28333"/>
    <cellStyle name="Heading 1 2 2 2 7" xfId="28334"/>
    <cellStyle name="Heading 1 2 2 3" xfId="12839"/>
    <cellStyle name="Heading 1 2 2 3 2" xfId="28335"/>
    <cellStyle name="Heading 1 2 2 4" xfId="12840"/>
    <cellStyle name="Heading 1 2 2 4 2" xfId="28336"/>
    <cellStyle name="Heading 1 2 2 5" xfId="12841"/>
    <cellStyle name="Heading 1 2 2 6" xfId="28337"/>
    <cellStyle name="Heading 1 2 2 7" xfId="28338"/>
    <cellStyle name="Heading 1 2 2 8" xfId="28339"/>
    <cellStyle name="Heading 1 2 2 9" xfId="28340"/>
    <cellStyle name="Heading 1 2 3" xfId="12842"/>
    <cellStyle name="Heading 1 2 3 2" xfId="12843"/>
    <cellStyle name="Heading 1 2 3 3" xfId="28341"/>
    <cellStyle name="Heading 1 2 3 4" xfId="28342"/>
    <cellStyle name="Heading 1 2 3 5" xfId="28343"/>
    <cellStyle name="Heading 1 2 3 6" xfId="28344"/>
    <cellStyle name="Heading 1 2 4" xfId="12844"/>
    <cellStyle name="Heading 1 2 4 2" xfId="12845"/>
    <cellStyle name="Heading 1 2 4 3" xfId="28345"/>
    <cellStyle name="Heading 1 2 4 4" xfId="28346"/>
    <cellStyle name="Heading 1 2 5" xfId="12846"/>
    <cellStyle name="Heading 1 2 5 2" xfId="28347"/>
    <cellStyle name="Heading 1 2 6" xfId="28348"/>
    <cellStyle name="Heading 1 2 7" xfId="28349"/>
    <cellStyle name="Heading 1 2 8" xfId="28350"/>
    <cellStyle name="Heading 1 2 9" xfId="28351"/>
    <cellStyle name="Heading 1 2_asset sales" xfId="12847"/>
    <cellStyle name="Heading 1 3" xfId="12848"/>
    <cellStyle name="Heading 1 3 10" xfId="28352"/>
    <cellStyle name="Heading 1 3 2" xfId="12849"/>
    <cellStyle name="Heading 1 3 2 10" xfId="28353"/>
    <cellStyle name="Heading 1 3 2 2" xfId="12850"/>
    <cellStyle name="Heading 1 3 2 2 2" xfId="28354"/>
    <cellStyle name="Heading 1 3 2 2 2 2" xfId="28355"/>
    <cellStyle name="Heading 1 3 2 2 3" xfId="28356"/>
    <cellStyle name="Heading 1 3 2 2 3 2" xfId="28357"/>
    <cellStyle name="Heading 1 3 2 2 4" xfId="28358"/>
    <cellStyle name="Heading 1 3 2 3" xfId="12851"/>
    <cellStyle name="Heading 1 3 2 3 2" xfId="28359"/>
    <cellStyle name="Heading 1 3 2 4" xfId="28360"/>
    <cellStyle name="Heading 1 3 2 4 2" xfId="28361"/>
    <cellStyle name="Heading 1 3 2 5" xfId="28362"/>
    <cellStyle name="Heading 1 3 2 5 2" xfId="28363"/>
    <cellStyle name="Heading 1 3 2 6" xfId="28364"/>
    <cellStyle name="Heading 1 3 2 7" xfId="28365"/>
    <cellStyle name="Heading 1 3 2 8" xfId="28366"/>
    <cellStyle name="Heading 1 3 2 9" xfId="28367"/>
    <cellStyle name="Heading 1 3 3" xfId="12852"/>
    <cellStyle name="Heading 1 3 3 2" xfId="28368"/>
    <cellStyle name="Heading 1 3 3 3" xfId="28369"/>
    <cellStyle name="Heading 1 3 3 4" xfId="28370"/>
    <cellStyle name="Heading 1 3 4" xfId="12853"/>
    <cellStyle name="Heading 1 3 4 2" xfId="28371"/>
    <cellStyle name="Heading 1 3 5" xfId="28372"/>
    <cellStyle name="Heading 1 3 5 2" xfId="28373"/>
    <cellStyle name="Heading 1 3 6" xfId="28374"/>
    <cellStyle name="Heading 1 3 7" xfId="28375"/>
    <cellStyle name="Heading 1 3 8" xfId="28376"/>
    <cellStyle name="Heading 1 3 9" xfId="28377"/>
    <cellStyle name="Heading 1 4" xfId="12854"/>
    <cellStyle name="Heading 1 4 2" xfId="12855"/>
    <cellStyle name="Heading 1 4 2 2" xfId="12856"/>
    <cellStyle name="Heading 1 4 2 2 2" xfId="28378"/>
    <cellStyle name="Heading 1 4 2 3" xfId="28379"/>
    <cellStyle name="Heading 1 4 2 4" xfId="28380"/>
    <cellStyle name="Heading 1 4 2 5" xfId="28381"/>
    <cellStyle name="Heading 1 4 2 6" xfId="28382"/>
    <cellStyle name="Heading 1 4 2 7" xfId="28383"/>
    <cellStyle name="Heading 1 4 3" xfId="12857"/>
    <cellStyle name="Heading 1 4 3 2" xfId="28384"/>
    <cellStyle name="Heading 1 4 4" xfId="12858"/>
    <cellStyle name="Heading 1 4 4 2" xfId="28385"/>
    <cellStyle name="Heading 1 4 5" xfId="28386"/>
    <cellStyle name="Heading 1 4 6" xfId="28387"/>
    <cellStyle name="Heading 1 4 7" xfId="28388"/>
    <cellStyle name="Heading 1 4 8" xfId="28389"/>
    <cellStyle name="Heading 1 4 9" xfId="28390"/>
    <cellStyle name="Heading 1 5" xfId="12859"/>
    <cellStyle name="Heading 1 5 2" xfId="12860"/>
    <cellStyle name="Heading 1 5 2 2" xfId="28391"/>
    <cellStyle name="Heading 1 5 3" xfId="28392"/>
    <cellStyle name="Heading 1 5 3 2" xfId="28393"/>
    <cellStyle name="Heading 1 5 4" xfId="28394"/>
    <cellStyle name="Heading 1 5 4 2" xfId="28395"/>
    <cellStyle name="Heading 1 5 5" xfId="28396"/>
    <cellStyle name="Heading 1 5 6" xfId="28397"/>
    <cellStyle name="Heading 1 5 7" xfId="28398"/>
    <cellStyle name="Heading 1 5 8" xfId="28399"/>
    <cellStyle name="Heading 1 5 9" xfId="28400"/>
    <cellStyle name="Heading 1 6" xfId="12861"/>
    <cellStyle name="Heading 1 6 2" xfId="12862"/>
    <cellStyle name="Heading 1 6 2 2" xfId="28401"/>
    <cellStyle name="Heading 1 6 3" xfId="28402"/>
    <cellStyle name="Heading 1 6 3 2" xfId="28403"/>
    <cellStyle name="Heading 1 6 4" xfId="28404"/>
    <cellStyle name="Heading 1 6 4 2" xfId="28405"/>
    <cellStyle name="Heading 1 6 5" xfId="28406"/>
    <cellStyle name="Heading 1 6 6" xfId="28407"/>
    <cellStyle name="Heading 1 6 7" xfId="28408"/>
    <cellStyle name="Heading 1 6 8" xfId="28409"/>
    <cellStyle name="Heading 1 6 9" xfId="28410"/>
    <cellStyle name="Heading 1 7" xfId="12863"/>
    <cellStyle name="Heading 1 7 2" xfId="28411"/>
    <cellStyle name="Heading 1 7 2 2" xfId="28412"/>
    <cellStyle name="Heading 1 7 3" xfId="28413"/>
    <cellStyle name="Heading 1 7 3 2" xfId="28414"/>
    <cellStyle name="Heading 1 7 4" xfId="28415"/>
    <cellStyle name="Heading 1 7 4 2" xfId="28416"/>
    <cellStyle name="Heading 1 7 5" xfId="28417"/>
    <cellStyle name="Heading 1 7 6" xfId="28418"/>
    <cellStyle name="Heading 1 7 7" xfId="28419"/>
    <cellStyle name="Heading 1 7 8" xfId="28420"/>
    <cellStyle name="Heading 1 7 9" xfId="28421"/>
    <cellStyle name="Heading 1 8" xfId="12864"/>
    <cellStyle name="Heading 1 8 2" xfId="28422"/>
    <cellStyle name="Heading 1 8 2 2" xfId="28423"/>
    <cellStyle name="Heading 1 8 3" xfId="28424"/>
    <cellStyle name="Heading 1 8 3 2" xfId="28425"/>
    <cellStyle name="Heading 1 8 4" xfId="28426"/>
    <cellStyle name="Heading 1 8 5" xfId="28427"/>
    <cellStyle name="Heading 1 8 6" xfId="28428"/>
    <cellStyle name="Heading 1 9" xfId="12865"/>
    <cellStyle name="Heading 1 9 2" xfId="28429"/>
    <cellStyle name="Heading 1 9 2 2" xfId="28430"/>
    <cellStyle name="Heading 1 9 3" xfId="28431"/>
    <cellStyle name="Heading 1 9 3 2" xfId="28432"/>
    <cellStyle name="Heading 1 9 4" xfId="28433"/>
    <cellStyle name="Heading 1 9 5" xfId="28434"/>
    <cellStyle name="Heading 1 9 6" xfId="28435"/>
    <cellStyle name="Heading 1 Above" xfId="12866"/>
    <cellStyle name="Heading 1 Above 2" xfId="28436"/>
    <cellStyle name="Heading 1+" xfId="12867"/>
    <cellStyle name="Heading 1+ 2" xfId="12868"/>
    <cellStyle name="Heading 1+ 2 2" xfId="28437"/>
    <cellStyle name="Heading 1+ 3" xfId="28438"/>
    <cellStyle name="Heading 2 10" xfId="12869"/>
    <cellStyle name="Heading 2 10 2" xfId="12870"/>
    <cellStyle name="Heading 2 10 2 2" xfId="28439"/>
    <cellStyle name="Heading 2 10 3" xfId="28440"/>
    <cellStyle name="Heading 2 10 3 2" xfId="28441"/>
    <cellStyle name="Heading 2 10 4" xfId="28442"/>
    <cellStyle name="Heading 2 10 5" xfId="28443"/>
    <cellStyle name="Heading 2 10 6" xfId="28444"/>
    <cellStyle name="Heading 2 10 7" xfId="28445"/>
    <cellStyle name="Heading 2 10 8" xfId="28446"/>
    <cellStyle name="Heading 2 11" xfId="12871"/>
    <cellStyle name="Heading 2 11 2" xfId="28447"/>
    <cellStyle name="Heading 2 11 3" xfId="28448"/>
    <cellStyle name="Heading 2 11 4" xfId="28449"/>
    <cellStyle name="Heading 2 12" xfId="12872"/>
    <cellStyle name="Heading 2 12 2" xfId="28450"/>
    <cellStyle name="Heading 2 13" xfId="28451"/>
    <cellStyle name="Heading 2 13 2" xfId="28452"/>
    <cellStyle name="Heading 2 14" xfId="28453"/>
    <cellStyle name="Heading 2 15" xfId="28454"/>
    <cellStyle name="Heading 2 2" xfId="12873"/>
    <cellStyle name="Heading 2 2 2" xfId="12874"/>
    <cellStyle name="Heading 2 2 2 2" xfId="12875"/>
    <cellStyle name="Heading 2 2 2 2 2" xfId="12876"/>
    <cellStyle name="Heading 2 2 2 2 2 2" xfId="28455"/>
    <cellStyle name="Heading 2 2 2 2 3" xfId="28456"/>
    <cellStyle name="Heading 2 2 2 2 4" xfId="28457"/>
    <cellStyle name="Heading 2 2 2 2 5" xfId="28458"/>
    <cellStyle name="Heading 2 2 2 2 6" xfId="28459"/>
    <cellStyle name="Heading 2 2 2 2 7" xfId="28460"/>
    <cellStyle name="Heading 2 2 2 3" xfId="12877"/>
    <cellStyle name="Heading 2 2 2 3 2" xfId="28461"/>
    <cellStyle name="Heading 2 2 2 4" xfId="12878"/>
    <cellStyle name="Heading 2 2 2 5" xfId="28462"/>
    <cellStyle name="Heading 2 2 2 6" xfId="28463"/>
    <cellStyle name="Heading 2 2 2 7" xfId="28464"/>
    <cellStyle name="Heading 2 2 2 8" xfId="28465"/>
    <cellStyle name="Heading 2 2 3" xfId="12879"/>
    <cellStyle name="Heading 2 2 3 2" xfId="12880"/>
    <cellStyle name="Heading 2 2 3 3" xfId="28466"/>
    <cellStyle name="Heading 2 2 3 4" xfId="28467"/>
    <cellStyle name="Heading 2 2 3 5" xfId="28468"/>
    <cellStyle name="Heading 2 2 3 6" xfId="28469"/>
    <cellStyle name="Heading 2 2 4" xfId="12881"/>
    <cellStyle name="Heading 2 2 4 2" xfId="12882"/>
    <cellStyle name="Heading 2 2 4 3" xfId="28470"/>
    <cellStyle name="Heading 2 2 4 4" xfId="28471"/>
    <cellStyle name="Heading 2 2 5" xfId="12883"/>
    <cellStyle name="Heading 2 2 5 2" xfId="28472"/>
    <cellStyle name="Heading 2 2 6" xfId="28473"/>
    <cellStyle name="Heading 2 2 7" xfId="28474"/>
    <cellStyle name="Heading 2 2 8" xfId="28475"/>
    <cellStyle name="Heading 2 2 9" xfId="28476"/>
    <cellStyle name="Heading 2 2_BB" xfId="12884"/>
    <cellStyle name="Heading 2 3" xfId="12885"/>
    <cellStyle name="Heading 2 3 10" xfId="28477"/>
    <cellStyle name="Heading 2 3 2" xfId="12886"/>
    <cellStyle name="Heading 2 3 2 10" xfId="28478"/>
    <cellStyle name="Heading 2 3 2 2" xfId="12887"/>
    <cellStyle name="Heading 2 3 2 2 2" xfId="28479"/>
    <cellStyle name="Heading 2 3 2 2 2 2" xfId="28480"/>
    <cellStyle name="Heading 2 3 2 2 3" xfId="28481"/>
    <cellStyle name="Heading 2 3 2 2 3 2" xfId="28482"/>
    <cellStyle name="Heading 2 3 2 2 4" xfId="28483"/>
    <cellStyle name="Heading 2 3 2 3" xfId="12888"/>
    <cellStyle name="Heading 2 3 2 3 2" xfId="28484"/>
    <cellStyle name="Heading 2 3 2 4" xfId="28485"/>
    <cellStyle name="Heading 2 3 2 4 2" xfId="28486"/>
    <cellStyle name="Heading 2 3 2 5" xfId="28487"/>
    <cellStyle name="Heading 2 3 2 5 2" xfId="28488"/>
    <cellStyle name="Heading 2 3 2 6" xfId="28489"/>
    <cellStyle name="Heading 2 3 2 7" xfId="28490"/>
    <cellStyle name="Heading 2 3 2 8" xfId="28491"/>
    <cellStyle name="Heading 2 3 2 9" xfId="28492"/>
    <cellStyle name="Heading 2 3 3" xfId="12889"/>
    <cellStyle name="Heading 2 3 3 2" xfId="28493"/>
    <cellStyle name="Heading 2 3 3 3" xfId="28494"/>
    <cellStyle name="Heading 2 3 3 4" xfId="28495"/>
    <cellStyle name="Heading 2 3 4" xfId="12890"/>
    <cellStyle name="Heading 2 3 4 2" xfId="28496"/>
    <cellStyle name="Heading 2 3 5" xfId="28497"/>
    <cellStyle name="Heading 2 3 5 2" xfId="28498"/>
    <cellStyle name="Heading 2 3 6" xfId="28499"/>
    <cellStyle name="Heading 2 3 7" xfId="28500"/>
    <cellStyle name="Heading 2 3 8" xfId="28501"/>
    <cellStyle name="Heading 2 3 9" xfId="28502"/>
    <cellStyle name="Heading 2 4" xfId="12891"/>
    <cellStyle name="Heading 2 4 2" xfId="12892"/>
    <cellStyle name="Heading 2 4 2 2" xfId="28503"/>
    <cellStyle name="Heading 2 4 2 2 2" xfId="28504"/>
    <cellStyle name="Heading 2 4 2 3" xfId="28505"/>
    <cellStyle name="Heading 2 4 2 4" xfId="28506"/>
    <cellStyle name="Heading 2 4 2 5" xfId="28507"/>
    <cellStyle name="Heading 2 4 3" xfId="12893"/>
    <cellStyle name="Heading 2 4 3 2" xfId="28508"/>
    <cellStyle name="Heading 2 4 4" xfId="12894"/>
    <cellStyle name="Heading 2 4 4 2" xfId="28509"/>
    <cellStyle name="Heading 2 4 5" xfId="28510"/>
    <cellStyle name="Heading 2 4 6" xfId="28511"/>
    <cellStyle name="Heading 2 4 7" xfId="28512"/>
    <cellStyle name="Heading 2 4 8" xfId="28513"/>
    <cellStyle name="Heading 2 4 9" xfId="28514"/>
    <cellStyle name="Heading 2 5" xfId="12895"/>
    <cellStyle name="Heading 2 5 2" xfId="12896"/>
    <cellStyle name="Heading 2 5 2 2" xfId="28515"/>
    <cellStyle name="Heading 2 5 3" xfId="28516"/>
    <cellStyle name="Heading 2 5 3 2" xfId="28517"/>
    <cellStyle name="Heading 2 5 4" xfId="28518"/>
    <cellStyle name="Heading 2 5 4 2" xfId="28519"/>
    <cellStyle name="Heading 2 5 5" xfId="28520"/>
    <cellStyle name="Heading 2 5 6" xfId="28521"/>
    <cellStyle name="Heading 2 5 7" xfId="28522"/>
    <cellStyle name="Heading 2 5 8" xfId="28523"/>
    <cellStyle name="Heading 2 5 9" xfId="28524"/>
    <cellStyle name="Heading 2 6" xfId="12897"/>
    <cellStyle name="Heading 2 6 2" xfId="12898"/>
    <cellStyle name="Heading 2 6 2 2" xfId="28525"/>
    <cellStyle name="Heading 2 6 2 3" xfId="28526"/>
    <cellStyle name="Heading 2 6 2 4" xfId="28527"/>
    <cellStyle name="Heading 2 6 3" xfId="12899"/>
    <cellStyle name="Heading 2 6 3 2" xfId="28528"/>
    <cellStyle name="Heading 2 6 4" xfId="28529"/>
    <cellStyle name="Heading 2 6 4 2" xfId="28530"/>
    <cellStyle name="Heading 2 6 5" xfId="28531"/>
    <cellStyle name="Heading 2 6 6" xfId="28532"/>
    <cellStyle name="Heading 2 6 7" xfId="28533"/>
    <cellStyle name="Heading 2 6 8" xfId="28534"/>
    <cellStyle name="Heading 2 6 9" xfId="28535"/>
    <cellStyle name="Heading 2 7" xfId="12900"/>
    <cellStyle name="Heading 2 7 2" xfId="12901"/>
    <cellStyle name="Heading 2 7 2 2" xfId="28536"/>
    <cellStyle name="Heading 2 7 3" xfId="28537"/>
    <cellStyle name="Heading 2 7 3 2" xfId="28538"/>
    <cellStyle name="Heading 2 7 4" xfId="28539"/>
    <cellStyle name="Heading 2 7 4 2" xfId="28540"/>
    <cellStyle name="Heading 2 7 5" xfId="28541"/>
    <cellStyle name="Heading 2 7 6" xfId="28542"/>
    <cellStyle name="Heading 2 7 7" xfId="28543"/>
    <cellStyle name="Heading 2 7 8" xfId="28544"/>
    <cellStyle name="Heading 2 7 9" xfId="28545"/>
    <cellStyle name="Heading 2 8" xfId="12902"/>
    <cellStyle name="Heading 2 8 2" xfId="12903"/>
    <cellStyle name="Heading 2 8 2 2" xfId="28546"/>
    <cellStyle name="Heading 2 8 3" xfId="28547"/>
    <cellStyle name="Heading 2 8 3 2" xfId="28548"/>
    <cellStyle name="Heading 2 8 4" xfId="28549"/>
    <cellStyle name="Heading 2 8 5" xfId="28550"/>
    <cellStyle name="Heading 2 8 6" xfId="28551"/>
    <cellStyle name="Heading 2 8 7" xfId="28552"/>
    <cellStyle name="Heading 2 8 8" xfId="28553"/>
    <cellStyle name="Heading 2 9" xfId="12904"/>
    <cellStyle name="Heading 2 9 2" xfId="12905"/>
    <cellStyle name="Heading 2 9 2 2" xfId="28554"/>
    <cellStyle name="Heading 2 9 3" xfId="28555"/>
    <cellStyle name="Heading 2 9 3 2" xfId="28556"/>
    <cellStyle name="Heading 2 9 4" xfId="28557"/>
    <cellStyle name="Heading 2 9 5" xfId="28558"/>
    <cellStyle name="Heading 2 9 6" xfId="28559"/>
    <cellStyle name="Heading 2 9 7" xfId="28560"/>
    <cellStyle name="Heading 2 9 8" xfId="28561"/>
    <cellStyle name="Heading 2 Below" xfId="12906"/>
    <cellStyle name="Heading 2 Below 2" xfId="12907"/>
    <cellStyle name="Heading 2 Below 2 2" xfId="12908"/>
    <cellStyle name="Heading 2 Below 3" xfId="12909"/>
    <cellStyle name="Heading 2+" xfId="12910"/>
    <cellStyle name="Heading 2+ 2" xfId="12911"/>
    <cellStyle name="Heading 2+ 2 2" xfId="28562"/>
    <cellStyle name="Heading 2+ 3" xfId="28563"/>
    <cellStyle name="Heading 3 10" xfId="12912"/>
    <cellStyle name="Heading 3 10 2" xfId="12913"/>
    <cellStyle name="Heading 3 10 2 2" xfId="28564"/>
    <cellStyle name="Heading 3 10 3" xfId="28565"/>
    <cellStyle name="Heading 3 10 3 2" xfId="28566"/>
    <cellStyle name="Heading 3 10 4" xfId="28567"/>
    <cellStyle name="Heading 3 10 5" xfId="28568"/>
    <cellStyle name="Heading 3 10 6" xfId="28569"/>
    <cellStyle name="Heading 3 10 7" xfId="28570"/>
    <cellStyle name="Heading 3 10 8" xfId="28571"/>
    <cellStyle name="Heading 3 11" xfId="12914"/>
    <cellStyle name="Heading 3 11 2" xfId="28572"/>
    <cellStyle name="Heading 3 11 3" xfId="28573"/>
    <cellStyle name="Heading 3 11 4" xfId="28574"/>
    <cellStyle name="Heading 3 12" xfId="12915"/>
    <cellStyle name="Heading 3 12 2" xfId="28575"/>
    <cellStyle name="Heading 3 13" xfId="28576"/>
    <cellStyle name="Heading 3 13 2" xfId="28577"/>
    <cellStyle name="Heading 3 14" xfId="28578"/>
    <cellStyle name="Heading 3 15" xfId="28579"/>
    <cellStyle name="Heading 3 2" xfId="12916"/>
    <cellStyle name="Heading 3 2 2" xfId="12917"/>
    <cellStyle name="Heading 3 2 2 2" xfId="12918"/>
    <cellStyle name="Heading 3 2 2 2 2" xfId="12919"/>
    <cellStyle name="Heading 3 2 2 2 2 2" xfId="28580"/>
    <cellStyle name="Heading 3 2 2 2 3" xfId="28581"/>
    <cellStyle name="Heading 3 2 2 2 4" xfId="28582"/>
    <cellStyle name="Heading 3 2 2 2 5" xfId="28583"/>
    <cellStyle name="Heading 3 2 2 2 6" xfId="28584"/>
    <cellStyle name="Heading 3 2 2 2 7" xfId="28585"/>
    <cellStyle name="Heading 3 2 2 3" xfId="12920"/>
    <cellStyle name="Heading 3 2 2 3 2" xfId="28586"/>
    <cellStyle name="Heading 3 2 2 4" xfId="12921"/>
    <cellStyle name="Heading 3 2 2 5" xfId="28587"/>
    <cellStyle name="Heading 3 2 2 6" xfId="28588"/>
    <cellStyle name="Heading 3 2 2 7" xfId="28589"/>
    <cellStyle name="Heading 3 2 2 8" xfId="28590"/>
    <cellStyle name="Heading 3 2 3" xfId="12922"/>
    <cellStyle name="Heading 3 2 3 2" xfId="12923"/>
    <cellStyle name="Heading 3 2 3 3" xfId="28591"/>
    <cellStyle name="Heading 3 2 3 4" xfId="28592"/>
    <cellStyle name="Heading 3 2 3 5" xfId="28593"/>
    <cellStyle name="Heading 3 2 3 6" xfId="28594"/>
    <cellStyle name="Heading 3 2 4" xfId="12924"/>
    <cellStyle name="Heading 3 2 4 2" xfId="12925"/>
    <cellStyle name="Heading 3 2 4 3" xfId="28595"/>
    <cellStyle name="Heading 3 2 4 4" xfId="28596"/>
    <cellStyle name="Heading 3 2 5" xfId="12926"/>
    <cellStyle name="Heading 3 2 5 2" xfId="28597"/>
    <cellStyle name="Heading 3 2 6" xfId="12927"/>
    <cellStyle name="Heading 3 2 7" xfId="28598"/>
    <cellStyle name="Heading 3 2 8" xfId="28599"/>
    <cellStyle name="Heading 3 2 9" xfId="28600"/>
    <cellStyle name="Heading 3 2_BB" xfId="12928"/>
    <cellStyle name="Heading 3 3" xfId="12929"/>
    <cellStyle name="Heading 3 3 10" xfId="28601"/>
    <cellStyle name="Heading 3 3 2" xfId="12930"/>
    <cellStyle name="Heading 3 3 2 10" xfId="28602"/>
    <cellStyle name="Heading 3 3 2 2" xfId="12931"/>
    <cellStyle name="Heading 3 3 2 2 2" xfId="28603"/>
    <cellStyle name="Heading 3 3 2 2 2 2" xfId="28604"/>
    <cellStyle name="Heading 3 3 2 2 3" xfId="28605"/>
    <cellStyle name="Heading 3 3 2 2 3 2" xfId="28606"/>
    <cellStyle name="Heading 3 3 2 2 4" xfId="28607"/>
    <cellStyle name="Heading 3 3 2 3" xfId="12932"/>
    <cellStyle name="Heading 3 3 2 3 2" xfId="28608"/>
    <cellStyle name="Heading 3 3 2 4" xfId="28609"/>
    <cellStyle name="Heading 3 3 2 4 2" xfId="28610"/>
    <cellStyle name="Heading 3 3 2 5" xfId="28611"/>
    <cellStyle name="Heading 3 3 2 5 2" xfId="28612"/>
    <cellStyle name="Heading 3 3 2 6" xfId="28613"/>
    <cellStyle name="Heading 3 3 2 7" xfId="28614"/>
    <cellStyle name="Heading 3 3 2 8" xfId="28615"/>
    <cellStyle name="Heading 3 3 2 9" xfId="28616"/>
    <cellStyle name="Heading 3 3 3" xfId="12933"/>
    <cellStyle name="Heading 3 3 3 2" xfId="28617"/>
    <cellStyle name="Heading 3 3 3 3" xfId="28618"/>
    <cellStyle name="Heading 3 3 3 4" xfId="28619"/>
    <cellStyle name="Heading 3 3 4" xfId="12934"/>
    <cellStyle name="Heading 3 3 4 2" xfId="28620"/>
    <cellStyle name="Heading 3 3 5" xfId="28621"/>
    <cellStyle name="Heading 3 3 5 2" xfId="28622"/>
    <cellStyle name="Heading 3 3 6" xfId="28623"/>
    <cellStyle name="Heading 3 3 7" xfId="28624"/>
    <cellStyle name="Heading 3 3 8" xfId="28625"/>
    <cellStyle name="Heading 3 3 9" xfId="28626"/>
    <cellStyle name="Heading 3 4" xfId="12935"/>
    <cellStyle name="Heading 3 4 2" xfId="12936"/>
    <cellStyle name="Heading 3 4 2 2" xfId="28627"/>
    <cellStyle name="Heading 3 4 2 2 2" xfId="28628"/>
    <cellStyle name="Heading 3 4 2 3" xfId="28629"/>
    <cellStyle name="Heading 3 4 2 4" xfId="28630"/>
    <cellStyle name="Heading 3 4 2 5" xfId="28631"/>
    <cellStyle name="Heading 3 4 3" xfId="12937"/>
    <cellStyle name="Heading 3 4 3 2" xfId="28632"/>
    <cellStyle name="Heading 3 4 4" xfId="12938"/>
    <cellStyle name="Heading 3 4 4 2" xfId="28633"/>
    <cellStyle name="Heading 3 4 5" xfId="28634"/>
    <cellStyle name="Heading 3 4 6" xfId="28635"/>
    <cellStyle name="Heading 3 4 7" xfId="28636"/>
    <cellStyle name="Heading 3 4 8" xfId="28637"/>
    <cellStyle name="Heading 3 4 9" xfId="28638"/>
    <cellStyle name="Heading 3 5" xfId="12939"/>
    <cellStyle name="Heading 3 5 2" xfId="12940"/>
    <cellStyle name="Heading 3 5 2 2" xfId="28639"/>
    <cellStyle name="Heading 3 5 3" xfId="28640"/>
    <cellStyle name="Heading 3 5 3 2" xfId="28641"/>
    <cellStyle name="Heading 3 5 4" xfId="28642"/>
    <cellStyle name="Heading 3 5 4 2" xfId="28643"/>
    <cellStyle name="Heading 3 5 5" xfId="28644"/>
    <cellStyle name="Heading 3 5 6" xfId="28645"/>
    <cellStyle name="Heading 3 5 7" xfId="28646"/>
    <cellStyle name="Heading 3 5 8" xfId="28647"/>
    <cellStyle name="Heading 3 5 9" xfId="28648"/>
    <cellStyle name="Heading 3 6" xfId="12941"/>
    <cellStyle name="Heading 3 6 2" xfId="12942"/>
    <cellStyle name="Heading 3 6 2 2" xfId="28649"/>
    <cellStyle name="Heading 3 6 2 3" xfId="28650"/>
    <cellStyle name="Heading 3 6 2 4" xfId="28651"/>
    <cellStyle name="Heading 3 6 3" xfId="12943"/>
    <cellStyle name="Heading 3 6 3 2" xfId="28652"/>
    <cellStyle name="Heading 3 6 4" xfId="28653"/>
    <cellStyle name="Heading 3 6 4 2" xfId="28654"/>
    <cellStyle name="Heading 3 6 5" xfId="28655"/>
    <cellStyle name="Heading 3 6 6" xfId="28656"/>
    <cellStyle name="Heading 3 6 7" xfId="28657"/>
    <cellStyle name="Heading 3 6 8" xfId="28658"/>
    <cellStyle name="Heading 3 6 9" xfId="28659"/>
    <cellStyle name="Heading 3 7" xfId="12944"/>
    <cellStyle name="Heading 3 7 2" xfId="12945"/>
    <cellStyle name="Heading 3 7 2 2" xfId="28660"/>
    <cellStyle name="Heading 3 7 3" xfId="28661"/>
    <cellStyle name="Heading 3 7 3 2" xfId="28662"/>
    <cellStyle name="Heading 3 7 4" xfId="28663"/>
    <cellStyle name="Heading 3 7 4 2" xfId="28664"/>
    <cellStyle name="Heading 3 7 5" xfId="28665"/>
    <cellStyle name="Heading 3 7 6" xfId="28666"/>
    <cellStyle name="Heading 3 7 7" xfId="28667"/>
    <cellStyle name="Heading 3 7 8" xfId="28668"/>
    <cellStyle name="Heading 3 7 9" xfId="28669"/>
    <cellStyle name="Heading 3 8" xfId="12946"/>
    <cellStyle name="Heading 3 8 2" xfId="12947"/>
    <cellStyle name="Heading 3 8 2 2" xfId="28670"/>
    <cellStyle name="Heading 3 8 3" xfId="28671"/>
    <cellStyle name="Heading 3 8 3 2" xfId="28672"/>
    <cellStyle name="Heading 3 8 4" xfId="28673"/>
    <cellStyle name="Heading 3 8 5" xfId="28674"/>
    <cellStyle name="Heading 3 8 6" xfId="28675"/>
    <cellStyle name="Heading 3 8 7" xfId="28676"/>
    <cellStyle name="Heading 3 8 8" xfId="28677"/>
    <cellStyle name="Heading 3 9" xfId="12948"/>
    <cellStyle name="Heading 3 9 2" xfId="12949"/>
    <cellStyle name="Heading 3 9 2 2" xfId="28678"/>
    <cellStyle name="Heading 3 9 3" xfId="28679"/>
    <cellStyle name="Heading 3 9 3 2" xfId="28680"/>
    <cellStyle name="Heading 3 9 4" xfId="28681"/>
    <cellStyle name="Heading 3 9 5" xfId="28682"/>
    <cellStyle name="Heading 3 9 6" xfId="28683"/>
    <cellStyle name="Heading 3 9 7" xfId="28684"/>
    <cellStyle name="Heading 3 9 8" xfId="28685"/>
    <cellStyle name="Heading 3+" xfId="12950"/>
    <cellStyle name="Heading 3+ 2" xfId="28686"/>
    <cellStyle name="Heading 4 10" xfId="12951"/>
    <cellStyle name="Heading 4 10 2" xfId="12952"/>
    <cellStyle name="Heading 4 10 2 2" xfId="28687"/>
    <cellStyle name="Heading 4 10 3" xfId="28688"/>
    <cellStyle name="Heading 4 10 3 2" xfId="28689"/>
    <cellStyle name="Heading 4 10 4" xfId="28690"/>
    <cellStyle name="Heading 4 10 5" xfId="28691"/>
    <cellStyle name="Heading 4 10 6" xfId="28692"/>
    <cellStyle name="Heading 4 10 7" xfId="28693"/>
    <cellStyle name="Heading 4 10 8" xfId="28694"/>
    <cellStyle name="Heading 4 11" xfId="12953"/>
    <cellStyle name="Heading 4 11 2" xfId="28695"/>
    <cellStyle name="Heading 4 11 3" xfId="28696"/>
    <cellStyle name="Heading 4 11 4" xfId="28697"/>
    <cellStyle name="Heading 4 12" xfId="12954"/>
    <cellStyle name="Heading 4 12 2" xfId="28698"/>
    <cellStyle name="Heading 4 13" xfId="28699"/>
    <cellStyle name="Heading 4 13 2" xfId="28700"/>
    <cellStyle name="Heading 4 14" xfId="28701"/>
    <cellStyle name="Heading 4 15" xfId="28702"/>
    <cellStyle name="Heading 4 2" xfId="12955"/>
    <cellStyle name="Heading 4 2 2" xfId="12956"/>
    <cellStyle name="Heading 4 2 2 2" xfId="12957"/>
    <cellStyle name="Heading 4 2 2 2 2" xfId="12958"/>
    <cellStyle name="Heading 4 2 2 2 2 2" xfId="28703"/>
    <cellStyle name="Heading 4 2 2 2 3" xfId="28704"/>
    <cellStyle name="Heading 4 2 2 2 4" xfId="28705"/>
    <cellStyle name="Heading 4 2 2 2 5" xfId="28706"/>
    <cellStyle name="Heading 4 2 2 2 6" xfId="28707"/>
    <cellStyle name="Heading 4 2 2 2 7" xfId="28708"/>
    <cellStyle name="Heading 4 2 2 3" xfId="12959"/>
    <cellStyle name="Heading 4 2 2 3 2" xfId="28709"/>
    <cellStyle name="Heading 4 2 2 4" xfId="12960"/>
    <cellStyle name="Heading 4 2 2 5" xfId="28710"/>
    <cellStyle name="Heading 4 2 2 6" xfId="28711"/>
    <cellStyle name="Heading 4 2 2 7" xfId="28712"/>
    <cellStyle name="Heading 4 2 2 8" xfId="28713"/>
    <cellStyle name="Heading 4 2 3" xfId="12961"/>
    <cellStyle name="Heading 4 2 3 2" xfId="12962"/>
    <cellStyle name="Heading 4 2 3 3" xfId="28714"/>
    <cellStyle name="Heading 4 2 3 4" xfId="28715"/>
    <cellStyle name="Heading 4 2 3 5" xfId="28716"/>
    <cellStyle name="Heading 4 2 3 6" xfId="28717"/>
    <cellStyle name="Heading 4 2 4" xfId="12963"/>
    <cellStyle name="Heading 4 2 4 2" xfId="12964"/>
    <cellStyle name="Heading 4 2 4 3" xfId="28718"/>
    <cellStyle name="Heading 4 2 4 4" xfId="28719"/>
    <cellStyle name="Heading 4 2 5" xfId="12965"/>
    <cellStyle name="Heading 4 2 5 2" xfId="28720"/>
    <cellStyle name="Heading 4 2 6" xfId="28721"/>
    <cellStyle name="Heading 4 2 7" xfId="28722"/>
    <cellStyle name="Heading 4 2 8" xfId="28723"/>
    <cellStyle name="Heading 4 2 9" xfId="28724"/>
    <cellStyle name="Heading 4 2_BB" xfId="12966"/>
    <cellStyle name="Heading 4 3" xfId="12967"/>
    <cellStyle name="Heading 4 3 10" xfId="28725"/>
    <cellStyle name="Heading 4 3 2" xfId="12968"/>
    <cellStyle name="Heading 4 3 2 10" xfId="28726"/>
    <cellStyle name="Heading 4 3 2 2" xfId="12969"/>
    <cellStyle name="Heading 4 3 2 2 2" xfId="28727"/>
    <cellStyle name="Heading 4 3 2 2 2 2" xfId="28728"/>
    <cellStyle name="Heading 4 3 2 2 3" xfId="28729"/>
    <cellStyle name="Heading 4 3 2 2 3 2" xfId="28730"/>
    <cellStyle name="Heading 4 3 2 2 4" xfId="28731"/>
    <cellStyle name="Heading 4 3 2 3" xfId="12970"/>
    <cellStyle name="Heading 4 3 2 3 2" xfId="28732"/>
    <cellStyle name="Heading 4 3 2 4" xfId="28733"/>
    <cellStyle name="Heading 4 3 2 4 2" xfId="28734"/>
    <cellStyle name="Heading 4 3 2 5" xfId="28735"/>
    <cellStyle name="Heading 4 3 2 5 2" xfId="28736"/>
    <cellStyle name="Heading 4 3 2 6" xfId="28737"/>
    <cellStyle name="Heading 4 3 2 7" xfId="28738"/>
    <cellStyle name="Heading 4 3 2 8" xfId="28739"/>
    <cellStyle name="Heading 4 3 2 9" xfId="28740"/>
    <cellStyle name="Heading 4 3 3" xfId="12971"/>
    <cellStyle name="Heading 4 3 3 2" xfId="28741"/>
    <cellStyle name="Heading 4 3 3 3" xfId="28742"/>
    <cellStyle name="Heading 4 3 3 4" xfId="28743"/>
    <cellStyle name="Heading 4 3 4" xfId="12972"/>
    <cellStyle name="Heading 4 3 4 2" xfId="28744"/>
    <cellStyle name="Heading 4 3 5" xfId="28745"/>
    <cellStyle name="Heading 4 3 5 2" xfId="28746"/>
    <cellStyle name="Heading 4 3 6" xfId="28747"/>
    <cellStyle name="Heading 4 3 7" xfId="28748"/>
    <cellStyle name="Heading 4 3 8" xfId="28749"/>
    <cellStyle name="Heading 4 3 9" xfId="28750"/>
    <cellStyle name="Heading 4 4" xfId="12973"/>
    <cellStyle name="Heading 4 4 2" xfId="12974"/>
    <cellStyle name="Heading 4 4 2 2" xfId="28751"/>
    <cellStyle name="Heading 4 4 2 2 2" xfId="28752"/>
    <cellStyle name="Heading 4 4 2 3" xfId="28753"/>
    <cellStyle name="Heading 4 4 2 4" xfId="28754"/>
    <cellStyle name="Heading 4 4 2 5" xfId="28755"/>
    <cellStyle name="Heading 4 4 3" xfId="12975"/>
    <cellStyle name="Heading 4 4 3 2" xfId="28756"/>
    <cellStyle name="Heading 4 4 4" xfId="12976"/>
    <cellStyle name="Heading 4 4 4 2" xfId="28757"/>
    <cellStyle name="Heading 4 4 5" xfId="28758"/>
    <cellStyle name="Heading 4 4 6" xfId="28759"/>
    <cellStyle name="Heading 4 4 7" xfId="28760"/>
    <cellStyle name="Heading 4 4 8" xfId="28761"/>
    <cellStyle name="Heading 4 4 9" xfId="28762"/>
    <cellStyle name="Heading 4 5" xfId="12977"/>
    <cellStyle name="Heading 4 5 2" xfId="12978"/>
    <cellStyle name="Heading 4 5 2 2" xfId="28763"/>
    <cellStyle name="Heading 4 5 3" xfId="28764"/>
    <cellStyle name="Heading 4 5 3 2" xfId="28765"/>
    <cellStyle name="Heading 4 5 4" xfId="28766"/>
    <cellStyle name="Heading 4 5 4 2" xfId="28767"/>
    <cellStyle name="Heading 4 5 5" xfId="28768"/>
    <cellStyle name="Heading 4 5 6" xfId="28769"/>
    <cellStyle name="Heading 4 5 7" xfId="28770"/>
    <cellStyle name="Heading 4 5 8" xfId="28771"/>
    <cellStyle name="Heading 4 5 9" xfId="28772"/>
    <cellStyle name="Heading 4 6" xfId="12979"/>
    <cellStyle name="Heading 4 6 2" xfId="12980"/>
    <cellStyle name="Heading 4 6 2 2" xfId="28773"/>
    <cellStyle name="Heading 4 6 2 3" xfId="28774"/>
    <cellStyle name="Heading 4 6 2 4" xfId="28775"/>
    <cellStyle name="Heading 4 6 3" xfId="12981"/>
    <cellStyle name="Heading 4 6 3 2" xfId="28776"/>
    <cellStyle name="Heading 4 6 4" xfId="28777"/>
    <cellStyle name="Heading 4 6 4 2" xfId="28778"/>
    <cellStyle name="Heading 4 6 5" xfId="28779"/>
    <cellStyle name="Heading 4 6 6" xfId="28780"/>
    <cellStyle name="Heading 4 6 7" xfId="28781"/>
    <cellStyle name="Heading 4 6 8" xfId="28782"/>
    <cellStyle name="Heading 4 6 9" xfId="28783"/>
    <cellStyle name="Heading 4 7" xfId="12982"/>
    <cellStyle name="Heading 4 7 2" xfId="12983"/>
    <cellStyle name="Heading 4 7 2 2" xfId="28784"/>
    <cellStyle name="Heading 4 7 3" xfId="28785"/>
    <cellStyle name="Heading 4 7 3 2" xfId="28786"/>
    <cellStyle name="Heading 4 7 4" xfId="28787"/>
    <cellStyle name="Heading 4 7 4 2" xfId="28788"/>
    <cellStyle name="Heading 4 7 5" xfId="28789"/>
    <cellStyle name="Heading 4 7 6" xfId="28790"/>
    <cellStyle name="Heading 4 7 7" xfId="28791"/>
    <cellStyle name="Heading 4 7 8" xfId="28792"/>
    <cellStyle name="Heading 4 7 9" xfId="28793"/>
    <cellStyle name="Heading 4 8" xfId="12984"/>
    <cellStyle name="Heading 4 8 2" xfId="12985"/>
    <cellStyle name="Heading 4 8 2 2" xfId="28794"/>
    <cellStyle name="Heading 4 8 3" xfId="28795"/>
    <cellStyle name="Heading 4 8 3 2" xfId="28796"/>
    <cellStyle name="Heading 4 8 4" xfId="28797"/>
    <cellStyle name="Heading 4 8 5" xfId="28798"/>
    <cellStyle name="Heading 4 8 6" xfId="28799"/>
    <cellStyle name="Heading 4 8 7" xfId="28800"/>
    <cellStyle name="Heading 4 8 8" xfId="28801"/>
    <cellStyle name="Heading 4 9" xfId="12986"/>
    <cellStyle name="Heading 4 9 2" xfId="12987"/>
    <cellStyle name="Heading 4 9 2 2" xfId="28802"/>
    <cellStyle name="Heading 4 9 3" xfId="28803"/>
    <cellStyle name="Heading 4 9 3 2" xfId="28804"/>
    <cellStyle name="Heading 4 9 4" xfId="28805"/>
    <cellStyle name="Heading 4 9 5" xfId="28806"/>
    <cellStyle name="Heading 4 9 6" xfId="28807"/>
    <cellStyle name="Heading 4 9 7" xfId="28808"/>
    <cellStyle name="Heading 4 9 8" xfId="28809"/>
    <cellStyle name="Heading 5" xfId="12988"/>
    <cellStyle name="Heading 5 2" xfId="28810"/>
    <cellStyle name="Heading 6" xfId="12989"/>
    <cellStyle name="Heading 6 2" xfId="28811"/>
    <cellStyle name="Heading 7" xfId="12990"/>
    <cellStyle name="Heading 7 2" xfId="28812"/>
    <cellStyle name="Heading 8" xfId="12991"/>
    <cellStyle name="Heading 8 2" xfId="28813"/>
    <cellStyle name="Heading 9" xfId="28814"/>
    <cellStyle name="Heading1" xfId="12992"/>
    <cellStyle name="Heading1 2" xfId="28815"/>
    <cellStyle name="Heading2" xfId="12993"/>
    <cellStyle name="Heading2 2" xfId="28816"/>
    <cellStyle name="Heading3" xfId="12994"/>
    <cellStyle name="Heading3 2" xfId="28817"/>
    <cellStyle name="Heading4" xfId="12995"/>
    <cellStyle name="Heading4 2" xfId="28818"/>
    <cellStyle name="Heading5" xfId="12996"/>
    <cellStyle name="Heading5 2" xfId="28819"/>
    <cellStyle name="Headings" xfId="12997"/>
    <cellStyle name="Headings 10" xfId="12998"/>
    <cellStyle name="Headings 10 2" xfId="12999"/>
    <cellStyle name="Headings 10 2 2" xfId="13000"/>
    <cellStyle name="Headings 10 2 3" xfId="28820"/>
    <cellStyle name="Headings 10 2 4" xfId="28821"/>
    <cellStyle name="Headings 10 2 5" xfId="28822"/>
    <cellStyle name="Headings 10 2 6" xfId="28823"/>
    <cellStyle name="Headings 10 3" xfId="13001"/>
    <cellStyle name="Headings 10 4" xfId="28824"/>
    <cellStyle name="Headings 10 5" xfId="28825"/>
    <cellStyle name="Headings 10 6" xfId="28826"/>
    <cellStyle name="Headings 10 7" xfId="28827"/>
    <cellStyle name="Headings 10_Gross" xfId="13002"/>
    <cellStyle name="Headings 11" xfId="13003"/>
    <cellStyle name="Headings 11 2" xfId="13004"/>
    <cellStyle name="Headings 11 2 2" xfId="13005"/>
    <cellStyle name="Headings 11 2 3" xfId="28828"/>
    <cellStyle name="Headings 11 2 4" xfId="28829"/>
    <cellStyle name="Headings 11 2 5" xfId="28830"/>
    <cellStyle name="Headings 11 2 6" xfId="28831"/>
    <cellStyle name="Headings 11 3" xfId="13006"/>
    <cellStyle name="Headings 11 3 2" xfId="28832"/>
    <cellStyle name="Headings 11 4" xfId="28833"/>
    <cellStyle name="Headings 11 5" xfId="28834"/>
    <cellStyle name="Headings 11 6" xfId="28835"/>
    <cellStyle name="Headings 11 7" xfId="28836"/>
    <cellStyle name="Headings 11 8" xfId="28837"/>
    <cellStyle name="Headings 11_Gross" xfId="13007"/>
    <cellStyle name="Headings 12" xfId="13008"/>
    <cellStyle name="Headings 12 2" xfId="13009"/>
    <cellStyle name="Headings 12 2 2" xfId="28838"/>
    <cellStyle name="Headings 12 2 2 2" xfId="28839"/>
    <cellStyle name="Headings 12 2 3" xfId="28840"/>
    <cellStyle name="Headings 12 2 4" xfId="28841"/>
    <cellStyle name="Headings 12 2 5" xfId="28842"/>
    <cellStyle name="Headings 12 3" xfId="13010"/>
    <cellStyle name="Headings 12 3 2" xfId="28843"/>
    <cellStyle name="Headings 12 3 2 2" xfId="28844"/>
    <cellStyle name="Headings 12 3 2 3" xfId="28845"/>
    <cellStyle name="Headings 12 3 3" xfId="28846"/>
    <cellStyle name="Headings 12 3 4" xfId="28847"/>
    <cellStyle name="Headings 12 4" xfId="13011"/>
    <cellStyle name="Headings 12 4 2" xfId="28848"/>
    <cellStyle name="Headings 12 5" xfId="13012"/>
    <cellStyle name="Headings 12 6" xfId="28849"/>
    <cellStyle name="Headings 12 7" xfId="28850"/>
    <cellStyle name="Headings 12 8" xfId="28851"/>
    <cellStyle name="Headings 12 9" xfId="28852"/>
    <cellStyle name="Headings 13" xfId="13013"/>
    <cellStyle name="Headings 13 2" xfId="13014"/>
    <cellStyle name="Headings 13 2 2" xfId="28853"/>
    <cellStyle name="Headings 13 2 2 2" xfId="28854"/>
    <cellStyle name="Headings 13 2 3" xfId="28855"/>
    <cellStyle name="Headings 13 2 4" xfId="28856"/>
    <cellStyle name="Headings 13 2 5" xfId="28857"/>
    <cellStyle name="Headings 13 3" xfId="13015"/>
    <cellStyle name="Headings 13 3 2" xfId="28858"/>
    <cellStyle name="Headings 13 4" xfId="28859"/>
    <cellStyle name="Headings 13 5" xfId="28860"/>
    <cellStyle name="Headings 13 6" xfId="28861"/>
    <cellStyle name="Headings 13 7" xfId="28862"/>
    <cellStyle name="Headings 13 8" xfId="28863"/>
    <cellStyle name="Headings 14" xfId="13016"/>
    <cellStyle name="Headings 14 2" xfId="13017"/>
    <cellStyle name="Headings 14 2 2" xfId="28864"/>
    <cellStyle name="Headings 14 2 3" xfId="28865"/>
    <cellStyle name="Headings 14 3" xfId="13018"/>
    <cellStyle name="Headings 14 4" xfId="13019"/>
    <cellStyle name="Headings 14 5" xfId="28866"/>
    <cellStyle name="Headings 14 6" xfId="28867"/>
    <cellStyle name="Headings 15" xfId="13020"/>
    <cellStyle name="Headings 15 2" xfId="13021"/>
    <cellStyle name="Headings 15 2 2" xfId="13022"/>
    <cellStyle name="Headings 15 2 3" xfId="28868"/>
    <cellStyle name="Headings 15 2 4" xfId="28869"/>
    <cellStyle name="Headings 15 3" xfId="13023"/>
    <cellStyle name="Headings 15 4" xfId="28870"/>
    <cellStyle name="Headings 15 5" xfId="28871"/>
    <cellStyle name="Headings 15 6" xfId="28872"/>
    <cellStyle name="Headings 15 7" xfId="28873"/>
    <cellStyle name="Headings 16" xfId="13024"/>
    <cellStyle name="Headings 16 2" xfId="13025"/>
    <cellStyle name="Headings 16 3" xfId="28874"/>
    <cellStyle name="Headings 17" xfId="13026"/>
    <cellStyle name="Headings 17 2" xfId="13027"/>
    <cellStyle name="Headings 17 3" xfId="28875"/>
    <cellStyle name="Headings 17 4" xfId="28876"/>
    <cellStyle name="Headings 18" xfId="13028"/>
    <cellStyle name="Headings 18 2" xfId="13029"/>
    <cellStyle name="Headings 18 3" xfId="28877"/>
    <cellStyle name="Headings 18 4" xfId="28878"/>
    <cellStyle name="Headings 19" xfId="13030"/>
    <cellStyle name="Headings 19 2" xfId="13031"/>
    <cellStyle name="Headings 2" xfId="13032"/>
    <cellStyle name="Headings 2 2" xfId="13033"/>
    <cellStyle name="Headings 2 2 2" xfId="13034"/>
    <cellStyle name="Headings 2 2 2 2" xfId="13035"/>
    <cellStyle name="Headings 2 2 2 2 2" xfId="28879"/>
    <cellStyle name="Headings 2 2 2 2 2 2" xfId="28880"/>
    <cellStyle name="Headings 2 2 2 2 3" xfId="28881"/>
    <cellStyle name="Headings 2 2 2 3" xfId="13036"/>
    <cellStyle name="Headings 2 2 2 4" xfId="28882"/>
    <cellStyle name="Headings 2 2 2 5" xfId="28883"/>
    <cellStyle name="Headings 2 2 2 6" xfId="28884"/>
    <cellStyle name="Headings 2 2 3" xfId="13037"/>
    <cellStyle name="Headings 2 2 3 2" xfId="28885"/>
    <cellStyle name="Headings 2 2 4" xfId="28886"/>
    <cellStyle name="Headings 2 2 5" xfId="28887"/>
    <cellStyle name="Headings 2 2 6" xfId="28888"/>
    <cellStyle name="Headings 2 2 7" xfId="28889"/>
    <cellStyle name="Headings 2 2_Gross" xfId="13038"/>
    <cellStyle name="Headings 2 3" xfId="13039"/>
    <cellStyle name="Headings 2 3 2" xfId="13040"/>
    <cellStyle name="Headings 2 3 2 2" xfId="13041"/>
    <cellStyle name="Headings 2 3 2 2 2" xfId="28890"/>
    <cellStyle name="Headings 2 3 2 2 2 2" xfId="28891"/>
    <cellStyle name="Headings 2 3 2 2 2 2 2" xfId="28892"/>
    <cellStyle name="Headings 2 3 2 2 2 3" xfId="28893"/>
    <cellStyle name="Headings 2 3 2 2 3" xfId="28894"/>
    <cellStyle name="Headings 2 3 2 3" xfId="13042"/>
    <cellStyle name="Headings 2 3 2 3 2" xfId="28895"/>
    <cellStyle name="Headings 2 3 2 4" xfId="13043"/>
    <cellStyle name="Headings 2 3 2 4 2" xfId="28896"/>
    <cellStyle name="Headings 2 3 2 5" xfId="28897"/>
    <cellStyle name="Headings 2 3 2 6" xfId="28898"/>
    <cellStyle name="Headings 2 3 2 7" xfId="28899"/>
    <cellStyle name="Headings 2 3 3" xfId="13044"/>
    <cellStyle name="Headings 2 3 3 2" xfId="13045"/>
    <cellStyle name="Headings 2 3 3 3" xfId="13046"/>
    <cellStyle name="Headings 2 3 3 4" xfId="28900"/>
    <cellStyle name="Headings 2 3 4" xfId="13047"/>
    <cellStyle name="Headings 2 3 4 2" xfId="13048"/>
    <cellStyle name="Headings 2 3 4 2 2" xfId="28901"/>
    <cellStyle name="Headings 2 3 4 3" xfId="28902"/>
    <cellStyle name="Headings 2 3 5" xfId="13049"/>
    <cellStyle name="Headings 2 3 5 2" xfId="28903"/>
    <cellStyle name="Headings 2 3 5 2 2" xfId="28904"/>
    <cellStyle name="Headings 2 3 5 3" xfId="28905"/>
    <cellStyle name="Headings 2 3 6" xfId="28906"/>
    <cellStyle name="Headings 2 3 6 2" xfId="28907"/>
    <cellStyle name="Headings 2 3 7" xfId="28908"/>
    <cellStyle name="Headings 2 3 7 2" xfId="28909"/>
    <cellStyle name="Headings 2 3 8" xfId="28910"/>
    <cellStyle name="Headings 2 3_Gross" xfId="13050"/>
    <cellStyle name="Headings 2 4" xfId="13051"/>
    <cellStyle name="Headings 2 4 2" xfId="13052"/>
    <cellStyle name="Headings 2 4 2 2" xfId="13053"/>
    <cellStyle name="Headings 2 4 2 2 2" xfId="28911"/>
    <cellStyle name="Headings 2 4 2 3" xfId="13054"/>
    <cellStyle name="Headings 2 4 2 4" xfId="28912"/>
    <cellStyle name="Headings 2 4 2 5" xfId="28913"/>
    <cellStyle name="Headings 2 4 2 6" xfId="28914"/>
    <cellStyle name="Headings 2 4 2 7" xfId="28915"/>
    <cellStyle name="Headings 2 4 3" xfId="13055"/>
    <cellStyle name="Headings 2 4 3 2" xfId="28916"/>
    <cellStyle name="Headings 2 4 4" xfId="28917"/>
    <cellStyle name="Headings 2 4 5" xfId="28918"/>
    <cellStyle name="Headings 2 4 6" xfId="28919"/>
    <cellStyle name="Headings 2 4 7" xfId="28920"/>
    <cellStyle name="Headings 2 4 8" xfId="28921"/>
    <cellStyle name="Headings 2 5" xfId="13056"/>
    <cellStyle name="Headings 2 5 2" xfId="13057"/>
    <cellStyle name="Headings 2 5 3" xfId="28922"/>
    <cellStyle name="Headings 2 6" xfId="13058"/>
    <cellStyle name="Headings 2 6 2" xfId="13059"/>
    <cellStyle name="Headings 2 6 3" xfId="28923"/>
    <cellStyle name="Headings 2 6 4" xfId="28924"/>
    <cellStyle name="Headings 2 7" xfId="13060"/>
    <cellStyle name="Headings 2 8" xfId="13061"/>
    <cellStyle name="Headings 2_BB" xfId="13062"/>
    <cellStyle name="Headings 20" xfId="13063"/>
    <cellStyle name="Headings 20 2" xfId="13064"/>
    <cellStyle name="Headings 21" xfId="13065"/>
    <cellStyle name="Headings 21 2" xfId="13066"/>
    <cellStyle name="Headings 22" xfId="13067"/>
    <cellStyle name="Headings 22 2" xfId="13068"/>
    <cellStyle name="Headings 23" xfId="13069"/>
    <cellStyle name="Headings 23 2" xfId="28925"/>
    <cellStyle name="Headings 24" xfId="13070"/>
    <cellStyle name="Headings 24 2" xfId="28926"/>
    <cellStyle name="Headings 25" xfId="13071"/>
    <cellStyle name="Headings 25 2" xfId="28927"/>
    <cellStyle name="Headings 26" xfId="13072"/>
    <cellStyle name="Headings 27" xfId="13073"/>
    <cellStyle name="Headings 3" xfId="13074"/>
    <cellStyle name="Headings 3 10" xfId="13075"/>
    <cellStyle name="Headings 3 10 2" xfId="28928"/>
    <cellStyle name="Headings 3 10 3" xfId="28929"/>
    <cellStyle name="Headings 3 10 4" xfId="28930"/>
    <cellStyle name="Headings 3 11" xfId="13076"/>
    <cellStyle name="Headings 3 12" xfId="28931"/>
    <cellStyle name="Headings 3 2" xfId="13077"/>
    <cellStyle name="Headings 3 2 2" xfId="13078"/>
    <cellStyle name="Headings 3 2 3" xfId="28932"/>
    <cellStyle name="Headings 3 2 4" xfId="28933"/>
    <cellStyle name="Headings 3 2 5" xfId="28934"/>
    <cellStyle name="Headings 3 2 6" xfId="28935"/>
    <cellStyle name="Headings 3 3" xfId="13079"/>
    <cellStyle name="Headings 3 3 2" xfId="13080"/>
    <cellStyle name="Headings 3 3 2 2" xfId="28936"/>
    <cellStyle name="Headings 3 3 2 3" xfId="28937"/>
    <cellStyle name="Headings 3 3 2 4" xfId="28938"/>
    <cellStyle name="Headings 3 3 3" xfId="13081"/>
    <cellStyle name="Headings 3 3 4" xfId="28939"/>
    <cellStyle name="Headings 3 3 5" xfId="28940"/>
    <cellStyle name="Headings 3 3 6" xfId="28941"/>
    <cellStyle name="Headings 3 3 7" xfId="28942"/>
    <cellStyle name="Headings 3 3_Gross" xfId="13082"/>
    <cellStyle name="Headings 3 4" xfId="13083"/>
    <cellStyle name="Headings 3 4 2" xfId="13084"/>
    <cellStyle name="Headings 3 4 2 2" xfId="28943"/>
    <cellStyle name="Headings 3 4 2 3" xfId="28944"/>
    <cellStyle name="Headings 3 4 2 4" xfId="28945"/>
    <cellStyle name="Headings 3 4 3" xfId="13085"/>
    <cellStyle name="Headings 3 4 4" xfId="28946"/>
    <cellStyle name="Headings 3 4 5" xfId="28947"/>
    <cellStyle name="Headings 3 4 6" xfId="28948"/>
    <cellStyle name="Headings 3 4 7" xfId="28949"/>
    <cellStyle name="Headings 3 4_Gross" xfId="13086"/>
    <cellStyle name="Headings 3 5" xfId="13087"/>
    <cellStyle name="Headings 3 5 2" xfId="13088"/>
    <cellStyle name="Headings 3 5 2 2" xfId="28950"/>
    <cellStyle name="Headings 3 5 2 2 2" xfId="28951"/>
    <cellStyle name="Headings 3 5 2 3" xfId="28952"/>
    <cellStyle name="Headings 3 5 2 4" xfId="28953"/>
    <cellStyle name="Headings 3 5 2 5" xfId="28954"/>
    <cellStyle name="Headings 3 5 3" xfId="13089"/>
    <cellStyle name="Headings 3 5 3 2" xfId="28955"/>
    <cellStyle name="Headings 3 5 3 2 2" xfId="28956"/>
    <cellStyle name="Headings 3 5 3 2 3" xfId="28957"/>
    <cellStyle name="Headings 3 5 3 3" xfId="28958"/>
    <cellStyle name="Headings 3 5 3 4" xfId="28959"/>
    <cellStyle name="Headings 3 5 4" xfId="28960"/>
    <cellStyle name="Headings 3 5 4 2" xfId="28961"/>
    <cellStyle name="Headings 3 5 5" xfId="28962"/>
    <cellStyle name="Headings 3 5 6" xfId="28963"/>
    <cellStyle name="Headings 3 5 7" xfId="28964"/>
    <cellStyle name="Headings 3 6" xfId="13090"/>
    <cellStyle name="Headings 3 6 2" xfId="28965"/>
    <cellStyle name="Headings 3 6 2 2" xfId="28966"/>
    <cellStyle name="Headings 3 6 2 2 2" xfId="28967"/>
    <cellStyle name="Headings 3 6 2 3" xfId="28968"/>
    <cellStyle name="Headings 3 6 3" xfId="28969"/>
    <cellStyle name="Headings 3 6 3 2" xfId="28970"/>
    <cellStyle name="Headings 3 6 4" xfId="28971"/>
    <cellStyle name="Headings 3 6 4 2" xfId="28972"/>
    <cellStyle name="Headings 3 6 5" xfId="28973"/>
    <cellStyle name="Headings 3 7" xfId="13091"/>
    <cellStyle name="Headings 3 7 2" xfId="28974"/>
    <cellStyle name="Headings 3 8" xfId="13092"/>
    <cellStyle name="Headings 3 8 2" xfId="28975"/>
    <cellStyle name="Headings 3 8 3" xfId="28976"/>
    <cellStyle name="Headings 3 8 4" xfId="28977"/>
    <cellStyle name="Headings 3 9" xfId="13093"/>
    <cellStyle name="Headings 3 9 2" xfId="28978"/>
    <cellStyle name="Headings 3 9 3" xfId="28979"/>
    <cellStyle name="Headings 3 9 4" xfId="28980"/>
    <cellStyle name="Headings 3_August 2014 IMBE" xfId="13094"/>
    <cellStyle name="Headings 4" xfId="13095"/>
    <cellStyle name="Headings 4 2" xfId="13096"/>
    <cellStyle name="Headings 4 2 2" xfId="13097"/>
    <cellStyle name="Headings 4 2 3" xfId="28981"/>
    <cellStyle name="Headings 4 2 4" xfId="28982"/>
    <cellStyle name="Headings 4 2 5" xfId="28983"/>
    <cellStyle name="Headings 4 2 6" xfId="28984"/>
    <cellStyle name="Headings 4 3" xfId="13098"/>
    <cellStyle name="Headings 4 3 2" xfId="13099"/>
    <cellStyle name="Headings 4 3 3" xfId="13100"/>
    <cellStyle name="Headings 4 3 4" xfId="28985"/>
    <cellStyle name="Headings 4 3 5" xfId="28986"/>
    <cellStyle name="Headings 4 3 6" xfId="28987"/>
    <cellStyle name="Headings 4 4" xfId="13101"/>
    <cellStyle name="Headings 4 4 2" xfId="28988"/>
    <cellStyle name="Headings 4 4 2 2" xfId="28989"/>
    <cellStyle name="Headings 4 4 3" xfId="28990"/>
    <cellStyle name="Headings 4 4 3 2" xfId="28991"/>
    <cellStyle name="Headings 4 4 4" xfId="28992"/>
    <cellStyle name="Headings 4 4 5" xfId="28993"/>
    <cellStyle name="Headings 4 4 6" xfId="28994"/>
    <cellStyle name="Headings 4 5" xfId="13102"/>
    <cellStyle name="Headings 4 6" xfId="28995"/>
    <cellStyle name="Headings 4 7" xfId="28996"/>
    <cellStyle name="Headings 4 8" xfId="28997"/>
    <cellStyle name="Headings 4 9" xfId="28998"/>
    <cellStyle name="Headings 4_Gross" xfId="13103"/>
    <cellStyle name="Headings 5" xfId="13104"/>
    <cellStyle name="Headings 5 10" xfId="28999"/>
    <cellStyle name="Headings 5 11" xfId="29000"/>
    <cellStyle name="Headings 5 2" xfId="13105"/>
    <cellStyle name="Headings 5 2 2" xfId="13106"/>
    <cellStyle name="Headings 5 2 2 2" xfId="29001"/>
    <cellStyle name="Headings 5 2 2 3" xfId="29002"/>
    <cellStyle name="Headings 5 2 2 4" xfId="29003"/>
    <cellStyle name="Headings 5 2 3" xfId="13107"/>
    <cellStyle name="Headings 5 2 3 2" xfId="29004"/>
    <cellStyle name="Headings 5 2 4" xfId="29005"/>
    <cellStyle name="Headings 5 2 5" xfId="29006"/>
    <cellStyle name="Headings 5 2 6" xfId="29007"/>
    <cellStyle name="Headings 5 2 7" xfId="29008"/>
    <cellStyle name="Headings 5 2 8" xfId="29009"/>
    <cellStyle name="Headings 5 3" xfId="13108"/>
    <cellStyle name="Headings 5 3 2" xfId="13109"/>
    <cellStyle name="Headings 5 3 3" xfId="13110"/>
    <cellStyle name="Headings 5 3 4" xfId="29010"/>
    <cellStyle name="Headings 5 3 5" xfId="29011"/>
    <cellStyle name="Headings 5 3 6" xfId="29012"/>
    <cellStyle name="Headings 5 4" xfId="13111"/>
    <cellStyle name="Headings 5 4 2" xfId="13112"/>
    <cellStyle name="Headings 5 4 3" xfId="13113"/>
    <cellStyle name="Headings 5 4 4" xfId="29013"/>
    <cellStyle name="Headings 5 4 5" xfId="29014"/>
    <cellStyle name="Headings 5 4 6" xfId="29015"/>
    <cellStyle name="Headings 5 5" xfId="13114"/>
    <cellStyle name="Headings 5 5 2" xfId="29016"/>
    <cellStyle name="Headings 5 5 2 2" xfId="29017"/>
    <cellStyle name="Headings 5 5 3" xfId="29018"/>
    <cellStyle name="Headings 5 5 3 2" xfId="29019"/>
    <cellStyle name="Headings 5 5 4" xfId="29020"/>
    <cellStyle name="Headings 5 6" xfId="29021"/>
    <cellStyle name="Headings 5 6 2" xfId="29022"/>
    <cellStyle name="Headings 5 7" xfId="29023"/>
    <cellStyle name="Headings 5 8" xfId="29024"/>
    <cellStyle name="Headings 5 9" xfId="29025"/>
    <cellStyle name="Headings 5_Gross" xfId="13115"/>
    <cellStyle name="Headings 6" xfId="13116"/>
    <cellStyle name="Headings 6 10" xfId="29026"/>
    <cellStyle name="Headings 6 2" xfId="13117"/>
    <cellStyle name="Headings 6 2 2" xfId="13118"/>
    <cellStyle name="Headings 6 2 3" xfId="29027"/>
    <cellStyle name="Headings 6 2 4" xfId="29028"/>
    <cellStyle name="Headings 6 2 5" xfId="29029"/>
    <cellStyle name="Headings 6 2 6" xfId="29030"/>
    <cellStyle name="Headings 6 3" xfId="13119"/>
    <cellStyle name="Headings 6 3 2" xfId="13120"/>
    <cellStyle name="Headings 6 3 3" xfId="29031"/>
    <cellStyle name="Headings 6 3 4" xfId="29032"/>
    <cellStyle name="Headings 6 4" xfId="13121"/>
    <cellStyle name="Headings 6 4 2" xfId="29033"/>
    <cellStyle name="Headings 6 4 2 2" xfId="29034"/>
    <cellStyle name="Headings 6 4 3" xfId="29035"/>
    <cellStyle name="Headings 6 5" xfId="29036"/>
    <cellStyle name="Headings 6 5 2" xfId="29037"/>
    <cellStyle name="Headings 6 6" xfId="29038"/>
    <cellStyle name="Headings 6 7" xfId="29039"/>
    <cellStyle name="Headings 6 8" xfId="29040"/>
    <cellStyle name="Headings 6 9" xfId="29041"/>
    <cellStyle name="Headings 6_Gross" xfId="13122"/>
    <cellStyle name="Headings 7" xfId="13123"/>
    <cellStyle name="Headings 7 10" xfId="29042"/>
    <cellStyle name="Headings 7 2" xfId="13124"/>
    <cellStyle name="Headings 7 2 2" xfId="13125"/>
    <cellStyle name="Headings 7 2 3" xfId="29043"/>
    <cellStyle name="Headings 7 2 4" xfId="29044"/>
    <cellStyle name="Headings 7 2 5" xfId="29045"/>
    <cellStyle name="Headings 7 2 6" xfId="29046"/>
    <cellStyle name="Headings 7 3" xfId="13126"/>
    <cellStyle name="Headings 7 3 2" xfId="13127"/>
    <cellStyle name="Headings 7 3 3" xfId="29047"/>
    <cellStyle name="Headings 7 3 4" xfId="29048"/>
    <cellStyle name="Headings 7 4" xfId="13128"/>
    <cellStyle name="Headings 7 4 2" xfId="29049"/>
    <cellStyle name="Headings 7 4 2 2" xfId="29050"/>
    <cellStyle name="Headings 7 4 3" xfId="29051"/>
    <cellStyle name="Headings 7 5" xfId="29052"/>
    <cellStyle name="Headings 7 5 2" xfId="29053"/>
    <cellStyle name="Headings 7 6" xfId="29054"/>
    <cellStyle name="Headings 7 7" xfId="29055"/>
    <cellStyle name="Headings 7 8" xfId="29056"/>
    <cellStyle name="Headings 7 9" xfId="29057"/>
    <cellStyle name="Headings 7_Gross" xfId="13129"/>
    <cellStyle name="Headings 8" xfId="13130"/>
    <cellStyle name="Headings 8 2" xfId="13131"/>
    <cellStyle name="Headings 8 2 2" xfId="13132"/>
    <cellStyle name="Headings 8 2 3" xfId="29058"/>
    <cellStyle name="Headings 8 2 4" xfId="29059"/>
    <cellStyle name="Headings 8 2 5" xfId="29060"/>
    <cellStyle name="Headings 8 2 6" xfId="29061"/>
    <cellStyle name="Headings 8 3" xfId="13133"/>
    <cellStyle name="Headings 8 3 2" xfId="29062"/>
    <cellStyle name="Headings 8 4" xfId="29063"/>
    <cellStyle name="Headings 8 5" xfId="29064"/>
    <cellStyle name="Headings 8 6" xfId="29065"/>
    <cellStyle name="Headings 8 7" xfId="29066"/>
    <cellStyle name="Headings 8 8" xfId="29067"/>
    <cellStyle name="Headings 8_Gross" xfId="13134"/>
    <cellStyle name="Headings 9" xfId="13135"/>
    <cellStyle name="Headings 9 2" xfId="13136"/>
    <cellStyle name="Headings 9 2 2" xfId="13137"/>
    <cellStyle name="Headings 9 2 3" xfId="29068"/>
    <cellStyle name="Headings 9 2 4" xfId="29069"/>
    <cellStyle name="Headings 9 2 5" xfId="29070"/>
    <cellStyle name="Headings 9 2 6" xfId="29071"/>
    <cellStyle name="Headings 9 3" xfId="13138"/>
    <cellStyle name="Headings 9 3 2" xfId="29072"/>
    <cellStyle name="Headings 9 4" xfId="29073"/>
    <cellStyle name="Headings 9 5" xfId="29074"/>
    <cellStyle name="Headings 9 6" xfId="29075"/>
    <cellStyle name="Headings 9 7" xfId="29076"/>
    <cellStyle name="Headings 9 8" xfId="29077"/>
    <cellStyle name="Headings 9_Gross" xfId="13139"/>
    <cellStyle name="Headings_000B - Autumn 14" xfId="13140"/>
    <cellStyle name="Horizontal" xfId="13141"/>
    <cellStyle name="Horizontal 2" xfId="13142"/>
    <cellStyle name="Horizontal 2 2" xfId="29078"/>
    <cellStyle name="Horizontal 3" xfId="29079"/>
    <cellStyle name="Hyperlink" xfId="34709" builtinId="8"/>
    <cellStyle name="Hyperlink 10" xfId="13143"/>
    <cellStyle name="Hyperlink 10 10" xfId="29080"/>
    <cellStyle name="Hyperlink 10 2" xfId="13144"/>
    <cellStyle name="Hyperlink 10 2 2" xfId="13145"/>
    <cellStyle name="Hyperlink 10 2 2 2" xfId="29081"/>
    <cellStyle name="Hyperlink 10 2 3" xfId="13146"/>
    <cellStyle name="Hyperlink 10 2 4" xfId="29082"/>
    <cellStyle name="Hyperlink 10 2 5" xfId="29083"/>
    <cellStyle name="Hyperlink 10 2 6" xfId="29084"/>
    <cellStyle name="Hyperlink 10 2 7" xfId="29085"/>
    <cellStyle name="Hyperlink 10 3" xfId="13147"/>
    <cellStyle name="Hyperlink 10 3 2" xfId="13148"/>
    <cellStyle name="Hyperlink 10 3 2 2" xfId="29086"/>
    <cellStyle name="Hyperlink 10 3 3" xfId="13149"/>
    <cellStyle name="Hyperlink 10 3 4" xfId="29087"/>
    <cellStyle name="Hyperlink 10 3 5" xfId="29088"/>
    <cellStyle name="Hyperlink 10 4" xfId="13150"/>
    <cellStyle name="Hyperlink 10 4 2" xfId="29089"/>
    <cellStyle name="Hyperlink 10 4 2 2" xfId="29090"/>
    <cellStyle name="Hyperlink 10 4 3" xfId="29091"/>
    <cellStyle name="Hyperlink 10 4 4" xfId="29092"/>
    <cellStyle name="Hyperlink 10 4 5" xfId="29093"/>
    <cellStyle name="Hyperlink 10 5" xfId="13151"/>
    <cellStyle name="Hyperlink 10 5 2" xfId="29094"/>
    <cellStyle name="Hyperlink 10 5 2 2" xfId="29095"/>
    <cellStyle name="Hyperlink 10 5 3" xfId="29096"/>
    <cellStyle name="Hyperlink 10 6" xfId="29097"/>
    <cellStyle name="Hyperlink 10 7" xfId="29098"/>
    <cellStyle name="Hyperlink 10 8" xfId="29099"/>
    <cellStyle name="Hyperlink 10 9" xfId="29100"/>
    <cellStyle name="Hyperlink 11" xfId="13152"/>
    <cellStyle name="Hyperlink 11 2" xfId="13153"/>
    <cellStyle name="Hyperlink 11 2 2" xfId="13154"/>
    <cellStyle name="Hyperlink 11 2 2 2" xfId="29101"/>
    <cellStyle name="Hyperlink 11 2 3" xfId="13155"/>
    <cellStyle name="Hyperlink 11 2 4" xfId="29102"/>
    <cellStyle name="Hyperlink 11 2 5" xfId="29103"/>
    <cellStyle name="Hyperlink 11 3" xfId="13156"/>
    <cellStyle name="Hyperlink 11 3 2" xfId="29104"/>
    <cellStyle name="Hyperlink 11 3 3" xfId="29105"/>
    <cellStyle name="Hyperlink 11 3 4" xfId="29106"/>
    <cellStyle name="Hyperlink 11 4" xfId="13157"/>
    <cellStyle name="Hyperlink 11 5" xfId="29107"/>
    <cellStyle name="Hyperlink 11 6" xfId="29108"/>
    <cellStyle name="Hyperlink 12" xfId="13158"/>
    <cellStyle name="Hyperlink 12 2" xfId="13159"/>
    <cellStyle name="Hyperlink 12 3" xfId="29109"/>
    <cellStyle name="Hyperlink 12 4" xfId="29110"/>
    <cellStyle name="Hyperlink 13" xfId="13160"/>
    <cellStyle name="Hyperlink 13 2" xfId="13161"/>
    <cellStyle name="Hyperlink 13 2 2" xfId="29111"/>
    <cellStyle name="Hyperlink 13 2 3" xfId="29112"/>
    <cellStyle name="Hyperlink 13 2 4" xfId="29113"/>
    <cellStyle name="Hyperlink 13 3" xfId="13162"/>
    <cellStyle name="Hyperlink 13 4" xfId="29114"/>
    <cellStyle name="Hyperlink 13 5" xfId="29115"/>
    <cellStyle name="Hyperlink 14" xfId="13163"/>
    <cellStyle name="Hyperlink 14 2" xfId="13164"/>
    <cellStyle name="Hyperlink 14 2 2" xfId="29116"/>
    <cellStyle name="Hyperlink 14 2 3" xfId="29117"/>
    <cellStyle name="Hyperlink 14 2 4" xfId="29118"/>
    <cellStyle name="Hyperlink 14 3" xfId="13165"/>
    <cellStyle name="Hyperlink 14 4" xfId="29119"/>
    <cellStyle name="Hyperlink 14 5" xfId="29120"/>
    <cellStyle name="Hyperlink 15" xfId="13166"/>
    <cellStyle name="Hyperlink 15 2" xfId="13167"/>
    <cellStyle name="Hyperlink 15 2 2" xfId="29121"/>
    <cellStyle name="Hyperlink 15 2 3" xfId="29122"/>
    <cellStyle name="Hyperlink 15 2 4" xfId="29123"/>
    <cellStyle name="Hyperlink 15 3" xfId="13168"/>
    <cellStyle name="Hyperlink 15 3 2" xfId="29124"/>
    <cellStyle name="Hyperlink 15 4" xfId="29125"/>
    <cellStyle name="Hyperlink 15 5" xfId="29126"/>
    <cellStyle name="Hyperlink 15 6" xfId="29127"/>
    <cellStyle name="Hyperlink 16" xfId="13169"/>
    <cellStyle name="Hyperlink 16 2" xfId="13170"/>
    <cellStyle name="Hyperlink 16 2 2" xfId="29128"/>
    <cellStyle name="Hyperlink 16 3" xfId="13171"/>
    <cellStyle name="Hyperlink 16 3 2" xfId="13172"/>
    <cellStyle name="Hyperlink 16 4" xfId="13173"/>
    <cellStyle name="Hyperlink 16 5" xfId="29129"/>
    <cellStyle name="Hyperlink 16 6" xfId="29130"/>
    <cellStyle name="Hyperlink 17" xfId="13174"/>
    <cellStyle name="Hyperlink 17 2" xfId="13175"/>
    <cellStyle name="Hyperlink 17 2 2" xfId="29131"/>
    <cellStyle name="Hyperlink 17 3" xfId="29132"/>
    <cellStyle name="Hyperlink 17 4" xfId="29133"/>
    <cellStyle name="Hyperlink 17 5" xfId="29134"/>
    <cellStyle name="Hyperlink 18" xfId="29135"/>
    <cellStyle name="Hyperlink 18 2" xfId="29136"/>
    <cellStyle name="Hyperlink 18 3" xfId="29137"/>
    <cellStyle name="Hyperlink 19" xfId="29138"/>
    <cellStyle name="Hyperlink 2" xfId="13176"/>
    <cellStyle name="Hyperlink 2 10" xfId="29139"/>
    <cellStyle name="Hyperlink 2 11" xfId="29140"/>
    <cellStyle name="Hyperlink 2 12" xfId="29141"/>
    <cellStyle name="Hyperlink 2 13" xfId="29142"/>
    <cellStyle name="Hyperlink 2 2" xfId="13177"/>
    <cellStyle name="Hyperlink 2 2 10" xfId="29143"/>
    <cellStyle name="Hyperlink 2 2 2" xfId="13178"/>
    <cellStyle name="Hyperlink 2 2 2 2" xfId="13179"/>
    <cellStyle name="Hyperlink 2 2 2 2 2" xfId="29144"/>
    <cellStyle name="Hyperlink 2 2 2 3" xfId="13180"/>
    <cellStyle name="Hyperlink 2 2 2 4" xfId="29145"/>
    <cellStyle name="Hyperlink 2 2 2 5" xfId="29146"/>
    <cellStyle name="Hyperlink 2 2 3" xfId="13181"/>
    <cellStyle name="Hyperlink 2 2 3 2" xfId="29147"/>
    <cellStyle name="Hyperlink 2 2 3 3" xfId="29148"/>
    <cellStyle name="Hyperlink 2 2 3 4" xfId="29149"/>
    <cellStyle name="Hyperlink 2 2 4" xfId="13182"/>
    <cellStyle name="Hyperlink 2 2 4 2" xfId="29150"/>
    <cellStyle name="Hyperlink 2 2 5" xfId="13183"/>
    <cellStyle name="Hyperlink 2 2 5 2" xfId="29151"/>
    <cellStyle name="Hyperlink 2 2 6" xfId="13184"/>
    <cellStyle name="Hyperlink 2 2 7" xfId="29152"/>
    <cellStyle name="Hyperlink 2 2 8" xfId="29153"/>
    <cellStyle name="Hyperlink 2 2 9" xfId="29154"/>
    <cellStyle name="Hyperlink 2 3" xfId="13185"/>
    <cellStyle name="Hyperlink 2 3 2" xfId="13186"/>
    <cellStyle name="Hyperlink 2 3 2 2" xfId="13187"/>
    <cellStyle name="Hyperlink 2 3 2 2 2" xfId="29155"/>
    <cellStyle name="Hyperlink 2 3 2 3" xfId="13188"/>
    <cellStyle name="Hyperlink 2 3 2 4" xfId="29156"/>
    <cellStyle name="Hyperlink 2 3 2 5" xfId="29157"/>
    <cellStyle name="Hyperlink 2 3 2 6" xfId="29158"/>
    <cellStyle name="Hyperlink 2 3 2 7" xfId="29159"/>
    <cellStyle name="Hyperlink 2 3 3" xfId="13189"/>
    <cellStyle name="Hyperlink 2 3 3 2" xfId="13190"/>
    <cellStyle name="Hyperlink 2 3 3 2 2" xfId="29160"/>
    <cellStyle name="Hyperlink 2 3 3 3" xfId="13191"/>
    <cellStyle name="Hyperlink 2 3 3 4" xfId="29161"/>
    <cellStyle name="Hyperlink 2 3 3 5" xfId="29162"/>
    <cellStyle name="Hyperlink 2 3 4" xfId="13192"/>
    <cellStyle name="Hyperlink 2 3 4 2" xfId="29163"/>
    <cellStyle name="Hyperlink 2 3 5" xfId="29164"/>
    <cellStyle name="Hyperlink 2 3 6" xfId="29165"/>
    <cellStyle name="Hyperlink 2 3 7" xfId="29166"/>
    <cellStyle name="Hyperlink 2 3 8" xfId="29167"/>
    <cellStyle name="Hyperlink 2 3 9" xfId="29168"/>
    <cellStyle name="Hyperlink 2 4" xfId="13193"/>
    <cellStyle name="Hyperlink 2 4 2" xfId="13194"/>
    <cellStyle name="Hyperlink 2 4 2 2" xfId="13195"/>
    <cellStyle name="Hyperlink 2 4 2 3" xfId="29169"/>
    <cellStyle name="Hyperlink 2 4 2 4" xfId="29170"/>
    <cellStyle name="Hyperlink 2 4 3" xfId="13196"/>
    <cellStyle name="Hyperlink 2 4 4" xfId="29171"/>
    <cellStyle name="Hyperlink 2 4 5" xfId="29172"/>
    <cellStyle name="Hyperlink 2 4 6" xfId="29173"/>
    <cellStyle name="Hyperlink 2 4 7" xfId="29174"/>
    <cellStyle name="Hyperlink 2 5" xfId="13197"/>
    <cellStyle name="Hyperlink 2 5 2" xfId="13198"/>
    <cellStyle name="Hyperlink 2 5 2 2" xfId="29175"/>
    <cellStyle name="Hyperlink 2 5 2 3" xfId="29176"/>
    <cellStyle name="Hyperlink 2 5 2 4" xfId="29177"/>
    <cellStyle name="Hyperlink 2 5 3" xfId="13199"/>
    <cellStyle name="Hyperlink 2 5 3 2" xfId="29178"/>
    <cellStyle name="Hyperlink 2 5 4" xfId="29179"/>
    <cellStyle name="Hyperlink 2 5 5" xfId="29180"/>
    <cellStyle name="Hyperlink 2 5 6" xfId="29181"/>
    <cellStyle name="Hyperlink 2 5 7" xfId="29182"/>
    <cellStyle name="Hyperlink 2 5 8" xfId="29183"/>
    <cellStyle name="Hyperlink 2 6" xfId="13200"/>
    <cellStyle name="Hyperlink 2 6 2" xfId="29184"/>
    <cellStyle name="Hyperlink 2 7" xfId="13201"/>
    <cellStyle name="Hyperlink 2 7 2" xfId="29185"/>
    <cellStyle name="Hyperlink 2 8" xfId="29186"/>
    <cellStyle name="Hyperlink 2 8 2" xfId="29187"/>
    <cellStyle name="Hyperlink 2 9" xfId="29188"/>
    <cellStyle name="Hyperlink 2_BB" xfId="13202"/>
    <cellStyle name="Hyperlink 20" xfId="29189"/>
    <cellStyle name="Hyperlink 21" xfId="29190"/>
    <cellStyle name="Hyperlink 22" xfId="29191"/>
    <cellStyle name="Hyperlink 23" xfId="29192"/>
    <cellStyle name="Hyperlink 24" xfId="29193"/>
    <cellStyle name="Hyperlink 3" xfId="13203"/>
    <cellStyle name="Hyperlink 3 10" xfId="29194"/>
    <cellStyle name="Hyperlink 3 11" xfId="29195"/>
    <cellStyle name="Hyperlink 3 2" xfId="13204"/>
    <cellStyle name="Hyperlink 3 2 2" xfId="13205"/>
    <cellStyle name="Hyperlink 3 2 2 2" xfId="13206"/>
    <cellStyle name="Hyperlink 3 2 2 3" xfId="29196"/>
    <cellStyle name="Hyperlink 3 2 2 4" xfId="29197"/>
    <cellStyle name="Hyperlink 3 2 2 5" xfId="29198"/>
    <cellStyle name="Hyperlink 3 2 2 6" xfId="29199"/>
    <cellStyle name="Hyperlink 3 2 3" xfId="13207"/>
    <cellStyle name="Hyperlink 3 2 3 2" xfId="29200"/>
    <cellStyle name="Hyperlink 3 2 3 3" xfId="29201"/>
    <cellStyle name="Hyperlink 3 2 4" xfId="13208"/>
    <cellStyle name="Hyperlink 3 2 5" xfId="13209"/>
    <cellStyle name="Hyperlink 3 2 6" xfId="29202"/>
    <cellStyle name="Hyperlink 3 2 7" xfId="29203"/>
    <cellStyle name="Hyperlink 3 3" xfId="13210"/>
    <cellStyle name="Hyperlink 3 3 2" xfId="13211"/>
    <cellStyle name="Hyperlink 3 3 2 2" xfId="29204"/>
    <cellStyle name="Hyperlink 3 3 2 2 2" xfId="29205"/>
    <cellStyle name="Hyperlink 3 3 2 3" xfId="29206"/>
    <cellStyle name="Hyperlink 3 3 2 4" xfId="29207"/>
    <cellStyle name="Hyperlink 3 3 2 5" xfId="29208"/>
    <cellStyle name="Hyperlink 3 3 3" xfId="13212"/>
    <cellStyle name="Hyperlink 3 3 3 2" xfId="29209"/>
    <cellStyle name="Hyperlink 3 3 3 3" xfId="29210"/>
    <cellStyle name="Hyperlink 3 3 3 4" xfId="29211"/>
    <cellStyle name="Hyperlink 3 3 4" xfId="13213"/>
    <cellStyle name="Hyperlink 3 3 5" xfId="29212"/>
    <cellStyle name="Hyperlink 3 3 6" xfId="29213"/>
    <cellStyle name="Hyperlink 3 3 7" xfId="29214"/>
    <cellStyle name="Hyperlink 3 3 8" xfId="29215"/>
    <cellStyle name="Hyperlink 3 4" xfId="13214"/>
    <cellStyle name="Hyperlink 3 4 2" xfId="13215"/>
    <cellStyle name="Hyperlink 3 4 3" xfId="29216"/>
    <cellStyle name="Hyperlink 3 4 4" xfId="29217"/>
    <cellStyle name="Hyperlink 3 4 5" xfId="29218"/>
    <cellStyle name="Hyperlink 3 4 6" xfId="29219"/>
    <cellStyle name="Hyperlink 3 5" xfId="13216"/>
    <cellStyle name="Hyperlink 3 5 2" xfId="29220"/>
    <cellStyle name="Hyperlink 3 6" xfId="13217"/>
    <cellStyle name="Hyperlink 3 6 2" xfId="29221"/>
    <cellStyle name="Hyperlink 3 7" xfId="29222"/>
    <cellStyle name="Hyperlink 3 8" xfId="29223"/>
    <cellStyle name="Hyperlink 3 9" xfId="29224"/>
    <cellStyle name="Hyperlink 4" xfId="13218"/>
    <cellStyle name="Hyperlink 4 10" xfId="29225"/>
    <cellStyle name="Hyperlink 4 11" xfId="29226"/>
    <cellStyle name="Hyperlink 4 2" xfId="13219"/>
    <cellStyle name="Hyperlink 4 2 2" xfId="13220"/>
    <cellStyle name="Hyperlink 4 2 2 2" xfId="29227"/>
    <cellStyle name="Hyperlink 4 2 3" xfId="13221"/>
    <cellStyle name="Hyperlink 4 2 4" xfId="29228"/>
    <cellStyle name="Hyperlink 4 2 5" xfId="29229"/>
    <cellStyle name="Hyperlink 4 2 6" xfId="29230"/>
    <cellStyle name="Hyperlink 4 2 7" xfId="29231"/>
    <cellStyle name="Hyperlink 4 3" xfId="13222"/>
    <cellStyle name="Hyperlink 4 3 2" xfId="13223"/>
    <cellStyle name="Hyperlink 4 3 2 2" xfId="29232"/>
    <cellStyle name="Hyperlink 4 3 3" xfId="13224"/>
    <cellStyle name="Hyperlink 4 3 4" xfId="29233"/>
    <cellStyle name="Hyperlink 4 3 5" xfId="29234"/>
    <cellStyle name="Hyperlink 4 3 6" xfId="29235"/>
    <cellStyle name="Hyperlink 4 3 7" xfId="29236"/>
    <cellStyle name="Hyperlink 4 4" xfId="13225"/>
    <cellStyle name="Hyperlink 4 4 2" xfId="13226"/>
    <cellStyle name="Hyperlink 4 4 2 2" xfId="29237"/>
    <cellStyle name="Hyperlink 4 4 3" xfId="13227"/>
    <cellStyle name="Hyperlink 4 4 4" xfId="29238"/>
    <cellStyle name="Hyperlink 4 4 5" xfId="29239"/>
    <cellStyle name="Hyperlink 4 4 6" xfId="29240"/>
    <cellStyle name="Hyperlink 4 4 7" xfId="29241"/>
    <cellStyle name="Hyperlink 4 5" xfId="13228"/>
    <cellStyle name="Hyperlink 4 5 2" xfId="13229"/>
    <cellStyle name="Hyperlink 4 5 2 2" xfId="29242"/>
    <cellStyle name="Hyperlink 4 5 3" xfId="29243"/>
    <cellStyle name="Hyperlink 4 5 3 2" xfId="29244"/>
    <cellStyle name="Hyperlink 4 5 4" xfId="29245"/>
    <cellStyle name="Hyperlink 4 5 5" xfId="29246"/>
    <cellStyle name="Hyperlink 4 5 6" xfId="29247"/>
    <cellStyle name="Hyperlink 4 6" xfId="13230"/>
    <cellStyle name="Hyperlink 4 6 2" xfId="29248"/>
    <cellStyle name="Hyperlink 4 7" xfId="29249"/>
    <cellStyle name="Hyperlink 4 8" xfId="29250"/>
    <cellStyle name="Hyperlink 4 9" xfId="29251"/>
    <cellStyle name="Hyperlink 5" xfId="13231"/>
    <cellStyle name="Hyperlink 5 10" xfId="29252"/>
    <cellStyle name="Hyperlink 5 11" xfId="29253"/>
    <cellStyle name="Hyperlink 5 2" xfId="13232"/>
    <cellStyle name="Hyperlink 5 2 2" xfId="13233"/>
    <cellStyle name="Hyperlink 5 2 2 2" xfId="29254"/>
    <cellStyle name="Hyperlink 5 2 3" xfId="13234"/>
    <cellStyle name="Hyperlink 5 2 4" xfId="29255"/>
    <cellStyle name="Hyperlink 5 2 5" xfId="29256"/>
    <cellStyle name="Hyperlink 5 2 6" xfId="29257"/>
    <cellStyle name="Hyperlink 5 2 7" xfId="29258"/>
    <cellStyle name="Hyperlink 5 3" xfId="13235"/>
    <cellStyle name="Hyperlink 5 3 2" xfId="13236"/>
    <cellStyle name="Hyperlink 5 3 2 2" xfId="29259"/>
    <cellStyle name="Hyperlink 5 3 3" xfId="13237"/>
    <cellStyle name="Hyperlink 5 3 4" xfId="29260"/>
    <cellStyle name="Hyperlink 5 3 5" xfId="29261"/>
    <cellStyle name="Hyperlink 5 3 6" xfId="29262"/>
    <cellStyle name="Hyperlink 5 3 7" xfId="29263"/>
    <cellStyle name="Hyperlink 5 4" xfId="13238"/>
    <cellStyle name="Hyperlink 5 4 2" xfId="13239"/>
    <cellStyle name="Hyperlink 5 4 2 2" xfId="29264"/>
    <cellStyle name="Hyperlink 5 4 3" xfId="13240"/>
    <cellStyle name="Hyperlink 5 4 4" xfId="29265"/>
    <cellStyle name="Hyperlink 5 4 5" xfId="29266"/>
    <cellStyle name="Hyperlink 5 4 6" xfId="29267"/>
    <cellStyle name="Hyperlink 5 4 7" xfId="29268"/>
    <cellStyle name="Hyperlink 5 5" xfId="13241"/>
    <cellStyle name="Hyperlink 5 5 2" xfId="13242"/>
    <cellStyle name="Hyperlink 5 5 2 2" xfId="29269"/>
    <cellStyle name="Hyperlink 5 5 3" xfId="29270"/>
    <cellStyle name="Hyperlink 5 5 4" xfId="29271"/>
    <cellStyle name="Hyperlink 5 5 5" xfId="29272"/>
    <cellStyle name="Hyperlink 5 6" xfId="13243"/>
    <cellStyle name="Hyperlink 5 6 2" xfId="29273"/>
    <cellStyle name="Hyperlink 5 7" xfId="29274"/>
    <cellStyle name="Hyperlink 5 8" xfId="29275"/>
    <cellStyle name="Hyperlink 5 9" xfId="29276"/>
    <cellStyle name="Hyperlink 6" xfId="13244"/>
    <cellStyle name="Hyperlink 6 10" xfId="29277"/>
    <cellStyle name="Hyperlink 6 11" xfId="29278"/>
    <cellStyle name="Hyperlink 6 2" xfId="13245"/>
    <cellStyle name="Hyperlink 6 2 2" xfId="13246"/>
    <cellStyle name="Hyperlink 6 2 2 2" xfId="13247"/>
    <cellStyle name="Hyperlink 6 2 3" xfId="13248"/>
    <cellStyle name="Hyperlink 6 2 4" xfId="29279"/>
    <cellStyle name="Hyperlink 6 2 5" xfId="29280"/>
    <cellStyle name="Hyperlink 6 2 6" xfId="29281"/>
    <cellStyle name="Hyperlink 6 2 7" xfId="29282"/>
    <cellStyle name="Hyperlink 6 3" xfId="13249"/>
    <cellStyle name="Hyperlink 6 3 2" xfId="13250"/>
    <cellStyle name="Hyperlink 6 3 2 2" xfId="29283"/>
    <cellStyle name="Hyperlink 6 3 3" xfId="13251"/>
    <cellStyle name="Hyperlink 6 3 4" xfId="29284"/>
    <cellStyle name="Hyperlink 6 3 5" xfId="29285"/>
    <cellStyle name="Hyperlink 6 4" xfId="13252"/>
    <cellStyle name="Hyperlink 6 4 2" xfId="13253"/>
    <cellStyle name="Hyperlink 6 4 2 2" xfId="29286"/>
    <cellStyle name="Hyperlink 6 4 3" xfId="13254"/>
    <cellStyle name="Hyperlink 6 4 4" xfId="29287"/>
    <cellStyle name="Hyperlink 6 4 5" xfId="29288"/>
    <cellStyle name="Hyperlink 6 5" xfId="13255"/>
    <cellStyle name="Hyperlink 6 5 2" xfId="13256"/>
    <cellStyle name="Hyperlink 6 5 2 2" xfId="29289"/>
    <cellStyle name="Hyperlink 6 5 3" xfId="29290"/>
    <cellStyle name="Hyperlink 6 5 4" xfId="29291"/>
    <cellStyle name="Hyperlink 6 5 5" xfId="29292"/>
    <cellStyle name="Hyperlink 6 6" xfId="13257"/>
    <cellStyle name="Hyperlink 6 6 2" xfId="29293"/>
    <cellStyle name="Hyperlink 6 7" xfId="29294"/>
    <cellStyle name="Hyperlink 6 8" xfId="29295"/>
    <cellStyle name="Hyperlink 6 9" xfId="29296"/>
    <cellStyle name="Hyperlink 7" xfId="13258"/>
    <cellStyle name="Hyperlink 7 10" xfId="29297"/>
    <cellStyle name="Hyperlink 7 2" xfId="13259"/>
    <cellStyle name="Hyperlink 7 2 2" xfId="13260"/>
    <cellStyle name="Hyperlink 7 2 2 2" xfId="29298"/>
    <cellStyle name="Hyperlink 7 2 3" xfId="13261"/>
    <cellStyle name="Hyperlink 7 2 4" xfId="29299"/>
    <cellStyle name="Hyperlink 7 2 5" xfId="29300"/>
    <cellStyle name="Hyperlink 7 3" xfId="13262"/>
    <cellStyle name="Hyperlink 7 3 2" xfId="13263"/>
    <cellStyle name="Hyperlink 7 3 2 2" xfId="29301"/>
    <cellStyle name="Hyperlink 7 3 3" xfId="13264"/>
    <cellStyle name="Hyperlink 7 3 4" xfId="29302"/>
    <cellStyle name="Hyperlink 7 3 5" xfId="29303"/>
    <cellStyle name="Hyperlink 7 4" xfId="13265"/>
    <cellStyle name="Hyperlink 7 4 2" xfId="13266"/>
    <cellStyle name="Hyperlink 7 4 2 2" xfId="29304"/>
    <cellStyle name="Hyperlink 7 4 3" xfId="13267"/>
    <cellStyle name="Hyperlink 7 4 4" xfId="29305"/>
    <cellStyle name="Hyperlink 7 4 5" xfId="29306"/>
    <cellStyle name="Hyperlink 7 5" xfId="13268"/>
    <cellStyle name="Hyperlink 7 5 2" xfId="29307"/>
    <cellStyle name="Hyperlink 7 6" xfId="13269"/>
    <cellStyle name="Hyperlink 7 7" xfId="29308"/>
    <cellStyle name="Hyperlink 7 8" xfId="29309"/>
    <cellStyle name="Hyperlink 7 9" xfId="29310"/>
    <cellStyle name="Hyperlink 8" xfId="13270"/>
    <cellStyle name="Hyperlink 8 10" xfId="29311"/>
    <cellStyle name="Hyperlink 8 11" xfId="29312"/>
    <cellStyle name="Hyperlink 8 12" xfId="29313"/>
    <cellStyle name="Hyperlink 8 13" xfId="29314"/>
    <cellStyle name="Hyperlink 8 2" xfId="13271"/>
    <cellStyle name="Hyperlink 8 2 2" xfId="13272"/>
    <cellStyle name="Hyperlink 8 2 2 2" xfId="29315"/>
    <cellStyle name="Hyperlink 8 2 2 3" xfId="29316"/>
    <cellStyle name="Hyperlink 8 2 2 4" xfId="29317"/>
    <cellStyle name="Hyperlink 8 2 3" xfId="13273"/>
    <cellStyle name="Hyperlink 8 2 4" xfId="29318"/>
    <cellStyle name="Hyperlink 8 2 5" xfId="29319"/>
    <cellStyle name="Hyperlink 8 3" xfId="13274"/>
    <cellStyle name="Hyperlink 8 3 2" xfId="13275"/>
    <cellStyle name="Hyperlink 8 3 2 2" xfId="29320"/>
    <cellStyle name="Hyperlink 8 3 3" xfId="13276"/>
    <cellStyle name="Hyperlink 8 3 4" xfId="29321"/>
    <cellStyle name="Hyperlink 8 3 5" xfId="29322"/>
    <cellStyle name="Hyperlink 8 4" xfId="13277"/>
    <cellStyle name="Hyperlink 8 4 2" xfId="13278"/>
    <cellStyle name="Hyperlink 8 4 2 2" xfId="29323"/>
    <cellStyle name="Hyperlink 8 4 3" xfId="13279"/>
    <cellStyle name="Hyperlink 8 4 4" xfId="29324"/>
    <cellStyle name="Hyperlink 8 4 5" xfId="29325"/>
    <cellStyle name="Hyperlink 8 5" xfId="13280"/>
    <cellStyle name="Hyperlink 8 5 2" xfId="13281"/>
    <cellStyle name="Hyperlink 8 5 2 2" xfId="29326"/>
    <cellStyle name="Hyperlink 8 5 3" xfId="13282"/>
    <cellStyle name="Hyperlink 8 5 4" xfId="29327"/>
    <cellStyle name="Hyperlink 8 5 5" xfId="29328"/>
    <cellStyle name="Hyperlink 8 6" xfId="13283"/>
    <cellStyle name="Hyperlink 8 6 2" xfId="13284"/>
    <cellStyle name="Hyperlink 8 6 2 2" xfId="29329"/>
    <cellStyle name="Hyperlink 8 6 3" xfId="29330"/>
    <cellStyle name="Hyperlink 8 6 4" xfId="29331"/>
    <cellStyle name="Hyperlink 8 6 5" xfId="29332"/>
    <cellStyle name="Hyperlink 8 7" xfId="13285"/>
    <cellStyle name="Hyperlink 8 7 2" xfId="29333"/>
    <cellStyle name="Hyperlink 8 8" xfId="29334"/>
    <cellStyle name="Hyperlink 8 8 2" xfId="29335"/>
    <cellStyle name="Hyperlink 8 9" xfId="29336"/>
    <cellStyle name="Hyperlink 9" xfId="13286"/>
    <cellStyle name="Hyperlink 9 10" xfId="29337"/>
    <cellStyle name="Hyperlink 9 2" xfId="13287"/>
    <cellStyle name="Hyperlink 9 2 2" xfId="13288"/>
    <cellStyle name="Hyperlink 9 2 2 2" xfId="29338"/>
    <cellStyle name="Hyperlink 9 2 3" xfId="13289"/>
    <cellStyle name="Hyperlink 9 2 4" xfId="29339"/>
    <cellStyle name="Hyperlink 9 2 5" xfId="29340"/>
    <cellStyle name="Hyperlink 9 2 6" xfId="29341"/>
    <cellStyle name="Hyperlink 9 2 7" xfId="29342"/>
    <cellStyle name="Hyperlink 9 3" xfId="13290"/>
    <cellStyle name="Hyperlink 9 3 2" xfId="13291"/>
    <cellStyle name="Hyperlink 9 3 2 2" xfId="29343"/>
    <cellStyle name="Hyperlink 9 3 3" xfId="13292"/>
    <cellStyle name="Hyperlink 9 3 4" xfId="29344"/>
    <cellStyle name="Hyperlink 9 3 5" xfId="29345"/>
    <cellStyle name="Hyperlink 9 4" xfId="13293"/>
    <cellStyle name="Hyperlink 9 4 2" xfId="29346"/>
    <cellStyle name="Hyperlink 9 4 2 2" xfId="29347"/>
    <cellStyle name="Hyperlink 9 4 3" xfId="29348"/>
    <cellStyle name="Hyperlink 9 4 4" xfId="29349"/>
    <cellStyle name="Hyperlink 9 4 5" xfId="29350"/>
    <cellStyle name="Hyperlink 9 5" xfId="13294"/>
    <cellStyle name="Hyperlink 9 5 2" xfId="29351"/>
    <cellStyle name="Hyperlink 9 6" xfId="29352"/>
    <cellStyle name="Hyperlink 9 7" xfId="29353"/>
    <cellStyle name="Hyperlink 9 8" xfId="29354"/>
    <cellStyle name="Hyperlink 9 9" xfId="29355"/>
    <cellStyle name="Information" xfId="13295"/>
    <cellStyle name="Information 2" xfId="29356"/>
    <cellStyle name="Input [yellow]" xfId="13296"/>
    <cellStyle name="Input [yellow] 2" xfId="29357"/>
    <cellStyle name="Input 10" xfId="13297"/>
    <cellStyle name="Input 10 2" xfId="13298"/>
    <cellStyle name="Input 10 3" xfId="29358"/>
    <cellStyle name="Input 10 4" xfId="29359"/>
    <cellStyle name="Input 11" xfId="13299"/>
    <cellStyle name="Input 11 2" xfId="13300"/>
    <cellStyle name="Input 11 3" xfId="29360"/>
    <cellStyle name="Input 12" xfId="13301"/>
    <cellStyle name="Input 12 2" xfId="13302"/>
    <cellStyle name="Input 13" xfId="13303"/>
    <cellStyle name="Input 13 2" xfId="13304"/>
    <cellStyle name="Input 14" xfId="13305"/>
    <cellStyle name="Input 14 2" xfId="13306"/>
    <cellStyle name="Input 15" xfId="13307"/>
    <cellStyle name="Input 15 2" xfId="13308"/>
    <cellStyle name="Input 16" xfId="13309"/>
    <cellStyle name="Input 16 2" xfId="13310"/>
    <cellStyle name="Input 17" xfId="13311"/>
    <cellStyle name="Input 17 2" xfId="13312"/>
    <cellStyle name="Input 18" xfId="13313"/>
    <cellStyle name="Input 18 2" xfId="13314"/>
    <cellStyle name="Input 19" xfId="13315"/>
    <cellStyle name="Input 19 2" xfId="13316"/>
    <cellStyle name="Input 2" xfId="13317"/>
    <cellStyle name="Input 2 10" xfId="29361"/>
    <cellStyle name="Input 2 2" xfId="13318"/>
    <cellStyle name="Input 2 2 2" xfId="13319"/>
    <cellStyle name="Input 2 2 2 2" xfId="13320"/>
    <cellStyle name="Input 2 2 2 3" xfId="29362"/>
    <cellStyle name="Input 2 2 2 4" xfId="29363"/>
    <cellStyle name="Input 2 2 2 5" xfId="29364"/>
    <cellStyle name="Input 2 2 2 6" xfId="29365"/>
    <cellStyle name="Input 2 2 3" xfId="13321"/>
    <cellStyle name="Input 2 2 3 2" xfId="29366"/>
    <cellStyle name="Input 2 2 4" xfId="13322"/>
    <cellStyle name="Input 2 2 5" xfId="29367"/>
    <cellStyle name="Input 2 2 6" xfId="29368"/>
    <cellStyle name="Input 2 2 7" xfId="29369"/>
    <cellStyle name="Input 2 2 8" xfId="29370"/>
    <cellStyle name="Input 2 3" xfId="13323"/>
    <cellStyle name="Input 2 3 2" xfId="13324"/>
    <cellStyle name="Input 2 3 2 2" xfId="29371"/>
    <cellStyle name="Input 2 3 2 2 2" xfId="29372"/>
    <cellStyle name="Input 2 3 2 3" xfId="29373"/>
    <cellStyle name="Input 2 3 2 4" xfId="29374"/>
    <cellStyle name="Input 2 3 2 5" xfId="29375"/>
    <cellStyle name="Input 2 3 3" xfId="13325"/>
    <cellStyle name="Input 2 3 3 2" xfId="29376"/>
    <cellStyle name="Input 2 3 4" xfId="13326"/>
    <cellStyle name="Input 2 3 5" xfId="29377"/>
    <cellStyle name="Input 2 3 6" xfId="29378"/>
    <cellStyle name="Input 2 3 7" xfId="29379"/>
    <cellStyle name="Input 2 3 8" xfId="29380"/>
    <cellStyle name="Input 2 4" xfId="13327"/>
    <cellStyle name="Input 2 4 2" xfId="13328"/>
    <cellStyle name="Input 2 4 3" xfId="29381"/>
    <cellStyle name="Input 2 4 4" xfId="29382"/>
    <cellStyle name="Input 2 5" xfId="13329"/>
    <cellStyle name="Input 2 5 2" xfId="29383"/>
    <cellStyle name="Input 2 5 3" xfId="29384"/>
    <cellStyle name="Input 2 5 4" xfId="29385"/>
    <cellStyle name="Input 2 6" xfId="13330"/>
    <cellStyle name="Input 2 6 2" xfId="29386"/>
    <cellStyle name="Input 2 6 3" xfId="29387"/>
    <cellStyle name="Input 2 7" xfId="13331"/>
    <cellStyle name="Input 2 8" xfId="29388"/>
    <cellStyle name="Input 2 9" xfId="29389"/>
    <cellStyle name="Input 2_BB" xfId="13332"/>
    <cellStyle name="Input 20" xfId="13333"/>
    <cellStyle name="Input 20 2" xfId="29390"/>
    <cellStyle name="Input 21" xfId="13334"/>
    <cellStyle name="Input 21 2" xfId="29391"/>
    <cellStyle name="Input 22" xfId="13335"/>
    <cellStyle name="Input 22 2" xfId="13336"/>
    <cellStyle name="Input 22 2 2" xfId="29392"/>
    <cellStyle name="Input 22 3" xfId="29393"/>
    <cellStyle name="Input 23" xfId="13337"/>
    <cellStyle name="Input 23 2" xfId="29394"/>
    <cellStyle name="Input 24" xfId="13338"/>
    <cellStyle name="Input 24 2" xfId="29395"/>
    <cellStyle name="Input 25" xfId="29396"/>
    <cellStyle name="Input 26" xfId="29397"/>
    <cellStyle name="Input 3" xfId="13339"/>
    <cellStyle name="Input 3 10" xfId="29398"/>
    <cellStyle name="Input 3 2" xfId="13340"/>
    <cellStyle name="Input 3 2 2" xfId="13341"/>
    <cellStyle name="Input 3 2 2 2" xfId="29399"/>
    <cellStyle name="Input 3 2 2 2 2" xfId="29400"/>
    <cellStyle name="Input 3 2 2 3" xfId="29401"/>
    <cellStyle name="Input 3 2 3" xfId="13342"/>
    <cellStyle name="Input 3 2 3 2" xfId="29402"/>
    <cellStyle name="Input 3 2 4" xfId="29403"/>
    <cellStyle name="Input 3 2 4 2" xfId="29404"/>
    <cellStyle name="Input 3 2 5" xfId="29405"/>
    <cellStyle name="Input 3 2 6" xfId="29406"/>
    <cellStyle name="Input 3 2 7" xfId="29407"/>
    <cellStyle name="Input 3 2 8" xfId="29408"/>
    <cellStyle name="Input 3 2 9" xfId="29409"/>
    <cellStyle name="Input 3 3" xfId="13343"/>
    <cellStyle name="Input 3 3 2" xfId="29410"/>
    <cellStyle name="Input 3 4" xfId="13344"/>
    <cellStyle name="Input 3 4 2" xfId="29411"/>
    <cellStyle name="Input 3 5" xfId="29412"/>
    <cellStyle name="Input 3 5 2" xfId="29413"/>
    <cellStyle name="Input 3 6" xfId="29414"/>
    <cellStyle name="Input 3 7" xfId="29415"/>
    <cellStyle name="Input 3 8" xfId="29416"/>
    <cellStyle name="Input 3 9" xfId="29417"/>
    <cellStyle name="Input 4" xfId="13345"/>
    <cellStyle name="Input 4 2" xfId="13346"/>
    <cellStyle name="Input 4 2 2" xfId="13347"/>
    <cellStyle name="Input 4 2 2 2" xfId="29418"/>
    <cellStyle name="Input 4 2 3" xfId="29419"/>
    <cellStyle name="Input 4 2 4" xfId="29420"/>
    <cellStyle name="Input 4 2 5" xfId="29421"/>
    <cellStyle name="Input 4 3" xfId="13348"/>
    <cellStyle name="Input 4 3 2" xfId="29422"/>
    <cellStyle name="Input 4 4" xfId="13349"/>
    <cellStyle name="Input 4 4 2" xfId="29423"/>
    <cellStyle name="Input 4 5" xfId="29424"/>
    <cellStyle name="Input 4 6" xfId="29425"/>
    <cellStyle name="Input 4 7" xfId="29426"/>
    <cellStyle name="Input 4 8" xfId="29427"/>
    <cellStyle name="Input 4 9" xfId="29428"/>
    <cellStyle name="Input 5" xfId="13350"/>
    <cellStyle name="Input 5 2" xfId="13351"/>
    <cellStyle name="Input 5 3" xfId="13352"/>
    <cellStyle name="Input 5 4" xfId="29429"/>
    <cellStyle name="Input 5 5" xfId="29430"/>
    <cellStyle name="Input 5 6" xfId="29431"/>
    <cellStyle name="Input 6" xfId="13353"/>
    <cellStyle name="Input 6 2" xfId="13354"/>
    <cellStyle name="Input 6 3" xfId="13355"/>
    <cellStyle name="Input 6 4" xfId="29432"/>
    <cellStyle name="Input 7" xfId="13356"/>
    <cellStyle name="Input 7 2" xfId="13357"/>
    <cellStyle name="Input 7 3" xfId="13358"/>
    <cellStyle name="Input 7 4" xfId="29433"/>
    <cellStyle name="Input 8" xfId="13359"/>
    <cellStyle name="Input 8 2" xfId="13360"/>
    <cellStyle name="Input 8 3" xfId="29434"/>
    <cellStyle name="Input 8 4" xfId="29435"/>
    <cellStyle name="Input 9" xfId="13361"/>
    <cellStyle name="Input 9 2" xfId="13362"/>
    <cellStyle name="Input 9 3" xfId="29436"/>
    <cellStyle name="Input 9 4" xfId="29437"/>
    <cellStyle name="Input Currency" xfId="13363"/>
    <cellStyle name="Input Currency 2" xfId="13364"/>
    <cellStyle name="Input Currency 2 2" xfId="29438"/>
    <cellStyle name="Input Currency 3" xfId="29439"/>
    <cellStyle name="Input Multiple" xfId="13365"/>
    <cellStyle name="Input Multiple 2" xfId="29440"/>
    <cellStyle name="Input Percent" xfId="13366"/>
    <cellStyle name="Input Percent 2" xfId="29441"/>
    <cellStyle name="KPMG Heading 1" xfId="13367"/>
    <cellStyle name="KPMG Heading 1 2" xfId="13368"/>
    <cellStyle name="KPMG Heading 1 2 2" xfId="29442"/>
    <cellStyle name="KPMG Heading 1 2 3" xfId="29443"/>
    <cellStyle name="KPMG Heading 1 3" xfId="13369"/>
    <cellStyle name="KPMG Heading 1 4" xfId="29444"/>
    <cellStyle name="KPMG Heading 1 5" xfId="29445"/>
    <cellStyle name="KPMG Heading 1 6" xfId="29446"/>
    <cellStyle name="KPMG Heading 1 6 2" xfId="29447"/>
    <cellStyle name="KPMG Heading 1 7" xfId="29448"/>
    <cellStyle name="KPMG Heading 1 8" xfId="29449"/>
    <cellStyle name="KPMG Heading 2" xfId="13370"/>
    <cellStyle name="KPMG Heading 2 2" xfId="13371"/>
    <cellStyle name="KPMG Heading 2 2 2" xfId="29450"/>
    <cellStyle name="KPMG Heading 2 2 3" xfId="29451"/>
    <cellStyle name="KPMG Heading 2 3" xfId="13372"/>
    <cellStyle name="KPMG Heading 2 4" xfId="29452"/>
    <cellStyle name="KPMG Heading 2 5" xfId="29453"/>
    <cellStyle name="KPMG Heading 2 6" xfId="29454"/>
    <cellStyle name="KPMG Heading 2 6 2" xfId="29455"/>
    <cellStyle name="KPMG Heading 2 7" xfId="29456"/>
    <cellStyle name="KPMG Heading 2 8" xfId="29457"/>
    <cellStyle name="KPMG Heading 3" xfId="13373"/>
    <cellStyle name="KPMG Heading 3 2" xfId="13374"/>
    <cellStyle name="KPMG Heading 3 2 2" xfId="29458"/>
    <cellStyle name="KPMG Heading 3 2 3" xfId="29459"/>
    <cellStyle name="KPMG Heading 3 3" xfId="13375"/>
    <cellStyle name="KPMG Heading 3 4" xfId="29460"/>
    <cellStyle name="KPMG Heading 3 5" xfId="29461"/>
    <cellStyle name="KPMG Heading 3 6" xfId="29462"/>
    <cellStyle name="KPMG Heading 3 6 2" xfId="29463"/>
    <cellStyle name="KPMG Heading 3 7" xfId="29464"/>
    <cellStyle name="KPMG Heading 3 8" xfId="29465"/>
    <cellStyle name="KPMG Heading 4" xfId="13376"/>
    <cellStyle name="KPMG Heading 4 2" xfId="13377"/>
    <cellStyle name="KPMG Heading 4 2 2" xfId="29466"/>
    <cellStyle name="KPMG Heading 4 2 3" xfId="29467"/>
    <cellStyle name="KPMG Heading 4 3" xfId="13378"/>
    <cellStyle name="KPMG Heading 4 4" xfId="29468"/>
    <cellStyle name="KPMG Heading 4 5" xfId="29469"/>
    <cellStyle name="KPMG Heading 4 6" xfId="29470"/>
    <cellStyle name="KPMG Heading 4 6 2" xfId="29471"/>
    <cellStyle name="KPMG Heading 4 7" xfId="29472"/>
    <cellStyle name="KPMG Heading 4 8" xfId="29473"/>
    <cellStyle name="KPMG Normal" xfId="13379"/>
    <cellStyle name="KPMG Normal 2" xfId="13380"/>
    <cellStyle name="KPMG Normal 2 2" xfId="29474"/>
    <cellStyle name="KPMG Normal 2 3" xfId="29475"/>
    <cellStyle name="KPMG Normal 3" xfId="13381"/>
    <cellStyle name="KPMG Normal 4" xfId="29476"/>
    <cellStyle name="KPMG Normal 5" xfId="29477"/>
    <cellStyle name="KPMG Normal 6" xfId="29478"/>
    <cellStyle name="KPMG Normal 7" xfId="29479"/>
    <cellStyle name="KPMG Normal Text" xfId="13382"/>
    <cellStyle name="KPMG Normal Text 2" xfId="13383"/>
    <cellStyle name="KPMG Normal Text 2 2" xfId="29480"/>
    <cellStyle name="KPMG Normal Text 2 3" xfId="29481"/>
    <cellStyle name="KPMG Normal Text 3" xfId="13384"/>
    <cellStyle name="KPMG Normal Text 4" xfId="29482"/>
    <cellStyle name="KPMG Normal Text 5" xfId="29483"/>
    <cellStyle name="KPMG Normal Text 6" xfId="29484"/>
    <cellStyle name="KPMG Normal Text 7" xfId="29485"/>
    <cellStyle name="LabelIntersect" xfId="13385"/>
    <cellStyle name="LabelIntersect 2" xfId="13386"/>
    <cellStyle name="LabelIntersect 3" xfId="13387"/>
    <cellStyle name="LabelLeft" xfId="13388"/>
    <cellStyle name="LabelLeft 2" xfId="13389"/>
    <cellStyle name="LabelLeft 3" xfId="13390"/>
    <cellStyle name="LabelTop" xfId="13391"/>
    <cellStyle name="LabelTop 2" xfId="13392"/>
    <cellStyle name="LabelTop 3" xfId="13393"/>
    <cellStyle name="Level" xfId="13394"/>
    <cellStyle name="Level 2" xfId="13395"/>
    <cellStyle name="Level 2 2" xfId="29486"/>
    <cellStyle name="Level 3" xfId="29487"/>
    <cellStyle name="LineItemPrompt" xfId="13396"/>
    <cellStyle name="LineItemPrompt 2" xfId="13397"/>
    <cellStyle name="LineItemPrompt 2 2" xfId="13398"/>
    <cellStyle name="LineItemPrompt 2 3" xfId="29488"/>
    <cellStyle name="LineItemPrompt 3" xfId="13399"/>
    <cellStyle name="LineItemPrompt 3 2" xfId="29489"/>
    <cellStyle name="LineItemPrompt 4" xfId="29490"/>
    <cellStyle name="LineItemPrompt 5" xfId="29491"/>
    <cellStyle name="LineItemPrompt 6" xfId="29492"/>
    <cellStyle name="LineItemPrompt 7" xfId="29493"/>
    <cellStyle name="LineItemPrompt 8" xfId="29494"/>
    <cellStyle name="LineItemValue" xfId="13400"/>
    <cellStyle name="LineItemValue 2" xfId="13401"/>
    <cellStyle name="LineItemValue 2 2" xfId="29495"/>
    <cellStyle name="LineItemValue 2 3" xfId="29496"/>
    <cellStyle name="LineItemValue 3" xfId="13402"/>
    <cellStyle name="LineItemValue 4" xfId="29497"/>
    <cellStyle name="LineItemValue 5" xfId="29498"/>
    <cellStyle name="LineItemValue 6" xfId="29499"/>
    <cellStyle name="LineItemValue 7" xfId="29500"/>
    <cellStyle name="Linked Cell 10" xfId="29501"/>
    <cellStyle name="Linked Cell 10 2" xfId="29502"/>
    <cellStyle name="Linked Cell 11" xfId="29503"/>
    <cellStyle name="Linked Cell 12" xfId="29504"/>
    <cellStyle name="Linked Cell 2" xfId="13403"/>
    <cellStyle name="Linked Cell 2 10" xfId="29505"/>
    <cellStyle name="Linked Cell 2 2" xfId="13404"/>
    <cellStyle name="Linked Cell 2 2 2" xfId="13405"/>
    <cellStyle name="Linked Cell 2 2 2 2" xfId="13406"/>
    <cellStyle name="Linked Cell 2 2 2 3" xfId="29506"/>
    <cellStyle name="Linked Cell 2 2 2 4" xfId="29507"/>
    <cellStyle name="Linked Cell 2 2 2 5" xfId="29508"/>
    <cellStyle name="Linked Cell 2 2 2 6" xfId="29509"/>
    <cellStyle name="Linked Cell 2 2 3" xfId="13407"/>
    <cellStyle name="Linked Cell 2 2 3 2" xfId="29510"/>
    <cellStyle name="Linked Cell 2 2 4" xfId="13408"/>
    <cellStyle name="Linked Cell 2 2 5" xfId="29511"/>
    <cellStyle name="Linked Cell 2 2 6" xfId="29512"/>
    <cellStyle name="Linked Cell 2 2 7" xfId="29513"/>
    <cellStyle name="Linked Cell 2 2 8" xfId="29514"/>
    <cellStyle name="Linked Cell 2 3" xfId="13409"/>
    <cellStyle name="Linked Cell 2 3 2" xfId="13410"/>
    <cellStyle name="Linked Cell 2 3 2 2" xfId="29515"/>
    <cellStyle name="Linked Cell 2 3 2 2 2" xfId="29516"/>
    <cellStyle name="Linked Cell 2 3 2 3" xfId="29517"/>
    <cellStyle name="Linked Cell 2 3 2 4" xfId="29518"/>
    <cellStyle name="Linked Cell 2 3 2 5" xfId="29519"/>
    <cellStyle name="Linked Cell 2 3 3" xfId="13411"/>
    <cellStyle name="Linked Cell 2 3 3 2" xfId="29520"/>
    <cellStyle name="Linked Cell 2 3 4" xfId="13412"/>
    <cellStyle name="Linked Cell 2 3 5" xfId="29521"/>
    <cellStyle name="Linked Cell 2 3 6" xfId="29522"/>
    <cellStyle name="Linked Cell 2 3 7" xfId="29523"/>
    <cellStyle name="Linked Cell 2 3 8" xfId="29524"/>
    <cellStyle name="Linked Cell 2 4" xfId="13413"/>
    <cellStyle name="Linked Cell 2 4 2" xfId="13414"/>
    <cellStyle name="Linked Cell 2 4 3" xfId="29525"/>
    <cellStyle name="Linked Cell 2 4 4" xfId="29526"/>
    <cellStyle name="Linked Cell 2 5" xfId="13415"/>
    <cellStyle name="Linked Cell 2 5 2" xfId="29527"/>
    <cellStyle name="Linked Cell 2 5 3" xfId="29528"/>
    <cellStyle name="Linked Cell 2 5 4" xfId="29529"/>
    <cellStyle name="Linked Cell 2 6" xfId="29530"/>
    <cellStyle name="Linked Cell 2 7" xfId="29531"/>
    <cellStyle name="Linked Cell 2 8" xfId="29532"/>
    <cellStyle name="Linked Cell 2 9" xfId="29533"/>
    <cellStyle name="Linked Cell 2_BB" xfId="13416"/>
    <cellStyle name="Linked Cell 3" xfId="13417"/>
    <cellStyle name="Linked Cell 3 10" xfId="29534"/>
    <cellStyle name="Linked Cell 3 2" xfId="13418"/>
    <cellStyle name="Linked Cell 3 2 2" xfId="13419"/>
    <cellStyle name="Linked Cell 3 2 2 2" xfId="29535"/>
    <cellStyle name="Linked Cell 3 2 2 2 2" xfId="29536"/>
    <cellStyle name="Linked Cell 3 2 2 3" xfId="29537"/>
    <cellStyle name="Linked Cell 3 2 3" xfId="13420"/>
    <cellStyle name="Linked Cell 3 2 3 2" xfId="29538"/>
    <cellStyle name="Linked Cell 3 2 4" xfId="29539"/>
    <cellStyle name="Linked Cell 3 2 4 2" xfId="29540"/>
    <cellStyle name="Linked Cell 3 2 5" xfId="29541"/>
    <cellStyle name="Linked Cell 3 2 6" xfId="29542"/>
    <cellStyle name="Linked Cell 3 2 7" xfId="29543"/>
    <cellStyle name="Linked Cell 3 2 8" xfId="29544"/>
    <cellStyle name="Linked Cell 3 2 9" xfId="29545"/>
    <cellStyle name="Linked Cell 3 3" xfId="13421"/>
    <cellStyle name="Linked Cell 3 3 2" xfId="29546"/>
    <cellStyle name="Linked Cell 3 4" xfId="29547"/>
    <cellStyle name="Linked Cell 3 4 2" xfId="29548"/>
    <cellStyle name="Linked Cell 3 5" xfId="29549"/>
    <cellStyle name="Linked Cell 3 5 2" xfId="29550"/>
    <cellStyle name="Linked Cell 3 6" xfId="29551"/>
    <cellStyle name="Linked Cell 3 7" xfId="29552"/>
    <cellStyle name="Linked Cell 3 8" xfId="29553"/>
    <cellStyle name="Linked Cell 3 9" xfId="29554"/>
    <cellStyle name="Linked Cell 4" xfId="13422"/>
    <cellStyle name="Linked Cell 4 2" xfId="13423"/>
    <cellStyle name="Linked Cell 4 2 2" xfId="29555"/>
    <cellStyle name="Linked Cell 4 2 2 2" xfId="29556"/>
    <cellStyle name="Linked Cell 4 2 3" xfId="29557"/>
    <cellStyle name="Linked Cell 4 3" xfId="13424"/>
    <cellStyle name="Linked Cell 4 3 2" xfId="29558"/>
    <cellStyle name="Linked Cell 4 4" xfId="29559"/>
    <cellStyle name="Linked Cell 4 4 2" xfId="29560"/>
    <cellStyle name="Linked Cell 4 5" xfId="29561"/>
    <cellStyle name="Linked Cell 4 6" xfId="29562"/>
    <cellStyle name="Linked Cell 4 7" xfId="29563"/>
    <cellStyle name="Linked Cell 4 8" xfId="29564"/>
    <cellStyle name="Linked Cell 4 9" xfId="29565"/>
    <cellStyle name="Linked Cell 5" xfId="13425"/>
    <cellStyle name="Linked Cell 5 2" xfId="13426"/>
    <cellStyle name="Linked Cell 5 3" xfId="29566"/>
    <cellStyle name="Linked Cell 5 4" xfId="29567"/>
    <cellStyle name="Linked Cell 5 5" xfId="29568"/>
    <cellStyle name="Linked Cell 5 6" xfId="29569"/>
    <cellStyle name="Linked Cell 6" xfId="13427"/>
    <cellStyle name="Linked Cell 6 2" xfId="13428"/>
    <cellStyle name="Linked Cell 6 3" xfId="29570"/>
    <cellStyle name="Linked Cell 6 4" xfId="29571"/>
    <cellStyle name="Linked Cell 7" xfId="13429"/>
    <cellStyle name="Linked Cell 7 2" xfId="29572"/>
    <cellStyle name="Linked Cell 7 3" xfId="29573"/>
    <cellStyle name="Linked Cell 7 4" xfId="29574"/>
    <cellStyle name="Linked Cell 8" xfId="13430"/>
    <cellStyle name="Linked Cell 8 2" xfId="29575"/>
    <cellStyle name="Linked Cell 9" xfId="29576"/>
    <cellStyle name="Linked Cell 9 2" xfId="29577"/>
    <cellStyle name="Location" xfId="13431"/>
    <cellStyle name="Location 2" xfId="13432"/>
    <cellStyle name="Location 2 2" xfId="29578"/>
    <cellStyle name="Location 3" xfId="13433"/>
    <cellStyle name="Location 4" xfId="29579"/>
    <cellStyle name="Location 5" xfId="29580"/>
    <cellStyle name="Location 6" xfId="29581"/>
    <cellStyle name="Mik" xfId="13434"/>
    <cellStyle name="Mik 2" xfId="13435"/>
    <cellStyle name="Mik 2 2" xfId="13436"/>
    <cellStyle name="Mik 2 2 2" xfId="29582"/>
    <cellStyle name="Mik 2 3" xfId="29583"/>
    <cellStyle name="Mik 3" xfId="13437"/>
    <cellStyle name="Mik 3 2" xfId="29584"/>
    <cellStyle name="Mik 4" xfId="13438"/>
    <cellStyle name="Mik_Fiscal Tables" xfId="13439"/>
    <cellStyle name="Millares [0]_10 AVERIAS MASIVAS + ANT" xfId="13440"/>
    <cellStyle name="Millares_10 AVERIAS MASIVAS + ANT" xfId="13441"/>
    <cellStyle name="Moneda [0]_Clasif por Diferencial" xfId="13442"/>
    <cellStyle name="Moneda_Clasif por Diferencial" xfId="13443"/>
    <cellStyle name="MS_English" xfId="13444"/>
    <cellStyle name="Multiple" xfId="13445"/>
    <cellStyle name="Multiple 2" xfId="29585"/>
    <cellStyle name="MultipleBelow" xfId="13446"/>
    <cellStyle name="MultipleBelow 2" xfId="29586"/>
    <cellStyle name="N" xfId="13447"/>
    <cellStyle name="N 2" xfId="13448"/>
    <cellStyle name="N 2 2" xfId="13449"/>
    <cellStyle name="N 2 2 2" xfId="29587"/>
    <cellStyle name="N 2 3" xfId="29588"/>
    <cellStyle name="N 3" xfId="13450"/>
    <cellStyle name="N 3 2" xfId="29589"/>
    <cellStyle name="N 4" xfId="13451"/>
    <cellStyle name="Neutral 10" xfId="29590"/>
    <cellStyle name="Neutral 10 2" xfId="29591"/>
    <cellStyle name="Neutral 11" xfId="29592"/>
    <cellStyle name="Neutral 12" xfId="29593"/>
    <cellStyle name="Neutral 2" xfId="13452"/>
    <cellStyle name="Neutral 2 10" xfId="29594"/>
    <cellStyle name="Neutral 2 2" xfId="13453"/>
    <cellStyle name="Neutral 2 2 2" xfId="13454"/>
    <cellStyle name="Neutral 2 2 2 2" xfId="13455"/>
    <cellStyle name="Neutral 2 2 2 2 2" xfId="29595"/>
    <cellStyle name="Neutral 2 2 2 3" xfId="29596"/>
    <cellStyle name="Neutral 2 2 2 4" xfId="29597"/>
    <cellStyle name="Neutral 2 2 2 5" xfId="29598"/>
    <cellStyle name="Neutral 2 2 2 6" xfId="29599"/>
    <cellStyle name="Neutral 2 2 2 7" xfId="29600"/>
    <cellStyle name="Neutral 2 2 3" xfId="13456"/>
    <cellStyle name="Neutral 2 2 3 2" xfId="29601"/>
    <cellStyle name="Neutral 2 2 4" xfId="13457"/>
    <cellStyle name="Neutral 2 2 5" xfId="29602"/>
    <cellStyle name="Neutral 2 2 6" xfId="29603"/>
    <cellStyle name="Neutral 2 2 7" xfId="29604"/>
    <cellStyle name="Neutral 2 2 8" xfId="29605"/>
    <cellStyle name="Neutral 2 3" xfId="13458"/>
    <cellStyle name="Neutral 2 3 2" xfId="13459"/>
    <cellStyle name="Neutral 2 3 2 2" xfId="29606"/>
    <cellStyle name="Neutral 2 3 2 2 2" xfId="29607"/>
    <cellStyle name="Neutral 2 3 2 3" xfId="29608"/>
    <cellStyle name="Neutral 2 3 2 3 2" xfId="29609"/>
    <cellStyle name="Neutral 2 3 2 4" xfId="29610"/>
    <cellStyle name="Neutral 2 3 2 5" xfId="29611"/>
    <cellStyle name="Neutral 2 3 2 6" xfId="29612"/>
    <cellStyle name="Neutral 2 3 3" xfId="13460"/>
    <cellStyle name="Neutral 2 3 3 2" xfId="29613"/>
    <cellStyle name="Neutral 2 3 4" xfId="13461"/>
    <cellStyle name="Neutral 2 3 4 2" xfId="29614"/>
    <cellStyle name="Neutral 2 3 5" xfId="29615"/>
    <cellStyle name="Neutral 2 3 6" xfId="29616"/>
    <cellStyle name="Neutral 2 3 7" xfId="29617"/>
    <cellStyle name="Neutral 2 3 8" xfId="29618"/>
    <cellStyle name="Neutral 2 3 9" xfId="29619"/>
    <cellStyle name="Neutral 2 4" xfId="13462"/>
    <cellStyle name="Neutral 2 4 2" xfId="13463"/>
    <cellStyle name="Neutral 2 4 3" xfId="29620"/>
    <cellStyle name="Neutral 2 4 4" xfId="29621"/>
    <cellStyle name="Neutral 2 5" xfId="13464"/>
    <cellStyle name="Neutral 2 5 2" xfId="29622"/>
    <cellStyle name="Neutral 2 5 3" xfId="29623"/>
    <cellStyle name="Neutral 2 5 4" xfId="29624"/>
    <cellStyle name="Neutral 2 6" xfId="29625"/>
    <cellStyle name="Neutral 2 7" xfId="29626"/>
    <cellStyle name="Neutral 2 8" xfId="29627"/>
    <cellStyle name="Neutral 2 9" xfId="29628"/>
    <cellStyle name="Neutral 2_BB" xfId="13465"/>
    <cellStyle name="Neutral 3" xfId="13466"/>
    <cellStyle name="Neutral 3 10" xfId="29629"/>
    <cellStyle name="Neutral 3 2" xfId="13467"/>
    <cellStyle name="Neutral 3 2 10" xfId="29630"/>
    <cellStyle name="Neutral 3 2 2" xfId="13468"/>
    <cellStyle name="Neutral 3 2 2 2" xfId="29631"/>
    <cellStyle name="Neutral 3 2 2 2 2" xfId="29632"/>
    <cellStyle name="Neutral 3 2 2 3" xfId="29633"/>
    <cellStyle name="Neutral 3 2 2 3 2" xfId="29634"/>
    <cellStyle name="Neutral 3 2 2 4" xfId="29635"/>
    <cellStyle name="Neutral 3 2 3" xfId="13469"/>
    <cellStyle name="Neutral 3 2 3 2" xfId="29636"/>
    <cellStyle name="Neutral 3 2 4" xfId="29637"/>
    <cellStyle name="Neutral 3 2 4 2" xfId="29638"/>
    <cellStyle name="Neutral 3 2 5" xfId="29639"/>
    <cellStyle name="Neutral 3 2 5 2" xfId="29640"/>
    <cellStyle name="Neutral 3 2 6" xfId="29641"/>
    <cellStyle name="Neutral 3 2 7" xfId="29642"/>
    <cellStyle name="Neutral 3 2 8" xfId="29643"/>
    <cellStyle name="Neutral 3 2 9" xfId="29644"/>
    <cellStyle name="Neutral 3 3" xfId="13470"/>
    <cellStyle name="Neutral 3 3 2" xfId="29645"/>
    <cellStyle name="Neutral 3 4" xfId="29646"/>
    <cellStyle name="Neutral 3 4 2" xfId="29647"/>
    <cellStyle name="Neutral 3 5" xfId="29648"/>
    <cellStyle name="Neutral 3 5 2" xfId="29649"/>
    <cellStyle name="Neutral 3 6" xfId="29650"/>
    <cellStyle name="Neutral 3 7" xfId="29651"/>
    <cellStyle name="Neutral 3 8" xfId="29652"/>
    <cellStyle name="Neutral 3 9" xfId="29653"/>
    <cellStyle name="Neutral 4" xfId="13471"/>
    <cellStyle name="Neutral 4 2" xfId="13472"/>
    <cellStyle name="Neutral 4 2 2" xfId="29654"/>
    <cellStyle name="Neutral 4 2 2 2" xfId="29655"/>
    <cellStyle name="Neutral 4 2 3" xfId="29656"/>
    <cellStyle name="Neutral 4 2 4" xfId="29657"/>
    <cellStyle name="Neutral 4 2 5" xfId="29658"/>
    <cellStyle name="Neutral 4 3" xfId="13473"/>
    <cellStyle name="Neutral 4 3 2" xfId="29659"/>
    <cellStyle name="Neutral 4 4" xfId="13474"/>
    <cellStyle name="Neutral 4 4 2" xfId="29660"/>
    <cellStyle name="Neutral 4 5" xfId="29661"/>
    <cellStyle name="Neutral 4 6" xfId="29662"/>
    <cellStyle name="Neutral 4 7" xfId="29663"/>
    <cellStyle name="Neutral 4 8" xfId="29664"/>
    <cellStyle name="Neutral 4 9" xfId="29665"/>
    <cellStyle name="Neutral 5" xfId="13475"/>
    <cellStyle name="Neutral 5 2" xfId="13476"/>
    <cellStyle name="Neutral 5 2 2" xfId="29666"/>
    <cellStyle name="Neutral 5 3" xfId="29667"/>
    <cellStyle name="Neutral 5 4" xfId="29668"/>
    <cellStyle name="Neutral 5 5" xfId="29669"/>
    <cellStyle name="Neutral 6" xfId="13477"/>
    <cellStyle name="Neutral 6 2" xfId="13478"/>
    <cellStyle name="Neutral 6 3" xfId="29670"/>
    <cellStyle name="Neutral 6 4" xfId="29671"/>
    <cellStyle name="Neutral 7" xfId="13479"/>
    <cellStyle name="Neutral 7 2" xfId="29672"/>
    <cellStyle name="Neutral 7 3" xfId="29673"/>
    <cellStyle name="Neutral 7 4" xfId="29674"/>
    <cellStyle name="Neutral 8" xfId="13480"/>
    <cellStyle name="Neutral 8 2" xfId="29675"/>
    <cellStyle name="Neutral 9" xfId="29676"/>
    <cellStyle name="Neutral 9 2" xfId="29677"/>
    <cellStyle name="no dec" xfId="13481"/>
    <cellStyle name="no dec 2" xfId="29678"/>
    <cellStyle name="Norma" xfId="13482"/>
    <cellStyle name="Norma 10" xfId="13483"/>
    <cellStyle name="Norma 10 2" xfId="13484"/>
    <cellStyle name="Norma 10 3" xfId="29679"/>
    <cellStyle name="Norma 10 4" xfId="29680"/>
    <cellStyle name="Norma 11" xfId="13485"/>
    <cellStyle name="Norma 11 2" xfId="13486"/>
    <cellStyle name="Norma 11 3" xfId="29681"/>
    <cellStyle name="Norma 11 4" xfId="29682"/>
    <cellStyle name="Norma 12" xfId="13487"/>
    <cellStyle name="Norma 12 2" xfId="13488"/>
    <cellStyle name="Norma 13" xfId="13489"/>
    <cellStyle name="Norma 13 2" xfId="13490"/>
    <cellStyle name="Norma 14" xfId="13491"/>
    <cellStyle name="Norma 14 2" xfId="13492"/>
    <cellStyle name="Norma 15" xfId="13493"/>
    <cellStyle name="Norma 16" xfId="13494"/>
    <cellStyle name="Norma 16 2" xfId="29683"/>
    <cellStyle name="Norma 17" xfId="13495"/>
    <cellStyle name="Norma 17 2" xfId="29684"/>
    <cellStyle name="Norma 18" xfId="29685"/>
    <cellStyle name="Norma 19" xfId="29686"/>
    <cellStyle name="Norma 2" xfId="13496"/>
    <cellStyle name="Norma 2 2" xfId="13497"/>
    <cellStyle name="Norma 2 2 2" xfId="13498"/>
    <cellStyle name="Norma 2 2 2 2" xfId="13499"/>
    <cellStyle name="Norma 2 2 2 3" xfId="29687"/>
    <cellStyle name="Norma 2 2 2 4" xfId="29688"/>
    <cellStyle name="Norma 2 2 2 5" xfId="29689"/>
    <cellStyle name="Norma 2 2 2 6" xfId="29690"/>
    <cellStyle name="Norma 2 2 3" xfId="13500"/>
    <cellStyle name="Norma 2 2 4" xfId="29691"/>
    <cellStyle name="Norma 2 2 5" xfId="29692"/>
    <cellStyle name="Norma 2 2 6" xfId="29693"/>
    <cellStyle name="Norma 2 2 7" xfId="29694"/>
    <cellStyle name="Norma 2 3" xfId="13501"/>
    <cellStyle name="Norma 2 3 2" xfId="13502"/>
    <cellStyle name="Norma 2 3 2 2" xfId="29695"/>
    <cellStyle name="Norma 2 3 2 3" xfId="29696"/>
    <cellStyle name="Norma 2 3 3" xfId="13503"/>
    <cellStyle name="Norma 2 3 4" xfId="29697"/>
    <cellStyle name="Norma 2 3 5" xfId="29698"/>
    <cellStyle name="Norma 2 3 6" xfId="29699"/>
    <cellStyle name="Norma 2 4" xfId="13504"/>
    <cellStyle name="Norma 2 4 2" xfId="29700"/>
    <cellStyle name="Norma 2 4 3" xfId="29701"/>
    <cellStyle name="Norma 2 5" xfId="13505"/>
    <cellStyle name="Norma 2 6" xfId="29702"/>
    <cellStyle name="Norma 2 7" xfId="29703"/>
    <cellStyle name="Norma 2 8" xfId="29704"/>
    <cellStyle name="Norma 2 9" xfId="29705"/>
    <cellStyle name="Norma 2_Gross" xfId="13506"/>
    <cellStyle name="Norma 3" xfId="13507"/>
    <cellStyle name="Norma 3 2" xfId="13508"/>
    <cellStyle name="Norma 3 2 2" xfId="13509"/>
    <cellStyle name="Norma 3 2 3" xfId="29706"/>
    <cellStyle name="Norma 3 2 4" xfId="29707"/>
    <cellStyle name="Norma 3 2 5" xfId="29708"/>
    <cellStyle name="Norma 3 2 6" xfId="29709"/>
    <cellStyle name="Norma 3 3" xfId="13510"/>
    <cellStyle name="Norma 3 4" xfId="29710"/>
    <cellStyle name="Norma 3 5" xfId="29711"/>
    <cellStyle name="Norma 3 6" xfId="29712"/>
    <cellStyle name="Norma 3 7" xfId="29713"/>
    <cellStyle name="Norma 3 8" xfId="29714"/>
    <cellStyle name="Norma 4" xfId="13511"/>
    <cellStyle name="Norma 4 2" xfId="13512"/>
    <cellStyle name="Norma 4 2 2" xfId="13513"/>
    <cellStyle name="Norma 4 2 2 2" xfId="29715"/>
    <cellStyle name="Norma 4 2 2 3" xfId="29716"/>
    <cellStyle name="Norma 4 2 3" xfId="13514"/>
    <cellStyle name="Norma 4 2 4" xfId="29717"/>
    <cellStyle name="Norma 4 2 5" xfId="29718"/>
    <cellStyle name="Norma 4 2 6" xfId="29719"/>
    <cellStyle name="Norma 4 3" xfId="13515"/>
    <cellStyle name="Norma 4 3 2" xfId="29720"/>
    <cellStyle name="Norma 4 3 3" xfId="29721"/>
    <cellStyle name="Norma 4 4" xfId="13516"/>
    <cellStyle name="Norma 4 5" xfId="13517"/>
    <cellStyle name="Norma 4 6" xfId="29722"/>
    <cellStyle name="Norma 4 7" xfId="29723"/>
    <cellStyle name="Norma 4_Gross" xfId="13518"/>
    <cellStyle name="Norma 5" xfId="13519"/>
    <cellStyle name="Norma 5 2" xfId="13520"/>
    <cellStyle name="Norma 5 2 2" xfId="13521"/>
    <cellStyle name="Norma 5 2 2 2" xfId="29724"/>
    <cellStyle name="Norma 5 2 2 3" xfId="29725"/>
    <cellStyle name="Norma 5 2 3" xfId="13522"/>
    <cellStyle name="Norma 5 2 4" xfId="29726"/>
    <cellStyle name="Norma 5 2 5" xfId="29727"/>
    <cellStyle name="Norma 5 2 6" xfId="29728"/>
    <cellStyle name="Norma 5 3" xfId="13523"/>
    <cellStyle name="Norma 5 3 2" xfId="29729"/>
    <cellStyle name="Norma 5 3 3" xfId="29730"/>
    <cellStyle name="Norma 5 4" xfId="13524"/>
    <cellStyle name="Norma 5 5" xfId="29731"/>
    <cellStyle name="Norma 5 6" xfId="29732"/>
    <cellStyle name="Norma 5 7" xfId="29733"/>
    <cellStyle name="Norma 5_Gross" xfId="13525"/>
    <cellStyle name="Norma 6" xfId="13526"/>
    <cellStyle name="Norma 6 2" xfId="13527"/>
    <cellStyle name="Norma 6 2 2" xfId="13528"/>
    <cellStyle name="Norma 6 2 2 2" xfId="13529"/>
    <cellStyle name="Norma 6 2 2 2 2" xfId="29734"/>
    <cellStyle name="Norma 6 2 2 3" xfId="13530"/>
    <cellStyle name="Norma 6 2 2 4" xfId="29735"/>
    <cellStyle name="Norma 6 2 2 5" xfId="29736"/>
    <cellStyle name="Norma 6 2 3" xfId="13531"/>
    <cellStyle name="Norma 6 2 3 2" xfId="29737"/>
    <cellStyle name="Norma 6 2 4" xfId="13532"/>
    <cellStyle name="Norma 6 2 5" xfId="29738"/>
    <cellStyle name="Norma 6 2 6" xfId="29739"/>
    <cellStyle name="Norma 6 2 7" xfId="29740"/>
    <cellStyle name="Norma 6 2 8" xfId="29741"/>
    <cellStyle name="Norma 6 3" xfId="13533"/>
    <cellStyle name="Norma 6 3 2" xfId="13534"/>
    <cellStyle name="Norma 6 3 2 2" xfId="29742"/>
    <cellStyle name="Norma 6 3 3" xfId="13535"/>
    <cellStyle name="Norma 6 3 4" xfId="29743"/>
    <cellStyle name="Norma 6 3 5" xfId="29744"/>
    <cellStyle name="Norma 6 4" xfId="13536"/>
    <cellStyle name="Norma 6 4 2" xfId="29745"/>
    <cellStyle name="Norma 6 5" xfId="13537"/>
    <cellStyle name="Norma 6 6" xfId="29746"/>
    <cellStyle name="Norma 6 7" xfId="29747"/>
    <cellStyle name="Norma 6 8" xfId="29748"/>
    <cellStyle name="Norma 6 9" xfId="29749"/>
    <cellStyle name="Norma 6_Gross" xfId="13538"/>
    <cellStyle name="Norma 7" xfId="13539"/>
    <cellStyle name="Norma 7 2" xfId="13540"/>
    <cellStyle name="Norma 7 2 2" xfId="13541"/>
    <cellStyle name="Norma 7 2 3" xfId="29750"/>
    <cellStyle name="Norma 7 3" xfId="13542"/>
    <cellStyle name="Norma 7 4" xfId="29751"/>
    <cellStyle name="Norma 7 5" xfId="29752"/>
    <cellStyle name="Norma 7 6" xfId="29753"/>
    <cellStyle name="Norma 8" xfId="13543"/>
    <cellStyle name="Norma 8 2" xfId="13544"/>
    <cellStyle name="Norma 8 2 2" xfId="13545"/>
    <cellStyle name="Norma 8 2 3" xfId="29754"/>
    <cellStyle name="Norma 8 3" xfId="13546"/>
    <cellStyle name="Norma 8 4" xfId="29755"/>
    <cellStyle name="Norma 8 5" xfId="29756"/>
    <cellStyle name="Norma 9" xfId="13547"/>
    <cellStyle name="Norma 9 2" xfId="13548"/>
    <cellStyle name="Norma 9 3" xfId="29757"/>
    <cellStyle name="Norma 9 4" xfId="29758"/>
    <cellStyle name="Norma_Gross" xfId="13549"/>
    <cellStyle name="Normal" xfId="0" builtinId="0"/>
    <cellStyle name="Normal - Style1" xfId="13550"/>
    <cellStyle name="Normal - Style1 2" xfId="13551"/>
    <cellStyle name="Normal - Style1 2 2" xfId="29759"/>
    <cellStyle name="Normal - Style1 3" xfId="29760"/>
    <cellStyle name="Normal - Style2" xfId="13552"/>
    <cellStyle name="Normal - Style2 2" xfId="29761"/>
    <cellStyle name="Normal - Style3" xfId="13553"/>
    <cellStyle name="Normal - Style3 2" xfId="29762"/>
    <cellStyle name="Normal - Style4" xfId="13554"/>
    <cellStyle name="Normal - Style4 2" xfId="29763"/>
    <cellStyle name="Normal - Style5" xfId="13555"/>
    <cellStyle name="Normal - Style5 2" xfId="29764"/>
    <cellStyle name="Normal 0" xfId="13556"/>
    <cellStyle name="Normal 0 2" xfId="29765"/>
    <cellStyle name="Normal 10" xfId="13557"/>
    <cellStyle name="Normal 10 2" xfId="13558"/>
    <cellStyle name="Normal 10 2 2" xfId="29766"/>
    <cellStyle name="Normal 10 3" xfId="13559"/>
    <cellStyle name="Normal 10 4" xfId="29767"/>
    <cellStyle name="Normal 10 5" xfId="29768"/>
    <cellStyle name="Normal 102 2" xfId="15351"/>
    <cellStyle name="Normal 11" xfId="13560"/>
    <cellStyle name="Normal 11 10" xfId="13561"/>
    <cellStyle name="Normal 11 11" xfId="13562"/>
    <cellStyle name="Normal 11 12" xfId="13563"/>
    <cellStyle name="Normal 11 2" xfId="13564"/>
    <cellStyle name="Normal 11 2 2" xfId="13565"/>
    <cellStyle name="Normal 11 3" xfId="13566"/>
    <cellStyle name="Normal 11 4" xfId="13567"/>
    <cellStyle name="Normal 11 5" xfId="13568"/>
    <cellStyle name="Normal 11 6" xfId="13569"/>
    <cellStyle name="Normal 11 7" xfId="13570"/>
    <cellStyle name="Normal 11 8" xfId="13571"/>
    <cellStyle name="Normal 11 9" xfId="13572"/>
    <cellStyle name="Normal 12" xfId="13573"/>
    <cellStyle name="Normal 12 2" xfId="13574"/>
    <cellStyle name="Normal 12 2 2" xfId="29769"/>
    <cellStyle name="Normal 12 3" xfId="13575"/>
    <cellStyle name="Normal 12 4" xfId="29770"/>
    <cellStyle name="Normal 12 5" xfId="29771"/>
    <cellStyle name="Normal 13" xfId="13576"/>
    <cellStyle name="Normal 13 2" xfId="13577"/>
    <cellStyle name="Normal 13 2 2" xfId="29772"/>
    <cellStyle name="Normal 13 3" xfId="13578"/>
    <cellStyle name="Normal 13 4" xfId="29773"/>
    <cellStyle name="Normal 13 5" xfId="29774"/>
    <cellStyle name="Normal 14" xfId="13579"/>
    <cellStyle name="Normal 14 2" xfId="13580"/>
    <cellStyle name="Normal 14 2 2" xfId="29775"/>
    <cellStyle name="Normal 14 3" xfId="13581"/>
    <cellStyle name="Normal 15" xfId="13582"/>
    <cellStyle name="Normal 15 2" xfId="13583"/>
    <cellStyle name="Normal 15 2 2" xfId="29776"/>
    <cellStyle name="Normal 15 3" xfId="13584"/>
    <cellStyle name="Normal 15 3 2" xfId="13585"/>
    <cellStyle name="Normal 15 3 2 2" xfId="29777"/>
    <cellStyle name="Normal 15 3 3" xfId="29778"/>
    <cellStyle name="Normal 15 4" xfId="13586"/>
    <cellStyle name="Normal 16" xfId="13587"/>
    <cellStyle name="Normal 16 2" xfId="13588"/>
    <cellStyle name="Normal 16 2 2" xfId="13589"/>
    <cellStyle name="Normal 16 3" xfId="13590"/>
    <cellStyle name="Normal 16 4" xfId="13591"/>
    <cellStyle name="Normal 17" xfId="13592"/>
    <cellStyle name="Normal 17 2" xfId="13593"/>
    <cellStyle name="Normal 17 2 2" xfId="29779"/>
    <cellStyle name="Normal 17 3" xfId="13594"/>
    <cellStyle name="Normal 18" xfId="13595"/>
    <cellStyle name="Normal 18 2" xfId="13596"/>
    <cellStyle name="Normal 18 2 2" xfId="13597"/>
    <cellStyle name="Normal 18 3" xfId="13598"/>
    <cellStyle name="Normal 18 4" xfId="13599"/>
    <cellStyle name="Normal 19" xfId="13600"/>
    <cellStyle name="Normal 19 2" xfId="13601"/>
    <cellStyle name="Normal 19 2 2" xfId="13602"/>
    <cellStyle name="Normal 19 3" xfId="13603"/>
    <cellStyle name="Normal 19 4" xfId="13604"/>
    <cellStyle name="Normal 2" xfId="13605"/>
    <cellStyle name="Normal 2 10" xfId="13606"/>
    <cellStyle name="Normal 2 10 2" xfId="29780"/>
    <cellStyle name="Normal 2 10 3" xfId="29781"/>
    <cellStyle name="Normal 2 11" xfId="13607"/>
    <cellStyle name="Normal 2 12" xfId="29782"/>
    <cellStyle name="Normal 2 13" xfId="29783"/>
    <cellStyle name="Normal 2 2" xfId="13608"/>
    <cellStyle name="Normal 2 2 10" xfId="29784"/>
    <cellStyle name="Normal 2 2 11" xfId="29785"/>
    <cellStyle name="Normal 2 2 12" xfId="29786"/>
    <cellStyle name="Normal 2 2 13" xfId="29787"/>
    <cellStyle name="Normal 2 2 2" xfId="13609"/>
    <cellStyle name="Normal 2 2 2 2" xfId="13610"/>
    <cellStyle name="Normal 2 2 2 2 2" xfId="13611"/>
    <cellStyle name="Normal 2 2 2 2 2 2" xfId="29788"/>
    <cellStyle name="Normal 2 2 2 2 2 3" xfId="29789"/>
    <cellStyle name="Normal 2 2 2 2 2 4" xfId="29790"/>
    <cellStyle name="Normal 2 2 2 2 3" xfId="13612"/>
    <cellStyle name="Normal 2 2 2 2 4" xfId="29791"/>
    <cellStyle name="Normal 2 2 2 2 5" xfId="29792"/>
    <cellStyle name="Normal 2 2 2 3" xfId="13613"/>
    <cellStyle name="Normal 2 2 2 3 2" xfId="29793"/>
    <cellStyle name="Normal 2 2 2 3 3" xfId="29794"/>
    <cellStyle name="Normal 2 2 2 3 4" xfId="29795"/>
    <cellStyle name="Normal 2 2 2 4" xfId="13614"/>
    <cellStyle name="Normal 2 2 2 4 2" xfId="29796"/>
    <cellStyle name="Normal 2 2 2 4 3" xfId="29797"/>
    <cellStyle name="Normal 2 2 2 4 4" xfId="29798"/>
    <cellStyle name="Normal 2 2 2 5" xfId="13615"/>
    <cellStyle name="Normal 2 2 2 6" xfId="13616"/>
    <cellStyle name="Normal 2 2 2 7" xfId="29799"/>
    <cellStyle name="Normal 2 2 3" xfId="13617"/>
    <cellStyle name="Normal 2 2 3 2" xfId="13618"/>
    <cellStyle name="Normal 2 2 3 2 2" xfId="13619"/>
    <cellStyle name="Normal 2 2 3 2 2 2" xfId="29800"/>
    <cellStyle name="Normal 2 2 3 2 3" xfId="29801"/>
    <cellStyle name="Normal 2 2 3 2 4" xfId="29802"/>
    <cellStyle name="Normal 2 2 3 2 5" xfId="29803"/>
    <cellStyle name="Normal 2 2 3 3" xfId="13620"/>
    <cellStyle name="Normal 2 2 3 3 2" xfId="13621"/>
    <cellStyle name="Normal 2 2 3 3 2 2" xfId="29804"/>
    <cellStyle name="Normal 2 2 3 3 3" xfId="29805"/>
    <cellStyle name="Normal 2 2 3 3 4" xfId="29806"/>
    <cellStyle name="Normal 2 2 3 3 5" xfId="29807"/>
    <cellStyle name="Normal 2 2 3 4" xfId="13622"/>
    <cellStyle name="Normal 2 2 3 4 2" xfId="29808"/>
    <cellStyle name="Normal 2 2 3 5" xfId="13623"/>
    <cellStyle name="Normal 2 2 3 5 2" xfId="29809"/>
    <cellStyle name="Normal 2 2 3 6" xfId="29810"/>
    <cellStyle name="Normal 2 2 3 7" xfId="29811"/>
    <cellStyle name="Normal 2 2 3 8" xfId="29812"/>
    <cellStyle name="Normal 2 2 4" xfId="13624"/>
    <cellStyle name="Normal 2 2 4 2" xfId="13625"/>
    <cellStyle name="Normal 2 2 4 2 2" xfId="29813"/>
    <cellStyle name="Normal 2 2 4 2 3" xfId="29814"/>
    <cellStyle name="Normal 2 2 4 2 4" xfId="29815"/>
    <cellStyle name="Normal 2 2 4 3" xfId="13626"/>
    <cellStyle name="Normal 2 2 4 4" xfId="29816"/>
    <cellStyle name="Normal 2 2 4 5" xfId="29817"/>
    <cellStyle name="Normal 2 2 5" xfId="13627"/>
    <cellStyle name="Normal 2 2 5 2" xfId="13628"/>
    <cellStyle name="Normal 2 2 5 2 2" xfId="13629"/>
    <cellStyle name="Normal 2 2 5 2 2 2" xfId="29818"/>
    <cellStyle name="Normal 2 2 5 2 3" xfId="29819"/>
    <cellStyle name="Normal 2 2 5 2 4" xfId="29820"/>
    <cellStyle name="Normal 2 2 5 2 5" xfId="29821"/>
    <cellStyle name="Normal 2 2 5 3" xfId="13630"/>
    <cellStyle name="Normal 2 2 5 3 2" xfId="13631"/>
    <cellStyle name="Normal 2 2 5 3 3" xfId="29822"/>
    <cellStyle name="Normal 2 2 5 3 4" xfId="29823"/>
    <cellStyle name="Normal 2 2 5 4" xfId="13632"/>
    <cellStyle name="Normal 2 2 5 4 2" xfId="29824"/>
    <cellStyle name="Normal 2 2 5 5" xfId="13633"/>
    <cellStyle name="Normal 2 2 5 6" xfId="29825"/>
    <cellStyle name="Normal 2 2 5 7" xfId="29826"/>
    <cellStyle name="Normal 2 2 6" xfId="13634"/>
    <cellStyle name="Normal 2 2 6 2" xfId="29827"/>
    <cellStyle name="Normal 2 2 6 2 2" xfId="29828"/>
    <cellStyle name="Normal 2 2 6 3" xfId="29829"/>
    <cellStyle name="Normal 2 2 6 4" xfId="29830"/>
    <cellStyle name="Normal 2 2 6 5" xfId="29831"/>
    <cellStyle name="Normal 2 2 7" xfId="13635"/>
    <cellStyle name="Normal 2 2 7 2" xfId="29832"/>
    <cellStyle name="Normal 2 2 8" xfId="13636"/>
    <cellStyle name="Normal 2 2 8 2" xfId="29833"/>
    <cellStyle name="Normal 2 2 9" xfId="29834"/>
    <cellStyle name="Normal 2 2 9 2" xfId="29835"/>
    <cellStyle name="Normal 2 3" xfId="13637"/>
    <cellStyle name="Normal 2 3 10" xfId="13638"/>
    <cellStyle name="Normal 2 3 10 2" xfId="29836"/>
    <cellStyle name="Normal 2 3 11" xfId="13639"/>
    <cellStyle name="Normal 2 3 11 2" xfId="29837"/>
    <cellStyle name="Normal 2 3 12" xfId="29838"/>
    <cellStyle name="Normal 2 3 13" xfId="29839"/>
    <cellStyle name="Normal 2 3 14" xfId="29840"/>
    <cellStyle name="Normal 2 3 2" xfId="13640"/>
    <cellStyle name="Normal 2 3 2 10" xfId="29841"/>
    <cellStyle name="Normal 2 3 2 10 2" xfId="29842"/>
    <cellStyle name="Normal 2 3 2 10 2 2" xfId="29843"/>
    <cellStyle name="Normal 2 3 2 10 3" xfId="29844"/>
    <cellStyle name="Normal 2 3 2 11" xfId="29845"/>
    <cellStyle name="Normal 2 3 2 12" xfId="29846"/>
    <cellStyle name="Normal 2 3 2 12 2" xfId="29847"/>
    <cellStyle name="Normal 2 3 2 13" xfId="29848"/>
    <cellStyle name="Normal 2 3 2 2" xfId="13641"/>
    <cellStyle name="Normal 2 3 2 2 10" xfId="29849"/>
    <cellStyle name="Normal 2 3 2 2 10 2" xfId="29850"/>
    <cellStyle name="Normal 2 3 2 2 11" xfId="29851"/>
    <cellStyle name="Normal 2 3 2 2 2" xfId="13642"/>
    <cellStyle name="Normal 2 3 2 2 2 2" xfId="13643"/>
    <cellStyle name="Normal 2 3 2 2 2 2 2" xfId="29852"/>
    <cellStyle name="Normal 2 3 2 2 2 2 2 2" xfId="29853"/>
    <cellStyle name="Normal 2 3 2 2 2 2 2 2 2" xfId="29854"/>
    <cellStyle name="Normal 2 3 2 2 2 2 2 2 2 2" xfId="29855"/>
    <cellStyle name="Normal 2 3 2 2 2 2 2 2 3" xfId="29856"/>
    <cellStyle name="Normal 2 3 2 2 2 2 2 3" xfId="29857"/>
    <cellStyle name="Normal 2 3 2 2 2 2 2 4" xfId="29858"/>
    <cellStyle name="Normal 2 3 2 2 2 2 2 4 2" xfId="29859"/>
    <cellStyle name="Normal 2 3 2 2 2 2 2 5" xfId="29860"/>
    <cellStyle name="Normal 2 3 2 2 2 2 3" xfId="29861"/>
    <cellStyle name="Normal 2 3 2 2 2 2 3 2" xfId="29862"/>
    <cellStyle name="Normal 2 3 2 2 2 2 3 2 2" xfId="29863"/>
    <cellStyle name="Normal 2 3 2 2 2 2 3 3" xfId="29864"/>
    <cellStyle name="Normal 2 3 2 2 2 2 4" xfId="29865"/>
    <cellStyle name="Normal 2 3 2 2 2 2 5" xfId="29866"/>
    <cellStyle name="Normal 2 3 2 2 2 2 5 2" xfId="29867"/>
    <cellStyle name="Normal 2 3 2 2 2 2 6" xfId="29868"/>
    <cellStyle name="Normal 2 3 2 2 2 3" xfId="13644"/>
    <cellStyle name="Normal 2 3 2 2 2 3 2" xfId="29869"/>
    <cellStyle name="Normal 2 3 2 2 2 3 2 2" xfId="29870"/>
    <cellStyle name="Normal 2 3 2 2 2 3 2 2 2" xfId="29871"/>
    <cellStyle name="Normal 2 3 2 2 2 3 2 3" xfId="29872"/>
    <cellStyle name="Normal 2 3 2 2 2 3 3" xfId="29873"/>
    <cellStyle name="Normal 2 3 2 2 2 3 4" xfId="29874"/>
    <cellStyle name="Normal 2 3 2 2 2 3 4 2" xfId="29875"/>
    <cellStyle name="Normal 2 3 2 2 2 3 5" xfId="29876"/>
    <cellStyle name="Normal 2 3 2 2 2 4" xfId="29877"/>
    <cellStyle name="Normal 2 3 2 2 2 5" xfId="29878"/>
    <cellStyle name="Normal 2 3 2 2 2 6" xfId="29879"/>
    <cellStyle name="Normal 2 3 2 2 2 6 2" xfId="29880"/>
    <cellStyle name="Normal 2 3 2 2 2 6 2 2" xfId="29881"/>
    <cellStyle name="Normal 2 3 2 2 2 6 3" xfId="29882"/>
    <cellStyle name="Normal 2 3 2 2 2 7" xfId="29883"/>
    <cellStyle name="Normal 2 3 2 2 2 8" xfId="29884"/>
    <cellStyle name="Normal 2 3 2 2 2 8 2" xfId="29885"/>
    <cellStyle name="Normal 2 3 2 2 2 9" xfId="29886"/>
    <cellStyle name="Normal 2 3 2 2 3" xfId="13645"/>
    <cellStyle name="Normal 2 3 2 2 3 2" xfId="13646"/>
    <cellStyle name="Normal 2 3 2 2 3 2 2" xfId="29887"/>
    <cellStyle name="Normal 2 3 2 2 3 2 2 2" xfId="29888"/>
    <cellStyle name="Normal 2 3 2 2 3 2 2 2 2" xfId="29889"/>
    <cellStyle name="Normal 2 3 2 2 3 2 2 3" xfId="29890"/>
    <cellStyle name="Normal 2 3 2 2 3 2 3" xfId="29891"/>
    <cellStyle name="Normal 2 3 2 2 3 2 4" xfId="29892"/>
    <cellStyle name="Normal 2 3 2 2 3 2 4 2" xfId="29893"/>
    <cellStyle name="Normal 2 3 2 2 3 2 5" xfId="29894"/>
    <cellStyle name="Normal 2 3 2 2 3 3" xfId="29895"/>
    <cellStyle name="Normal 2 3 2 2 3 4" xfId="29896"/>
    <cellStyle name="Normal 2 3 2 2 3 5" xfId="29897"/>
    <cellStyle name="Normal 2 3 2 2 3 5 2" xfId="29898"/>
    <cellStyle name="Normal 2 3 2 2 3 5 2 2" xfId="29899"/>
    <cellStyle name="Normal 2 3 2 2 3 5 3" xfId="29900"/>
    <cellStyle name="Normal 2 3 2 2 3 6" xfId="29901"/>
    <cellStyle name="Normal 2 3 2 2 3 7" xfId="29902"/>
    <cellStyle name="Normal 2 3 2 2 3 7 2" xfId="29903"/>
    <cellStyle name="Normal 2 3 2 2 3 8" xfId="29904"/>
    <cellStyle name="Normal 2 3 2 2 4" xfId="13647"/>
    <cellStyle name="Normal 2 3 2 2 4 2" xfId="29905"/>
    <cellStyle name="Normal 2 3 2 2 4 3" xfId="29906"/>
    <cellStyle name="Normal 2 3 2 2 4 3 2" xfId="29907"/>
    <cellStyle name="Normal 2 3 2 2 4 3 2 2" xfId="29908"/>
    <cellStyle name="Normal 2 3 2 2 4 3 3" xfId="29909"/>
    <cellStyle name="Normal 2 3 2 2 4 4" xfId="29910"/>
    <cellStyle name="Normal 2 3 2 2 4 5" xfId="29911"/>
    <cellStyle name="Normal 2 3 2 2 4 5 2" xfId="29912"/>
    <cellStyle name="Normal 2 3 2 2 4 6" xfId="29913"/>
    <cellStyle name="Normal 2 3 2 2 5" xfId="13648"/>
    <cellStyle name="Normal 2 3 2 2 6" xfId="29914"/>
    <cellStyle name="Normal 2 3 2 2 7" xfId="29915"/>
    <cellStyle name="Normal 2 3 2 2 8" xfId="29916"/>
    <cellStyle name="Normal 2 3 2 2 8 2" xfId="29917"/>
    <cellStyle name="Normal 2 3 2 2 8 2 2" xfId="29918"/>
    <cellStyle name="Normal 2 3 2 2 8 3" xfId="29919"/>
    <cellStyle name="Normal 2 3 2 2 9" xfId="29920"/>
    <cellStyle name="Normal 2 3 2 3" xfId="13649"/>
    <cellStyle name="Normal 2 3 2 3 2" xfId="13650"/>
    <cellStyle name="Normal 2 3 2 3 2 2" xfId="29921"/>
    <cellStyle name="Normal 2 3 2 3 2 2 2" xfId="29922"/>
    <cellStyle name="Normal 2 3 2 3 2 2 2 2" xfId="29923"/>
    <cellStyle name="Normal 2 3 2 3 2 2 2 2 2" xfId="29924"/>
    <cellStyle name="Normal 2 3 2 3 2 2 2 3" xfId="29925"/>
    <cellStyle name="Normal 2 3 2 3 2 2 3" xfId="29926"/>
    <cellStyle name="Normal 2 3 2 3 2 2 4" xfId="29927"/>
    <cellStyle name="Normal 2 3 2 3 2 2 4 2" xfId="29928"/>
    <cellStyle name="Normal 2 3 2 3 2 2 5" xfId="29929"/>
    <cellStyle name="Normal 2 3 2 3 2 3" xfId="29930"/>
    <cellStyle name="Normal 2 3 2 3 2 3 2" xfId="29931"/>
    <cellStyle name="Normal 2 3 2 3 2 3 2 2" xfId="29932"/>
    <cellStyle name="Normal 2 3 2 3 2 3 3" xfId="29933"/>
    <cellStyle name="Normal 2 3 2 3 2 4" xfId="29934"/>
    <cellStyle name="Normal 2 3 2 3 2 5" xfId="29935"/>
    <cellStyle name="Normal 2 3 2 3 2 5 2" xfId="29936"/>
    <cellStyle name="Normal 2 3 2 3 2 6" xfId="29937"/>
    <cellStyle name="Normal 2 3 2 3 3" xfId="29938"/>
    <cellStyle name="Normal 2 3 2 3 3 2" xfId="29939"/>
    <cellStyle name="Normal 2 3 2 3 3 2 2" xfId="29940"/>
    <cellStyle name="Normal 2 3 2 3 3 2 2 2" xfId="29941"/>
    <cellStyle name="Normal 2 3 2 3 3 2 3" xfId="29942"/>
    <cellStyle name="Normal 2 3 2 3 3 3" xfId="29943"/>
    <cellStyle name="Normal 2 3 2 3 3 4" xfId="29944"/>
    <cellStyle name="Normal 2 3 2 3 3 4 2" xfId="29945"/>
    <cellStyle name="Normal 2 3 2 3 3 5" xfId="29946"/>
    <cellStyle name="Normal 2 3 2 3 4" xfId="29947"/>
    <cellStyle name="Normal 2 3 2 3 5" xfId="29948"/>
    <cellStyle name="Normal 2 3 2 3 6" xfId="29949"/>
    <cellStyle name="Normal 2 3 2 3 6 2" xfId="29950"/>
    <cellStyle name="Normal 2 3 2 3 6 2 2" xfId="29951"/>
    <cellStyle name="Normal 2 3 2 3 6 3" xfId="29952"/>
    <cellStyle name="Normal 2 3 2 3 7" xfId="29953"/>
    <cellStyle name="Normal 2 3 2 3 8" xfId="29954"/>
    <cellStyle name="Normal 2 3 2 3 8 2" xfId="29955"/>
    <cellStyle name="Normal 2 3 2 3 9" xfId="29956"/>
    <cellStyle name="Normal 2 3 2 4" xfId="13651"/>
    <cellStyle name="Normal 2 3 2 4 2" xfId="29957"/>
    <cellStyle name="Normal 2 3 2 4 2 2" xfId="29958"/>
    <cellStyle name="Normal 2 3 2 4 2 2 2" xfId="29959"/>
    <cellStyle name="Normal 2 3 2 4 2 2 2 2" xfId="29960"/>
    <cellStyle name="Normal 2 3 2 4 2 2 2 2 2" xfId="29961"/>
    <cellStyle name="Normal 2 3 2 4 2 2 2 3" xfId="29962"/>
    <cellStyle name="Normal 2 3 2 4 2 2 3" xfId="29963"/>
    <cellStyle name="Normal 2 3 2 4 2 2 4" xfId="29964"/>
    <cellStyle name="Normal 2 3 2 4 2 2 4 2" xfId="29965"/>
    <cellStyle name="Normal 2 3 2 4 2 2 5" xfId="29966"/>
    <cellStyle name="Normal 2 3 2 4 2 3" xfId="29967"/>
    <cellStyle name="Normal 2 3 2 4 2 3 2" xfId="29968"/>
    <cellStyle name="Normal 2 3 2 4 2 3 2 2" xfId="29969"/>
    <cellStyle name="Normal 2 3 2 4 2 3 3" xfId="29970"/>
    <cellStyle name="Normal 2 3 2 4 2 4" xfId="29971"/>
    <cellStyle name="Normal 2 3 2 4 2 5" xfId="29972"/>
    <cellStyle name="Normal 2 3 2 4 2 5 2" xfId="29973"/>
    <cellStyle name="Normal 2 3 2 4 2 6" xfId="29974"/>
    <cellStyle name="Normal 2 3 2 4 3" xfId="29975"/>
    <cellStyle name="Normal 2 3 2 4 3 2" xfId="29976"/>
    <cellStyle name="Normal 2 3 2 4 3 3" xfId="29977"/>
    <cellStyle name="Normal 2 3 2 4 3 3 2" xfId="29978"/>
    <cellStyle name="Normal 2 3 2 4 3 3 2 2" xfId="29979"/>
    <cellStyle name="Normal 2 3 2 4 3 3 3" xfId="29980"/>
    <cellStyle name="Normal 2 3 2 4 3 4" xfId="29981"/>
    <cellStyle name="Normal 2 3 2 4 3 5" xfId="29982"/>
    <cellStyle name="Normal 2 3 2 4 3 5 2" xfId="29983"/>
    <cellStyle name="Normal 2 3 2 4 3 6" xfId="29984"/>
    <cellStyle name="Normal 2 3 2 4 4" xfId="29985"/>
    <cellStyle name="Normal 2 3 2 4 5" xfId="29986"/>
    <cellStyle name="Normal 2 3 2 4 5 2" xfId="29987"/>
    <cellStyle name="Normal 2 3 2 4 5 2 2" xfId="29988"/>
    <cellStyle name="Normal 2 3 2 4 5 3" xfId="29989"/>
    <cellStyle name="Normal 2 3 2 4 6" xfId="29990"/>
    <cellStyle name="Normal 2 3 2 4 7" xfId="29991"/>
    <cellStyle name="Normal 2 3 2 4 7 2" xfId="29992"/>
    <cellStyle name="Normal 2 3 2 4 8" xfId="29993"/>
    <cellStyle name="Normal 2 3 2 5" xfId="13652"/>
    <cellStyle name="Normal 2 3 2 5 2" xfId="29994"/>
    <cellStyle name="Normal 2 3 2 5 2 2" xfId="29995"/>
    <cellStyle name="Normal 2 3 2 5 2 3" xfId="29996"/>
    <cellStyle name="Normal 2 3 2 5 2 3 2" xfId="29997"/>
    <cellStyle name="Normal 2 3 2 5 2 3 2 2" xfId="29998"/>
    <cellStyle name="Normal 2 3 2 5 2 3 3" xfId="29999"/>
    <cellStyle name="Normal 2 3 2 5 2 4" xfId="30000"/>
    <cellStyle name="Normal 2 3 2 5 2 5" xfId="30001"/>
    <cellStyle name="Normal 2 3 2 5 2 5 2" xfId="30002"/>
    <cellStyle name="Normal 2 3 2 5 2 6" xfId="30003"/>
    <cellStyle name="Normal 2 3 2 5 3" xfId="30004"/>
    <cellStyle name="Normal 2 3 2 5 4" xfId="30005"/>
    <cellStyle name="Normal 2 3 2 5 4 2" xfId="30006"/>
    <cellStyle name="Normal 2 3 2 5 4 2 2" xfId="30007"/>
    <cellStyle name="Normal 2 3 2 5 4 3" xfId="30008"/>
    <cellStyle name="Normal 2 3 2 5 5" xfId="30009"/>
    <cellStyle name="Normal 2 3 2 5 6" xfId="30010"/>
    <cellStyle name="Normal 2 3 2 5 6 2" xfId="30011"/>
    <cellStyle name="Normal 2 3 2 5 7" xfId="30012"/>
    <cellStyle name="Normal 2 3 2 6" xfId="30013"/>
    <cellStyle name="Normal 2 3 2 6 2" xfId="30014"/>
    <cellStyle name="Normal 2 3 2 6 3" xfId="30015"/>
    <cellStyle name="Normal 2 3 2 6 3 2" xfId="30016"/>
    <cellStyle name="Normal 2 3 2 6 3 2 2" xfId="30017"/>
    <cellStyle name="Normal 2 3 2 6 3 3" xfId="30018"/>
    <cellStyle name="Normal 2 3 2 6 4" xfId="30019"/>
    <cellStyle name="Normal 2 3 2 6 5" xfId="30020"/>
    <cellStyle name="Normal 2 3 2 6 5 2" xfId="30021"/>
    <cellStyle name="Normal 2 3 2 6 6" xfId="30022"/>
    <cellStyle name="Normal 2 3 2 7" xfId="30023"/>
    <cellStyle name="Normal 2 3 2 8" xfId="30024"/>
    <cellStyle name="Normal 2 3 2 9" xfId="30025"/>
    <cellStyle name="Normal 2 3 2_Gross" xfId="13653"/>
    <cellStyle name="Normal 2 3 3" xfId="13654"/>
    <cellStyle name="Normal 2 3 3 2" xfId="13655"/>
    <cellStyle name="Normal 2 3 3 2 2" xfId="13656"/>
    <cellStyle name="Normal 2 3 3 2 2 2" xfId="30026"/>
    <cellStyle name="Normal 2 3 3 2 2 2 2" xfId="30027"/>
    <cellStyle name="Normal 2 3 3 2 2 3" xfId="30028"/>
    <cellStyle name="Normal 2 3 3 2 3" xfId="30029"/>
    <cellStyle name="Normal 2 3 3 3" xfId="13657"/>
    <cellStyle name="Normal 2 3 3 3 2" xfId="30030"/>
    <cellStyle name="Normal 2 3 3 4" xfId="13658"/>
    <cellStyle name="Normal 2 3 3 4 2" xfId="30031"/>
    <cellStyle name="Normal 2 3 3 5" xfId="13659"/>
    <cellStyle name="Normal 2 3 3 6" xfId="30032"/>
    <cellStyle name="Normal 2 3 3 7" xfId="30033"/>
    <cellStyle name="Normal 2 3 3 8" xfId="30034"/>
    <cellStyle name="Normal 2 3 4" xfId="13660"/>
    <cellStyle name="Normal 2 3 4 2" xfId="13661"/>
    <cellStyle name="Normal 2 3 4 2 2" xfId="13662"/>
    <cellStyle name="Normal 2 3 4 2 2 2" xfId="30035"/>
    <cellStyle name="Normal 2 3 4 2 3" xfId="13663"/>
    <cellStyle name="Normal 2 3 4 2 4" xfId="30036"/>
    <cellStyle name="Normal 2 3 4 2 5" xfId="30037"/>
    <cellStyle name="Normal 2 3 4 3" xfId="13664"/>
    <cellStyle name="Normal 2 3 4 3 2" xfId="13665"/>
    <cellStyle name="Normal 2 3 4 3 3" xfId="13666"/>
    <cellStyle name="Normal 2 3 4 3 4" xfId="30038"/>
    <cellStyle name="Normal 2 3 4 4" xfId="13667"/>
    <cellStyle name="Normal 2 3 4 4 2" xfId="30039"/>
    <cellStyle name="Normal 2 3 4 5" xfId="13668"/>
    <cellStyle name="Normal 2 3 4 5 2" xfId="30040"/>
    <cellStyle name="Normal 2 3 4 6" xfId="30041"/>
    <cellStyle name="Normal 2 3 4 7" xfId="30042"/>
    <cellStyle name="Normal 2 3 4 8" xfId="30043"/>
    <cellStyle name="Normal 2 3 5" xfId="13669"/>
    <cellStyle name="Normal 2 3 5 2" xfId="13670"/>
    <cellStyle name="Normal 2 3 5 2 2" xfId="30044"/>
    <cellStyle name="Normal 2 3 5 3" xfId="13671"/>
    <cellStyle name="Normal 2 3 5 4" xfId="13672"/>
    <cellStyle name="Normal 2 3 6" xfId="13673"/>
    <cellStyle name="Normal 2 3 6 2" xfId="13674"/>
    <cellStyle name="Normal 2 3 6 2 2" xfId="13675"/>
    <cellStyle name="Normal 2 3 6 2 3" xfId="13676"/>
    <cellStyle name="Normal 2 3 6 3" xfId="13677"/>
    <cellStyle name="Normal 2 3 6 3 2" xfId="13678"/>
    <cellStyle name="Normal 2 3 6 4" xfId="13679"/>
    <cellStyle name="Normal 2 3 6 5" xfId="13680"/>
    <cellStyle name="Normal 2 3 6 6" xfId="30045"/>
    <cellStyle name="Normal 2 3 7" xfId="13681"/>
    <cellStyle name="Normal 2 3 7 2" xfId="13682"/>
    <cellStyle name="Normal 2 3 7 2 2" xfId="30046"/>
    <cellStyle name="Normal 2 3 7 3" xfId="13683"/>
    <cellStyle name="Normal 2 3 7 4" xfId="30047"/>
    <cellStyle name="Normal 2 3 7 5" xfId="30048"/>
    <cellStyle name="Normal 2 3 8" xfId="13684"/>
    <cellStyle name="Normal 2 3 8 2" xfId="13685"/>
    <cellStyle name="Normal 2 3 8 3" xfId="30049"/>
    <cellStyle name="Normal 2 3 8 4" xfId="30050"/>
    <cellStyle name="Normal 2 3 9" xfId="13686"/>
    <cellStyle name="Normal 2 3 9 2" xfId="30051"/>
    <cellStyle name="Normal 2 3_Gross" xfId="13687"/>
    <cellStyle name="Normal 2 4" xfId="13688"/>
    <cellStyle name="Normal 2 4 10" xfId="13689"/>
    <cellStyle name="Normal 2 4 11" xfId="30052"/>
    <cellStyle name="Normal 2 4 2" xfId="13690"/>
    <cellStyle name="Normal 2 4 2 10" xfId="30053"/>
    <cellStyle name="Normal 2 4 2 11" xfId="30054"/>
    <cellStyle name="Normal 2 4 2 11 2" xfId="30055"/>
    <cellStyle name="Normal 2 4 2 12" xfId="30056"/>
    <cellStyle name="Normal 2 4 2 2" xfId="13691"/>
    <cellStyle name="Normal 2 4 2 2 2" xfId="13692"/>
    <cellStyle name="Normal 2 4 2 2 2 2" xfId="30057"/>
    <cellStyle name="Normal 2 4 2 2 2 2 2" xfId="30058"/>
    <cellStyle name="Normal 2 4 2 2 2 2 2 2" xfId="30059"/>
    <cellStyle name="Normal 2 4 2 2 2 2 2 2 2" xfId="30060"/>
    <cellStyle name="Normal 2 4 2 2 2 2 2 2 2 2" xfId="30061"/>
    <cellStyle name="Normal 2 4 2 2 2 2 2 2 3" xfId="30062"/>
    <cellStyle name="Normal 2 4 2 2 2 2 2 3" xfId="30063"/>
    <cellStyle name="Normal 2 4 2 2 2 2 2 3 2" xfId="30064"/>
    <cellStyle name="Normal 2 4 2 2 2 2 2 4" xfId="30065"/>
    <cellStyle name="Normal 2 4 2 2 2 2 3" xfId="30066"/>
    <cellStyle name="Normal 2 4 2 2 2 2 3 2" xfId="30067"/>
    <cellStyle name="Normal 2 4 2 2 2 2 3 2 2" xfId="30068"/>
    <cellStyle name="Normal 2 4 2 2 2 2 3 3" xfId="30069"/>
    <cellStyle name="Normal 2 4 2 2 2 2 4" xfId="30070"/>
    <cellStyle name="Normal 2 4 2 2 2 2 5" xfId="30071"/>
    <cellStyle name="Normal 2 4 2 2 2 2 5 2" xfId="30072"/>
    <cellStyle name="Normal 2 4 2 2 2 2 6" xfId="30073"/>
    <cellStyle name="Normal 2 4 2 2 2 3" xfId="30074"/>
    <cellStyle name="Normal 2 4 2 2 2 3 2" xfId="30075"/>
    <cellStyle name="Normal 2 4 2 2 2 3 2 2" xfId="30076"/>
    <cellStyle name="Normal 2 4 2 2 2 3 2 2 2" xfId="30077"/>
    <cellStyle name="Normal 2 4 2 2 2 3 2 3" xfId="30078"/>
    <cellStyle name="Normal 2 4 2 2 2 3 3" xfId="30079"/>
    <cellStyle name="Normal 2 4 2 2 2 3 3 2" xfId="30080"/>
    <cellStyle name="Normal 2 4 2 2 2 3 4" xfId="30081"/>
    <cellStyle name="Normal 2 4 2 2 2 4" xfId="30082"/>
    <cellStyle name="Normal 2 4 2 2 2 4 2" xfId="30083"/>
    <cellStyle name="Normal 2 4 2 2 2 4 2 2" xfId="30084"/>
    <cellStyle name="Normal 2 4 2 2 2 4 3" xfId="30085"/>
    <cellStyle name="Normal 2 4 2 2 2 5" xfId="30086"/>
    <cellStyle name="Normal 2 4 2 2 2 6" xfId="30087"/>
    <cellStyle name="Normal 2 4 2 2 2 6 2" xfId="30088"/>
    <cellStyle name="Normal 2 4 2 2 2 7" xfId="30089"/>
    <cellStyle name="Normal 2 4 2 2 3" xfId="30090"/>
    <cellStyle name="Normal 2 4 2 2 3 2" xfId="30091"/>
    <cellStyle name="Normal 2 4 2 2 3 2 2" xfId="30092"/>
    <cellStyle name="Normal 2 4 2 2 3 2 2 2" xfId="30093"/>
    <cellStyle name="Normal 2 4 2 2 3 2 2 2 2" xfId="30094"/>
    <cellStyle name="Normal 2 4 2 2 3 2 2 3" xfId="30095"/>
    <cellStyle name="Normal 2 4 2 2 3 2 3" xfId="30096"/>
    <cellStyle name="Normal 2 4 2 2 3 2 3 2" xfId="30097"/>
    <cellStyle name="Normal 2 4 2 2 3 2 4" xfId="30098"/>
    <cellStyle name="Normal 2 4 2 2 3 3" xfId="30099"/>
    <cellStyle name="Normal 2 4 2 2 3 3 2" xfId="30100"/>
    <cellStyle name="Normal 2 4 2 2 3 3 2 2" xfId="30101"/>
    <cellStyle name="Normal 2 4 2 2 3 3 3" xfId="30102"/>
    <cellStyle name="Normal 2 4 2 2 3 4" xfId="30103"/>
    <cellStyle name="Normal 2 4 2 2 3 5" xfId="30104"/>
    <cellStyle name="Normal 2 4 2 2 3 5 2" xfId="30105"/>
    <cellStyle name="Normal 2 4 2 2 3 6" xfId="30106"/>
    <cellStyle name="Normal 2 4 2 2 4" xfId="30107"/>
    <cellStyle name="Normal 2 4 2 2 4 2" xfId="30108"/>
    <cellStyle name="Normal 2 4 2 2 4 2 2" xfId="30109"/>
    <cellStyle name="Normal 2 4 2 2 4 2 2 2" xfId="30110"/>
    <cellStyle name="Normal 2 4 2 2 4 2 3" xfId="30111"/>
    <cellStyle name="Normal 2 4 2 2 4 3" xfId="30112"/>
    <cellStyle name="Normal 2 4 2 2 4 3 2" xfId="30113"/>
    <cellStyle name="Normal 2 4 2 2 4 4" xfId="30114"/>
    <cellStyle name="Normal 2 4 2 2 5" xfId="30115"/>
    <cellStyle name="Normal 2 4 2 2 5 2" xfId="30116"/>
    <cellStyle name="Normal 2 4 2 2 5 2 2" xfId="30117"/>
    <cellStyle name="Normal 2 4 2 2 5 3" xfId="30118"/>
    <cellStyle name="Normal 2 4 2 2 6" xfId="30119"/>
    <cellStyle name="Normal 2 4 2 2 7" xfId="30120"/>
    <cellStyle name="Normal 2 4 2 2 7 2" xfId="30121"/>
    <cellStyle name="Normal 2 4 2 2 8" xfId="30122"/>
    <cellStyle name="Normal 2 4 2 3" xfId="13693"/>
    <cellStyle name="Normal 2 4 2 3 2" xfId="30123"/>
    <cellStyle name="Normal 2 4 2 3 2 2" xfId="30124"/>
    <cellStyle name="Normal 2 4 2 3 2 2 2" xfId="30125"/>
    <cellStyle name="Normal 2 4 2 3 2 2 2 2" xfId="30126"/>
    <cellStyle name="Normal 2 4 2 3 2 2 2 2 2" xfId="30127"/>
    <cellStyle name="Normal 2 4 2 3 2 2 2 3" xfId="30128"/>
    <cellStyle name="Normal 2 4 2 3 2 2 3" xfId="30129"/>
    <cellStyle name="Normal 2 4 2 3 2 2 3 2" xfId="30130"/>
    <cellStyle name="Normal 2 4 2 3 2 2 4" xfId="30131"/>
    <cellStyle name="Normal 2 4 2 3 2 3" xfId="30132"/>
    <cellStyle name="Normal 2 4 2 3 2 3 2" xfId="30133"/>
    <cellStyle name="Normal 2 4 2 3 2 3 2 2" xfId="30134"/>
    <cellStyle name="Normal 2 4 2 3 2 3 3" xfId="30135"/>
    <cellStyle name="Normal 2 4 2 3 2 4" xfId="30136"/>
    <cellStyle name="Normal 2 4 2 3 2 5" xfId="30137"/>
    <cellStyle name="Normal 2 4 2 3 2 5 2" xfId="30138"/>
    <cellStyle name="Normal 2 4 2 3 2 6" xfId="30139"/>
    <cellStyle name="Normal 2 4 2 3 3" xfId="30140"/>
    <cellStyle name="Normal 2 4 2 3 3 2" xfId="30141"/>
    <cellStyle name="Normal 2 4 2 3 3 2 2" xfId="30142"/>
    <cellStyle name="Normal 2 4 2 3 3 2 2 2" xfId="30143"/>
    <cellStyle name="Normal 2 4 2 3 3 2 3" xfId="30144"/>
    <cellStyle name="Normal 2 4 2 3 3 3" xfId="30145"/>
    <cellStyle name="Normal 2 4 2 3 3 3 2" xfId="30146"/>
    <cellStyle name="Normal 2 4 2 3 3 4" xfId="30147"/>
    <cellStyle name="Normal 2 4 2 3 4" xfId="30148"/>
    <cellStyle name="Normal 2 4 2 3 4 2" xfId="30149"/>
    <cellStyle name="Normal 2 4 2 3 4 2 2" xfId="30150"/>
    <cellStyle name="Normal 2 4 2 3 4 3" xfId="30151"/>
    <cellStyle name="Normal 2 4 2 3 5" xfId="30152"/>
    <cellStyle name="Normal 2 4 2 3 6" xfId="30153"/>
    <cellStyle name="Normal 2 4 2 3 6 2" xfId="30154"/>
    <cellStyle name="Normal 2 4 2 3 7" xfId="30155"/>
    <cellStyle name="Normal 2 4 2 4" xfId="13694"/>
    <cellStyle name="Normal 2 4 2 4 2" xfId="30156"/>
    <cellStyle name="Normal 2 4 2 4 2 2" xfId="30157"/>
    <cellStyle name="Normal 2 4 2 4 2 2 2" xfId="30158"/>
    <cellStyle name="Normal 2 4 2 4 2 2 2 2" xfId="30159"/>
    <cellStyle name="Normal 2 4 2 4 2 2 2 2 2" xfId="30160"/>
    <cellStyle name="Normal 2 4 2 4 2 2 2 3" xfId="30161"/>
    <cellStyle name="Normal 2 4 2 4 2 2 3" xfId="30162"/>
    <cellStyle name="Normal 2 4 2 4 2 2 3 2" xfId="30163"/>
    <cellStyle name="Normal 2 4 2 4 2 2 4" xfId="30164"/>
    <cellStyle name="Normal 2 4 2 4 2 3" xfId="30165"/>
    <cellStyle name="Normal 2 4 2 4 2 3 2" xfId="30166"/>
    <cellStyle name="Normal 2 4 2 4 2 3 2 2" xfId="30167"/>
    <cellStyle name="Normal 2 4 2 4 2 3 3" xfId="30168"/>
    <cellStyle name="Normal 2 4 2 4 2 4" xfId="30169"/>
    <cellStyle name="Normal 2 4 2 4 2 5" xfId="30170"/>
    <cellStyle name="Normal 2 4 2 4 2 5 2" xfId="30171"/>
    <cellStyle name="Normal 2 4 2 4 2 6" xfId="30172"/>
    <cellStyle name="Normal 2 4 2 4 3" xfId="30173"/>
    <cellStyle name="Normal 2 4 2 4 3 2" xfId="30174"/>
    <cellStyle name="Normal 2 4 2 4 3 2 2" xfId="30175"/>
    <cellStyle name="Normal 2 4 2 4 3 2 2 2" xfId="30176"/>
    <cellStyle name="Normal 2 4 2 4 3 2 3" xfId="30177"/>
    <cellStyle name="Normal 2 4 2 4 3 3" xfId="30178"/>
    <cellStyle name="Normal 2 4 2 4 3 3 2" xfId="30179"/>
    <cellStyle name="Normal 2 4 2 4 3 4" xfId="30180"/>
    <cellStyle name="Normal 2 4 2 4 4" xfId="30181"/>
    <cellStyle name="Normal 2 4 2 4 4 2" xfId="30182"/>
    <cellStyle name="Normal 2 4 2 4 4 2 2" xfId="30183"/>
    <cellStyle name="Normal 2 4 2 4 4 3" xfId="30184"/>
    <cellStyle name="Normal 2 4 2 4 5" xfId="30185"/>
    <cellStyle name="Normal 2 4 2 4 6" xfId="30186"/>
    <cellStyle name="Normal 2 4 2 4 6 2" xfId="30187"/>
    <cellStyle name="Normal 2 4 2 4 7" xfId="30188"/>
    <cellStyle name="Normal 2 4 2 5" xfId="13695"/>
    <cellStyle name="Normal 2 4 2 5 2" xfId="30189"/>
    <cellStyle name="Normal 2 4 2 5 2 2" xfId="30190"/>
    <cellStyle name="Normal 2 4 2 5 2 2 2" xfId="30191"/>
    <cellStyle name="Normal 2 4 2 5 2 2 2 2" xfId="30192"/>
    <cellStyle name="Normal 2 4 2 5 2 2 3" xfId="30193"/>
    <cellStyle name="Normal 2 4 2 5 2 3" xfId="30194"/>
    <cellStyle name="Normal 2 4 2 5 2 4" xfId="30195"/>
    <cellStyle name="Normal 2 4 2 5 2 4 2" xfId="30196"/>
    <cellStyle name="Normal 2 4 2 5 2 5" xfId="30197"/>
    <cellStyle name="Normal 2 4 2 5 3" xfId="30198"/>
    <cellStyle name="Normal 2 4 2 5 3 2" xfId="30199"/>
    <cellStyle name="Normal 2 4 2 5 3 2 2" xfId="30200"/>
    <cellStyle name="Normal 2 4 2 5 3 3" xfId="30201"/>
    <cellStyle name="Normal 2 4 2 5 4" xfId="30202"/>
    <cellStyle name="Normal 2 4 2 5 5" xfId="30203"/>
    <cellStyle name="Normal 2 4 2 5 5 2" xfId="30204"/>
    <cellStyle name="Normal 2 4 2 5 6" xfId="30205"/>
    <cellStyle name="Normal 2 4 2 6" xfId="30206"/>
    <cellStyle name="Normal 2 4 2 6 2" xfId="30207"/>
    <cellStyle name="Normal 2 4 2 6 2 2" xfId="30208"/>
    <cellStyle name="Normal 2 4 2 6 2 2 2" xfId="30209"/>
    <cellStyle name="Normal 2 4 2 6 2 3" xfId="30210"/>
    <cellStyle name="Normal 2 4 2 6 3" xfId="30211"/>
    <cellStyle name="Normal 2 4 2 6 4" xfId="30212"/>
    <cellStyle name="Normal 2 4 2 6 4 2" xfId="30213"/>
    <cellStyle name="Normal 2 4 2 6 5" xfId="30214"/>
    <cellStyle name="Normal 2 4 2 7" xfId="30215"/>
    <cellStyle name="Normal 2 4 2 8" xfId="30216"/>
    <cellStyle name="Normal 2 4 2 9" xfId="30217"/>
    <cellStyle name="Normal 2 4 2 9 2" xfId="30218"/>
    <cellStyle name="Normal 2 4 2 9 2 2" xfId="30219"/>
    <cellStyle name="Normal 2 4 2 9 3" xfId="30220"/>
    <cellStyle name="Normal 2 4 2_Gross" xfId="13696"/>
    <cellStyle name="Normal 2 4 3" xfId="13697"/>
    <cellStyle name="Normal 2 4 3 2" xfId="13698"/>
    <cellStyle name="Normal 2 4 3 2 2" xfId="30221"/>
    <cellStyle name="Normal 2 4 3 3" xfId="30222"/>
    <cellStyle name="Normal 2 4 4" xfId="13699"/>
    <cellStyle name="Normal 2 4 4 2" xfId="30223"/>
    <cellStyle name="Normal 2 4 4 2 2" xfId="30224"/>
    <cellStyle name="Normal 2 4 4 3" xfId="30225"/>
    <cellStyle name="Normal 2 4 5" xfId="13700"/>
    <cellStyle name="Normal 2 4 5 2" xfId="30226"/>
    <cellStyle name="Normal 2 4 6" xfId="13701"/>
    <cellStyle name="Normal 2 4 6 2" xfId="30227"/>
    <cellStyle name="Normal 2 4 7" xfId="13702"/>
    <cellStyle name="Normal 2 4 7 2" xfId="30228"/>
    <cellStyle name="Normal 2 4 8" xfId="13703"/>
    <cellStyle name="Normal 2 4 8 2" xfId="30229"/>
    <cellStyle name="Normal 2 4 9" xfId="13704"/>
    <cellStyle name="Normal 2 4 9 2" xfId="30230"/>
    <cellStyle name="Normal 2 4_Gross" xfId="13705"/>
    <cellStyle name="Normal 2 5" xfId="13706"/>
    <cellStyle name="Normal 2 5 2" xfId="13707"/>
    <cellStyle name="Normal 2 5 2 2" xfId="13708"/>
    <cellStyle name="Normal 2 5 2 2 2" xfId="30231"/>
    <cellStyle name="Normal 2 5 2 3" xfId="30232"/>
    <cellStyle name="Normal 2 5 2 4" xfId="30233"/>
    <cellStyle name="Normal 2 5 2 5" xfId="30234"/>
    <cellStyle name="Normal 2 5 3" xfId="13709"/>
    <cellStyle name="Normal 2 5 3 2" xfId="30235"/>
    <cellStyle name="Normal 2 5 4" xfId="13710"/>
    <cellStyle name="Normal 2 5 4 2" xfId="30236"/>
    <cellStyle name="Normal 2 5 5" xfId="13711"/>
    <cellStyle name="Normal 2 5 6" xfId="30237"/>
    <cellStyle name="Normal 2 5 7" xfId="30238"/>
    <cellStyle name="Normal 2 5 8" xfId="30239"/>
    <cellStyle name="Normal 2 6" xfId="13712"/>
    <cellStyle name="Normal 2 6 2" xfId="13713"/>
    <cellStyle name="Normal 2 6 2 2" xfId="13714"/>
    <cellStyle name="Normal 2 6 2 3" xfId="30240"/>
    <cellStyle name="Normal 2 6 2 4" xfId="30241"/>
    <cellStyle name="Normal 2 6 3" xfId="13715"/>
    <cellStyle name="Normal 2 6 3 2" xfId="30242"/>
    <cellStyle name="Normal 2 6 4" xfId="13716"/>
    <cellStyle name="Normal 2 6 5" xfId="30243"/>
    <cellStyle name="Normal 2 6 6" xfId="30244"/>
    <cellStyle name="Normal 2 7" xfId="13717"/>
    <cellStyle name="Normal 2 7 2" xfId="13718"/>
    <cellStyle name="Normal 2 7 3" xfId="30245"/>
    <cellStyle name="Normal 2 7 4" xfId="30246"/>
    <cellStyle name="Normal 2 7 5" xfId="30247"/>
    <cellStyle name="Normal 2 7 6" xfId="30248"/>
    <cellStyle name="Normal 2 8" xfId="13719"/>
    <cellStyle name="Normal 2 8 2" xfId="30249"/>
    <cellStyle name="Normal 2 8 3" xfId="30250"/>
    <cellStyle name="Normal 2 8 4" xfId="30251"/>
    <cellStyle name="Normal 2 8 5" xfId="30252"/>
    <cellStyle name="Normal 2 8 6" xfId="30253"/>
    <cellStyle name="Normal 2 9" xfId="13720"/>
    <cellStyle name="Normal 2 9 2" xfId="30254"/>
    <cellStyle name="Normal 2 9 3" xfId="30255"/>
    <cellStyle name="Normal 2_BB" xfId="13721"/>
    <cellStyle name="Normal 20" xfId="13722"/>
    <cellStyle name="Normal 20 2" xfId="13723"/>
    <cellStyle name="Normal 20 2 2" xfId="30256"/>
    <cellStyle name="Normal 20 3" xfId="13724"/>
    <cellStyle name="Normal 21" xfId="13725"/>
    <cellStyle name="Normal 21 2" xfId="13726"/>
    <cellStyle name="Normal 21 2 2" xfId="13727"/>
    <cellStyle name="Normal 21 2 2 2" xfId="13728"/>
    <cellStyle name="Normal 21 2 2 3" xfId="13729"/>
    <cellStyle name="Normal 21 2 2 4" xfId="13730"/>
    <cellStyle name="Normal 21 2 3" xfId="30257"/>
    <cellStyle name="Normal 21 3" xfId="13731"/>
    <cellStyle name="Normal 21 3 2" xfId="30258"/>
    <cellStyle name="Normal 21 4" xfId="13732"/>
    <cellStyle name="Normal 21_Book1" xfId="13733"/>
    <cellStyle name="Normal 22" xfId="13734"/>
    <cellStyle name="Normal 22 2" xfId="13735"/>
    <cellStyle name="Normal 22 2 2" xfId="13736"/>
    <cellStyle name="Normal 22 2 2 2" xfId="30259"/>
    <cellStyle name="Normal 22 2 3" xfId="30260"/>
    <cellStyle name="Normal 22 3" xfId="13737"/>
    <cellStyle name="Normal 22 3 2" xfId="30261"/>
    <cellStyle name="Normal 22 4" xfId="13738"/>
    <cellStyle name="Normal 22_Book1" xfId="13739"/>
    <cellStyle name="Normal 23" xfId="13740"/>
    <cellStyle name="Normal 23 2" xfId="13741"/>
    <cellStyle name="Normal 23 2 2" xfId="30262"/>
    <cellStyle name="Normal 23 3" xfId="30263"/>
    <cellStyle name="Normal 24" xfId="13742"/>
    <cellStyle name="Normal 24 2" xfId="13743"/>
    <cellStyle name="Normal 24 2 2" xfId="30264"/>
    <cellStyle name="Normal 24 3" xfId="13744"/>
    <cellStyle name="Normal 25" xfId="13745"/>
    <cellStyle name="Normal 25 2" xfId="13746"/>
    <cellStyle name="Normal 25 2 2" xfId="30265"/>
    <cellStyle name="Normal 25 3" xfId="13747"/>
    <cellStyle name="Normal 26" xfId="13748"/>
    <cellStyle name="Normal 26 2" xfId="13749"/>
    <cellStyle name="Normal 26 2 2" xfId="30266"/>
    <cellStyle name="Normal 26 3" xfId="13750"/>
    <cellStyle name="Normal 27" xfId="13751"/>
    <cellStyle name="Normal 27 2" xfId="13752"/>
    <cellStyle name="Normal 27 2 2" xfId="30267"/>
    <cellStyle name="Normal 27 3" xfId="13753"/>
    <cellStyle name="Normal 28" xfId="13754"/>
    <cellStyle name="Normal 28 2" xfId="13755"/>
    <cellStyle name="Normal 28 2 2" xfId="30268"/>
    <cellStyle name="Normal 28 3" xfId="13756"/>
    <cellStyle name="Normal 29" xfId="13757"/>
    <cellStyle name="Normal 29 2" xfId="13758"/>
    <cellStyle name="Normal 29 2 2" xfId="30269"/>
    <cellStyle name="Normal 29 3" xfId="13759"/>
    <cellStyle name="Normal 3" xfId="13760"/>
    <cellStyle name="Normal 3 10" xfId="13761"/>
    <cellStyle name="Normal 3 10 2" xfId="13762"/>
    <cellStyle name="Normal 3 10 2 2" xfId="30270"/>
    <cellStyle name="Normal 3 10 2 2 2" xfId="30271"/>
    <cellStyle name="Normal 3 10 2 2 2 2" xfId="30272"/>
    <cellStyle name="Normal 3 10 2 2 2 2 2" xfId="30273"/>
    <cellStyle name="Normal 3 10 2 2 2 2 2 2" xfId="30274"/>
    <cellStyle name="Normal 3 10 2 2 2 2 3" xfId="30275"/>
    <cellStyle name="Normal 3 10 2 2 2 3" xfId="30276"/>
    <cellStyle name="Normal 3 10 2 2 2 3 2" xfId="30277"/>
    <cellStyle name="Normal 3 10 2 2 2 4" xfId="30278"/>
    <cellStyle name="Normal 3 10 2 2 3" xfId="30279"/>
    <cellStyle name="Normal 3 10 2 2 3 2" xfId="30280"/>
    <cellStyle name="Normal 3 10 2 2 3 2 2" xfId="30281"/>
    <cellStyle name="Normal 3 10 2 2 3 3" xfId="30282"/>
    <cellStyle name="Normal 3 10 2 2 4" xfId="30283"/>
    <cellStyle name="Normal 3 10 2 2 4 2" xfId="30284"/>
    <cellStyle name="Normal 3 10 2 2 5" xfId="30285"/>
    <cellStyle name="Normal 3 10 2 3" xfId="30286"/>
    <cellStyle name="Normal 3 10 2 3 2" xfId="30287"/>
    <cellStyle name="Normal 3 10 2 3 2 2" xfId="30288"/>
    <cellStyle name="Normal 3 10 2 3 2 2 2" xfId="30289"/>
    <cellStyle name="Normal 3 10 2 3 2 3" xfId="30290"/>
    <cellStyle name="Normal 3 10 2 3 3" xfId="30291"/>
    <cellStyle name="Normal 3 10 2 3 3 2" xfId="30292"/>
    <cellStyle name="Normal 3 10 2 3 4" xfId="30293"/>
    <cellStyle name="Normal 3 10 2 4" xfId="30294"/>
    <cellStyle name="Normal 3 10 2 4 2" xfId="30295"/>
    <cellStyle name="Normal 3 10 2 4 2 2" xfId="30296"/>
    <cellStyle name="Normal 3 10 2 4 3" xfId="30297"/>
    <cellStyle name="Normal 3 10 2 5" xfId="30298"/>
    <cellStyle name="Normal 3 10 2 5 2" xfId="30299"/>
    <cellStyle name="Normal 3 10 2 6" xfId="30300"/>
    <cellStyle name="Normal 3 10 3" xfId="13763"/>
    <cellStyle name="Normal 3 10 3 2" xfId="30301"/>
    <cellStyle name="Normal 3 10 3 2 2" xfId="30302"/>
    <cellStyle name="Normal 3 10 3 2 2 2" xfId="30303"/>
    <cellStyle name="Normal 3 10 3 2 2 2 2" xfId="30304"/>
    <cellStyle name="Normal 3 10 3 2 2 3" xfId="30305"/>
    <cellStyle name="Normal 3 10 3 2 3" xfId="30306"/>
    <cellStyle name="Normal 3 10 3 2 3 2" xfId="30307"/>
    <cellStyle name="Normal 3 10 3 2 4" xfId="30308"/>
    <cellStyle name="Normal 3 10 3 3" xfId="30309"/>
    <cellStyle name="Normal 3 10 3 3 2" xfId="30310"/>
    <cellStyle name="Normal 3 10 3 3 2 2" xfId="30311"/>
    <cellStyle name="Normal 3 10 3 3 3" xfId="30312"/>
    <cellStyle name="Normal 3 10 3 4" xfId="30313"/>
    <cellStyle name="Normal 3 10 3 4 2" xfId="30314"/>
    <cellStyle name="Normal 3 10 3 5" xfId="30315"/>
    <cellStyle name="Normal 3 10 4" xfId="30316"/>
    <cellStyle name="Normal 3 10 4 2" xfId="30317"/>
    <cellStyle name="Normal 3 10 4 2 2" xfId="30318"/>
    <cellStyle name="Normal 3 10 4 2 2 2" xfId="30319"/>
    <cellStyle name="Normal 3 10 4 2 3" xfId="30320"/>
    <cellStyle name="Normal 3 10 4 3" xfId="30321"/>
    <cellStyle name="Normal 3 10 4 3 2" xfId="30322"/>
    <cellStyle name="Normal 3 10 4 4" xfId="30323"/>
    <cellStyle name="Normal 3 10 5" xfId="30324"/>
    <cellStyle name="Normal 3 10 5 2" xfId="30325"/>
    <cellStyle name="Normal 3 10 5 2 2" xfId="30326"/>
    <cellStyle name="Normal 3 10 5 3" xfId="30327"/>
    <cellStyle name="Normal 3 10 6" xfId="30328"/>
    <cellStyle name="Normal 3 10 7" xfId="30329"/>
    <cellStyle name="Normal 3 10 7 2" xfId="30330"/>
    <cellStyle name="Normal 3 10 8" xfId="30331"/>
    <cellStyle name="Normal 3 11" xfId="13764"/>
    <cellStyle name="Normal 3 11 2" xfId="13765"/>
    <cellStyle name="Normal 3 12" xfId="13766"/>
    <cellStyle name="Normal 3 12 2" xfId="30332"/>
    <cellStyle name="Normal 3 12 3" xfId="30333"/>
    <cellStyle name="Normal 3 2" xfId="13767"/>
    <cellStyle name="Normal 3 2 2" xfId="13768"/>
    <cellStyle name="Normal 3 2 2 2" xfId="13769"/>
    <cellStyle name="Normal 3 2 2 3" xfId="13770"/>
    <cellStyle name="Normal 3 2 2 4" xfId="30334"/>
    <cellStyle name="Normal 3 2 3" xfId="13771"/>
    <cellStyle name="Normal 3 2 3 2" xfId="13772"/>
    <cellStyle name="Normal 3 2 3 3" xfId="13773"/>
    <cellStyle name="Normal 3 2 3 4" xfId="30335"/>
    <cellStyle name="Normal 3 2 4" xfId="13774"/>
    <cellStyle name="Normal 3 2 4 2" xfId="13775"/>
    <cellStyle name="Normal 3 2 5" xfId="13776"/>
    <cellStyle name="Normal 3 2 6" xfId="13777"/>
    <cellStyle name="Normal 3 2 7" xfId="13778"/>
    <cellStyle name="Normal 3 3" xfId="13779"/>
    <cellStyle name="Normal 3 3 10" xfId="30336"/>
    <cellStyle name="Normal 3 3 2" xfId="13780"/>
    <cellStyle name="Normal 3 3 2 2" xfId="13781"/>
    <cellStyle name="Normal 3 3 2 2 2" xfId="30337"/>
    <cellStyle name="Normal 3 3 2 3" xfId="30338"/>
    <cellStyle name="Normal 3 3 2 4" xfId="30339"/>
    <cellStyle name="Normal 3 3 2 5" xfId="30340"/>
    <cellStyle name="Normal 3 3 3" xfId="13782"/>
    <cellStyle name="Normal 3 3 3 2" xfId="30341"/>
    <cellStyle name="Normal 3 3 4" xfId="13783"/>
    <cellStyle name="Normal 3 3 4 2" xfId="30342"/>
    <cellStyle name="Normal 3 3 5" xfId="13784"/>
    <cellStyle name="Normal 3 3 5 2" xfId="30343"/>
    <cellStyle name="Normal 3 3 5 2 2" xfId="30344"/>
    <cellStyle name="Normal 3 3 5 2 2 2" xfId="30345"/>
    <cellStyle name="Normal 3 3 5 2 2 2 2" xfId="30346"/>
    <cellStyle name="Normal 3 3 5 2 2 2 2 2" xfId="30347"/>
    <cellStyle name="Normal 3 3 5 2 2 2 3" xfId="30348"/>
    <cellStyle name="Normal 3 3 5 2 2 3" xfId="30349"/>
    <cellStyle name="Normal 3 3 5 2 2 3 2" xfId="30350"/>
    <cellStyle name="Normal 3 3 5 2 2 4" xfId="30351"/>
    <cellStyle name="Normal 3 3 5 2 3" xfId="30352"/>
    <cellStyle name="Normal 3 3 5 2 3 2" xfId="30353"/>
    <cellStyle name="Normal 3 3 5 2 3 2 2" xfId="30354"/>
    <cellStyle name="Normal 3 3 5 2 3 3" xfId="30355"/>
    <cellStyle name="Normal 3 3 5 2 4" xfId="30356"/>
    <cellStyle name="Normal 3 3 5 2 4 2" xfId="30357"/>
    <cellStyle name="Normal 3 3 5 2 5" xfId="30358"/>
    <cellStyle name="Normal 3 3 5 3" xfId="30359"/>
    <cellStyle name="Normal 3 3 5 3 2" xfId="30360"/>
    <cellStyle name="Normal 3 3 5 3 2 2" xfId="30361"/>
    <cellStyle name="Normal 3 3 5 3 2 2 2" xfId="30362"/>
    <cellStyle name="Normal 3 3 5 3 2 3" xfId="30363"/>
    <cellStyle name="Normal 3 3 5 3 3" xfId="30364"/>
    <cellStyle name="Normal 3 3 5 3 3 2" xfId="30365"/>
    <cellStyle name="Normal 3 3 5 3 4" xfId="30366"/>
    <cellStyle name="Normal 3 3 5 4" xfId="30367"/>
    <cellStyle name="Normal 3 3 5 4 2" xfId="30368"/>
    <cellStyle name="Normal 3 3 5 4 2 2" xfId="30369"/>
    <cellStyle name="Normal 3 3 5 4 3" xfId="30370"/>
    <cellStyle name="Normal 3 3 5 5" xfId="30371"/>
    <cellStyle name="Normal 3 3 5 6" xfId="30372"/>
    <cellStyle name="Normal 3 3 5 6 2" xfId="30373"/>
    <cellStyle name="Normal 3 3 5 7" xfId="30374"/>
    <cellStyle name="Normal 3 3 6" xfId="13785"/>
    <cellStyle name="Normal 3 3 6 2" xfId="30375"/>
    <cellStyle name="Normal 3 3 6 2 2" xfId="30376"/>
    <cellStyle name="Normal 3 3 6 2 2 2" xfId="30377"/>
    <cellStyle name="Normal 3 3 6 2 2 2 2" xfId="30378"/>
    <cellStyle name="Normal 3 3 6 2 2 3" xfId="30379"/>
    <cellStyle name="Normal 3 3 6 2 3" xfId="30380"/>
    <cellStyle name="Normal 3 3 6 2 3 2" xfId="30381"/>
    <cellStyle name="Normal 3 3 6 2 4" xfId="30382"/>
    <cellStyle name="Normal 3 3 6 3" xfId="30383"/>
    <cellStyle name="Normal 3 3 6 3 2" xfId="30384"/>
    <cellStyle name="Normal 3 3 6 3 2 2" xfId="30385"/>
    <cellStyle name="Normal 3 3 6 3 3" xfId="30386"/>
    <cellStyle name="Normal 3 3 6 4" xfId="30387"/>
    <cellStyle name="Normal 3 3 6 5" xfId="30388"/>
    <cellStyle name="Normal 3 3 6 5 2" xfId="30389"/>
    <cellStyle name="Normal 3 3 6 6" xfId="30390"/>
    <cellStyle name="Normal 3 3 7" xfId="13786"/>
    <cellStyle name="Normal 3 3 7 2" xfId="30391"/>
    <cellStyle name="Normal 3 3 7 2 2" xfId="30392"/>
    <cellStyle name="Normal 3 3 7 2 2 2" xfId="30393"/>
    <cellStyle name="Normal 3 3 7 2 3" xfId="30394"/>
    <cellStyle name="Normal 3 3 7 3" xfId="30395"/>
    <cellStyle name="Normal 3 3 7 3 2" xfId="30396"/>
    <cellStyle name="Normal 3 3 7 4" xfId="30397"/>
    <cellStyle name="Normal 3 3 8" xfId="30398"/>
    <cellStyle name="Normal 3 3 8 2" xfId="30399"/>
    <cellStyle name="Normal 3 3 8 2 2" xfId="30400"/>
    <cellStyle name="Normal 3 3 8 3" xfId="30401"/>
    <cellStyle name="Normal 3 3 9" xfId="30402"/>
    <cellStyle name="Normal 3 3 9 2" xfId="30403"/>
    <cellStyle name="Normal 3 4" xfId="13787"/>
    <cellStyle name="Normal 3 4 2" xfId="13788"/>
    <cellStyle name="Normal 3 4 2 2" xfId="13789"/>
    <cellStyle name="Normal 3 4 2 2 2" xfId="13790"/>
    <cellStyle name="Normal 3 4 2 2 2 2" xfId="30404"/>
    <cellStyle name="Normal 3 4 2 2 2 2 2" xfId="30405"/>
    <cellStyle name="Normal 3 4 2 2 2 2 2 2" xfId="30406"/>
    <cellStyle name="Normal 3 4 2 2 2 2 2 2 2" xfId="30407"/>
    <cellStyle name="Normal 3 4 2 2 2 2 2 3" xfId="30408"/>
    <cellStyle name="Normal 3 4 2 2 2 2 3" xfId="30409"/>
    <cellStyle name="Normal 3 4 2 2 2 2 3 2" xfId="30410"/>
    <cellStyle name="Normal 3 4 2 2 2 2 4" xfId="30411"/>
    <cellStyle name="Normal 3 4 2 2 2 3" xfId="30412"/>
    <cellStyle name="Normal 3 4 2 2 2 3 2" xfId="30413"/>
    <cellStyle name="Normal 3 4 2 2 2 3 2 2" xfId="30414"/>
    <cellStyle name="Normal 3 4 2 2 2 3 3" xfId="30415"/>
    <cellStyle name="Normal 3 4 2 2 2 4" xfId="30416"/>
    <cellStyle name="Normal 3 4 2 2 2 4 2" xfId="30417"/>
    <cellStyle name="Normal 3 4 2 2 2 5" xfId="30418"/>
    <cellStyle name="Normal 3 4 2 2 3" xfId="30419"/>
    <cellStyle name="Normal 3 4 2 2 3 2" xfId="30420"/>
    <cellStyle name="Normal 3 4 2 2 3 2 2" xfId="30421"/>
    <cellStyle name="Normal 3 4 2 2 3 2 2 2" xfId="30422"/>
    <cellStyle name="Normal 3 4 2 2 3 2 3" xfId="30423"/>
    <cellStyle name="Normal 3 4 2 2 3 3" xfId="30424"/>
    <cellStyle name="Normal 3 4 2 2 3 3 2" xfId="30425"/>
    <cellStyle name="Normal 3 4 2 2 3 4" xfId="30426"/>
    <cellStyle name="Normal 3 4 2 2 4" xfId="30427"/>
    <cellStyle name="Normal 3 4 2 2 4 2" xfId="30428"/>
    <cellStyle name="Normal 3 4 2 2 4 2 2" xfId="30429"/>
    <cellStyle name="Normal 3 4 2 2 4 3" xfId="30430"/>
    <cellStyle name="Normal 3 4 2 2 5" xfId="30431"/>
    <cellStyle name="Normal 3 4 2 2 6" xfId="30432"/>
    <cellStyle name="Normal 3 4 2 2 6 2" xfId="30433"/>
    <cellStyle name="Normal 3 4 2 2 7" xfId="30434"/>
    <cellStyle name="Normal 3 4 2 3" xfId="13791"/>
    <cellStyle name="Normal 3 4 2 3 2" xfId="30435"/>
    <cellStyle name="Normal 3 4 2 3 2 2" xfId="30436"/>
    <cellStyle name="Normal 3 4 2 3 2 2 2" xfId="30437"/>
    <cellStyle name="Normal 3 4 2 3 2 2 2 2" xfId="30438"/>
    <cellStyle name="Normal 3 4 2 3 2 2 3" xfId="30439"/>
    <cellStyle name="Normal 3 4 2 3 2 3" xfId="30440"/>
    <cellStyle name="Normal 3 4 2 3 2 3 2" xfId="30441"/>
    <cellStyle name="Normal 3 4 2 3 2 4" xfId="30442"/>
    <cellStyle name="Normal 3 4 2 3 3" xfId="30443"/>
    <cellStyle name="Normal 3 4 2 3 3 2" xfId="30444"/>
    <cellStyle name="Normal 3 4 2 3 3 2 2" xfId="30445"/>
    <cellStyle name="Normal 3 4 2 3 3 3" xfId="30446"/>
    <cellStyle name="Normal 3 4 2 3 4" xfId="30447"/>
    <cellStyle name="Normal 3 4 2 3 4 2" xfId="30448"/>
    <cellStyle name="Normal 3 4 2 3 5" xfId="30449"/>
    <cellStyle name="Normal 3 4 2 4" xfId="30450"/>
    <cellStyle name="Normal 3 4 2 4 2" xfId="30451"/>
    <cellStyle name="Normal 3 4 2 4 2 2" xfId="30452"/>
    <cellStyle name="Normal 3 4 2 4 2 2 2" xfId="30453"/>
    <cellStyle name="Normal 3 4 2 4 2 3" xfId="30454"/>
    <cellStyle name="Normal 3 4 2 4 3" xfId="30455"/>
    <cellStyle name="Normal 3 4 2 4 3 2" xfId="30456"/>
    <cellStyle name="Normal 3 4 2 4 4" xfId="30457"/>
    <cellStyle name="Normal 3 4 2 5" xfId="30458"/>
    <cellStyle name="Normal 3 4 2 5 2" xfId="30459"/>
    <cellStyle name="Normal 3 4 2 5 2 2" xfId="30460"/>
    <cellStyle name="Normal 3 4 2 5 3" xfId="30461"/>
    <cellStyle name="Normal 3 4 2 6" xfId="30462"/>
    <cellStyle name="Normal 3 4 2 7" xfId="30463"/>
    <cellStyle name="Normal 3 4 2 7 2" xfId="30464"/>
    <cellStyle name="Normal 3 4 2 8" xfId="30465"/>
    <cellStyle name="Normal 3 4 3" xfId="13792"/>
    <cellStyle name="Normal 3 4 3 2" xfId="13793"/>
    <cellStyle name="Normal 3 4 3 3" xfId="13794"/>
    <cellStyle name="Normal 3 4 4" xfId="13795"/>
    <cellStyle name="Normal 3 4 5" xfId="13796"/>
    <cellStyle name="Normal 3 4 6" xfId="13797"/>
    <cellStyle name="Normal 3 5" xfId="13798"/>
    <cellStyle name="Normal 3 5 2" xfId="13799"/>
    <cellStyle name="Normal 3 5 2 2" xfId="30466"/>
    <cellStyle name="Normal 3 5 2 2 2" xfId="30467"/>
    <cellStyle name="Normal 3 5 2 2 2 2" xfId="30468"/>
    <cellStyle name="Normal 3 5 2 2 2 2 2" xfId="30469"/>
    <cellStyle name="Normal 3 5 2 2 2 2 2 2" xfId="30470"/>
    <cellStyle name="Normal 3 5 2 2 2 2 3" xfId="30471"/>
    <cellStyle name="Normal 3 5 2 2 2 3" xfId="30472"/>
    <cellStyle name="Normal 3 5 2 2 2 3 2" xfId="30473"/>
    <cellStyle name="Normal 3 5 2 2 2 4" xfId="30474"/>
    <cellStyle name="Normal 3 5 2 2 3" xfId="30475"/>
    <cellStyle name="Normal 3 5 2 2 3 2" xfId="30476"/>
    <cellStyle name="Normal 3 5 2 2 3 2 2" xfId="30477"/>
    <cellStyle name="Normal 3 5 2 2 3 3" xfId="30478"/>
    <cellStyle name="Normal 3 5 2 2 4" xfId="30479"/>
    <cellStyle name="Normal 3 5 2 2 4 2" xfId="30480"/>
    <cellStyle name="Normal 3 5 2 2 5" xfId="30481"/>
    <cellStyle name="Normal 3 5 2 3" xfId="30482"/>
    <cellStyle name="Normal 3 5 2 3 2" xfId="30483"/>
    <cellStyle name="Normal 3 5 2 3 2 2" xfId="30484"/>
    <cellStyle name="Normal 3 5 2 3 2 2 2" xfId="30485"/>
    <cellStyle name="Normal 3 5 2 3 2 3" xfId="30486"/>
    <cellStyle name="Normal 3 5 2 3 3" xfId="30487"/>
    <cellStyle name="Normal 3 5 2 3 3 2" xfId="30488"/>
    <cellStyle name="Normal 3 5 2 3 4" xfId="30489"/>
    <cellStyle name="Normal 3 5 2 4" xfId="30490"/>
    <cellStyle name="Normal 3 5 2 4 2" xfId="30491"/>
    <cellStyle name="Normal 3 5 2 4 2 2" xfId="30492"/>
    <cellStyle name="Normal 3 5 2 4 3" xfId="30493"/>
    <cellStyle name="Normal 3 5 2 5" xfId="30494"/>
    <cellStyle name="Normal 3 5 2 6" xfId="30495"/>
    <cellStyle name="Normal 3 5 2 6 2" xfId="30496"/>
    <cellStyle name="Normal 3 5 2 7" xfId="30497"/>
    <cellStyle name="Normal 3 5 3" xfId="13800"/>
    <cellStyle name="Normal 3 5 3 2" xfId="30498"/>
    <cellStyle name="Normal 3 5 3 2 2" xfId="30499"/>
    <cellStyle name="Normal 3 5 3 2 2 2" xfId="30500"/>
    <cellStyle name="Normal 3 5 3 2 2 2 2" xfId="30501"/>
    <cellStyle name="Normal 3 5 3 2 2 3" xfId="30502"/>
    <cellStyle name="Normal 3 5 3 2 3" xfId="30503"/>
    <cellStyle name="Normal 3 5 3 2 3 2" xfId="30504"/>
    <cellStyle name="Normal 3 5 3 2 4" xfId="30505"/>
    <cellStyle name="Normal 3 5 3 3" xfId="30506"/>
    <cellStyle name="Normal 3 5 3 3 2" xfId="30507"/>
    <cellStyle name="Normal 3 5 3 3 2 2" xfId="30508"/>
    <cellStyle name="Normal 3 5 3 3 3" xfId="30509"/>
    <cellStyle name="Normal 3 5 3 4" xfId="30510"/>
    <cellStyle name="Normal 3 5 3 5" xfId="30511"/>
    <cellStyle name="Normal 3 5 3 5 2" xfId="30512"/>
    <cellStyle name="Normal 3 5 3 6" xfId="30513"/>
    <cellStyle name="Normal 3 5 4" xfId="13801"/>
    <cellStyle name="Normal 3 5 4 2" xfId="30514"/>
    <cellStyle name="Normal 3 5 4 2 2" xfId="30515"/>
    <cellStyle name="Normal 3 5 4 2 2 2" xfId="30516"/>
    <cellStyle name="Normal 3 5 4 2 3" xfId="30517"/>
    <cellStyle name="Normal 3 5 4 3" xfId="30518"/>
    <cellStyle name="Normal 3 5 4 3 2" xfId="30519"/>
    <cellStyle name="Normal 3 5 4 4" xfId="30520"/>
    <cellStyle name="Normal 3 5 5" xfId="30521"/>
    <cellStyle name="Normal 3 5 6" xfId="30522"/>
    <cellStyle name="Normal 3 5 6 2" xfId="30523"/>
    <cellStyle name="Normal 3 5 7" xfId="30524"/>
    <cellStyle name="Normal 3 6" xfId="13802"/>
    <cellStyle name="Normal 3 6 2" xfId="13803"/>
    <cellStyle name="Normal 3 6 2 2" xfId="13804"/>
    <cellStyle name="Normal 3 6 3" xfId="13805"/>
    <cellStyle name="Normal 3 6 4" xfId="13806"/>
    <cellStyle name="Normal 3 7" xfId="13807"/>
    <cellStyle name="Normal 3 7 2" xfId="13808"/>
    <cellStyle name="Normal 3 7 2 2" xfId="13809"/>
    <cellStyle name="Normal 3 7 2 2 2" xfId="30525"/>
    <cellStyle name="Normal 3 7 2 2 2 2" xfId="30526"/>
    <cellStyle name="Normal 3 7 2 2 2 2 2" xfId="30527"/>
    <cellStyle name="Normal 3 7 2 2 2 2 2 2" xfId="30528"/>
    <cellStyle name="Normal 3 7 2 2 2 2 3" xfId="30529"/>
    <cellStyle name="Normal 3 7 2 2 2 3" xfId="30530"/>
    <cellStyle name="Normal 3 7 2 2 2 3 2" xfId="30531"/>
    <cellStyle name="Normal 3 7 2 2 2 4" xfId="30532"/>
    <cellStyle name="Normal 3 7 2 2 3" xfId="30533"/>
    <cellStyle name="Normal 3 7 2 2 3 2" xfId="30534"/>
    <cellStyle name="Normal 3 7 2 2 3 2 2" xfId="30535"/>
    <cellStyle name="Normal 3 7 2 2 3 3" xfId="30536"/>
    <cellStyle name="Normal 3 7 2 2 4" xfId="30537"/>
    <cellStyle name="Normal 3 7 2 2 4 2" xfId="30538"/>
    <cellStyle name="Normal 3 7 2 2 5" xfId="30539"/>
    <cellStyle name="Normal 3 7 2 3" xfId="30540"/>
    <cellStyle name="Normal 3 7 2 3 2" xfId="30541"/>
    <cellStyle name="Normal 3 7 2 3 2 2" xfId="30542"/>
    <cellStyle name="Normal 3 7 2 3 2 2 2" xfId="30543"/>
    <cellStyle name="Normal 3 7 2 3 2 3" xfId="30544"/>
    <cellStyle name="Normal 3 7 2 3 3" xfId="30545"/>
    <cellStyle name="Normal 3 7 2 3 3 2" xfId="30546"/>
    <cellStyle name="Normal 3 7 2 3 4" xfId="30547"/>
    <cellStyle name="Normal 3 7 2 4" xfId="30548"/>
    <cellStyle name="Normal 3 7 2 4 2" xfId="30549"/>
    <cellStyle name="Normal 3 7 2 4 2 2" xfId="30550"/>
    <cellStyle name="Normal 3 7 2 4 3" xfId="30551"/>
    <cellStyle name="Normal 3 7 2 5" xfId="30552"/>
    <cellStyle name="Normal 3 7 2 6" xfId="30553"/>
    <cellStyle name="Normal 3 7 2 6 2" xfId="30554"/>
    <cellStyle name="Normal 3 7 2 7" xfId="30555"/>
    <cellStyle name="Normal 3 7 3" xfId="13810"/>
    <cellStyle name="Normal 3 7 3 2" xfId="30556"/>
    <cellStyle name="Normal 3 7 3 2 2" xfId="30557"/>
    <cellStyle name="Normal 3 7 3 2 2 2" xfId="30558"/>
    <cellStyle name="Normal 3 7 3 2 2 2 2" xfId="30559"/>
    <cellStyle name="Normal 3 7 3 2 2 3" xfId="30560"/>
    <cellStyle name="Normal 3 7 3 2 3" xfId="30561"/>
    <cellStyle name="Normal 3 7 3 2 3 2" xfId="30562"/>
    <cellStyle name="Normal 3 7 3 2 4" xfId="30563"/>
    <cellStyle name="Normal 3 7 3 3" xfId="30564"/>
    <cellStyle name="Normal 3 7 3 3 2" xfId="30565"/>
    <cellStyle name="Normal 3 7 3 3 2 2" xfId="30566"/>
    <cellStyle name="Normal 3 7 3 3 3" xfId="30567"/>
    <cellStyle name="Normal 3 7 3 4" xfId="30568"/>
    <cellStyle name="Normal 3 7 3 4 2" xfId="30569"/>
    <cellStyle name="Normal 3 7 3 5" xfId="30570"/>
    <cellStyle name="Normal 3 7 4" xfId="13811"/>
    <cellStyle name="Normal 3 7 4 2" xfId="30571"/>
    <cellStyle name="Normal 3 7 4 2 2" xfId="30572"/>
    <cellStyle name="Normal 3 7 4 2 2 2" xfId="30573"/>
    <cellStyle name="Normal 3 7 4 2 3" xfId="30574"/>
    <cellStyle name="Normal 3 7 4 3" xfId="30575"/>
    <cellStyle name="Normal 3 7 4 3 2" xfId="30576"/>
    <cellStyle name="Normal 3 7 4 4" xfId="30577"/>
    <cellStyle name="Normal 3 7 5" xfId="30578"/>
    <cellStyle name="Normal 3 7 5 2" xfId="30579"/>
    <cellStyle name="Normal 3 7 5 2 2" xfId="30580"/>
    <cellStyle name="Normal 3 7 5 3" xfId="30581"/>
    <cellStyle name="Normal 3 7 6" xfId="30582"/>
    <cellStyle name="Normal 3 7 7" xfId="30583"/>
    <cellStyle name="Normal 3 7 7 2" xfId="30584"/>
    <cellStyle name="Normal 3 7 8" xfId="30585"/>
    <cellStyle name="Normal 3 8" xfId="13812"/>
    <cellStyle name="Normal 3 8 2" xfId="13813"/>
    <cellStyle name="Normal 3 8 2 2" xfId="30586"/>
    <cellStyle name="Normal 3 8 2 2 2" xfId="30587"/>
    <cellStyle name="Normal 3 8 2 2 2 2" xfId="30588"/>
    <cellStyle name="Normal 3 8 2 2 2 2 2" xfId="30589"/>
    <cellStyle name="Normal 3 8 2 2 2 2 2 2" xfId="30590"/>
    <cellStyle name="Normal 3 8 2 2 2 2 3" xfId="30591"/>
    <cellStyle name="Normal 3 8 2 2 2 3" xfId="30592"/>
    <cellStyle name="Normal 3 8 2 2 2 3 2" xfId="30593"/>
    <cellStyle name="Normal 3 8 2 2 2 4" xfId="30594"/>
    <cellStyle name="Normal 3 8 2 2 3" xfId="30595"/>
    <cellStyle name="Normal 3 8 2 2 3 2" xfId="30596"/>
    <cellStyle name="Normal 3 8 2 2 3 2 2" xfId="30597"/>
    <cellStyle name="Normal 3 8 2 2 3 3" xfId="30598"/>
    <cellStyle name="Normal 3 8 2 2 4" xfId="30599"/>
    <cellStyle name="Normal 3 8 2 2 4 2" xfId="30600"/>
    <cellStyle name="Normal 3 8 2 2 5" xfId="30601"/>
    <cellStyle name="Normal 3 8 2 3" xfId="30602"/>
    <cellStyle name="Normal 3 8 2 3 2" xfId="30603"/>
    <cellStyle name="Normal 3 8 2 3 2 2" xfId="30604"/>
    <cellStyle name="Normal 3 8 2 3 2 2 2" xfId="30605"/>
    <cellStyle name="Normal 3 8 2 3 2 3" xfId="30606"/>
    <cellStyle name="Normal 3 8 2 3 3" xfId="30607"/>
    <cellStyle name="Normal 3 8 2 3 3 2" xfId="30608"/>
    <cellStyle name="Normal 3 8 2 3 4" xfId="30609"/>
    <cellStyle name="Normal 3 8 2 4" xfId="30610"/>
    <cellStyle name="Normal 3 8 2 4 2" xfId="30611"/>
    <cellStyle name="Normal 3 8 2 4 2 2" xfId="30612"/>
    <cellStyle name="Normal 3 8 2 4 3" xfId="30613"/>
    <cellStyle name="Normal 3 8 2 5" xfId="30614"/>
    <cellStyle name="Normal 3 8 2 6" xfId="30615"/>
    <cellStyle name="Normal 3 8 2 6 2" xfId="30616"/>
    <cellStyle name="Normal 3 8 2 7" xfId="30617"/>
    <cellStyle name="Normal 3 8 3" xfId="13814"/>
    <cellStyle name="Normal 3 8 3 2" xfId="30618"/>
    <cellStyle name="Normal 3 8 3 2 2" xfId="30619"/>
    <cellStyle name="Normal 3 8 3 2 2 2" xfId="30620"/>
    <cellStyle name="Normal 3 8 3 2 2 2 2" xfId="30621"/>
    <cellStyle name="Normal 3 8 3 2 2 3" xfId="30622"/>
    <cellStyle name="Normal 3 8 3 2 3" xfId="30623"/>
    <cellStyle name="Normal 3 8 3 2 3 2" xfId="30624"/>
    <cellStyle name="Normal 3 8 3 2 4" xfId="30625"/>
    <cellStyle name="Normal 3 8 3 3" xfId="30626"/>
    <cellStyle name="Normal 3 8 3 3 2" xfId="30627"/>
    <cellStyle name="Normal 3 8 3 3 2 2" xfId="30628"/>
    <cellStyle name="Normal 3 8 3 3 3" xfId="30629"/>
    <cellStyle name="Normal 3 8 3 4" xfId="30630"/>
    <cellStyle name="Normal 3 8 3 4 2" xfId="30631"/>
    <cellStyle name="Normal 3 8 3 5" xfId="30632"/>
    <cellStyle name="Normal 3 8 4" xfId="13815"/>
    <cellStyle name="Normal 3 8 4 2" xfId="30633"/>
    <cellStyle name="Normal 3 8 4 2 2" xfId="30634"/>
    <cellStyle name="Normal 3 8 4 2 2 2" xfId="30635"/>
    <cellStyle name="Normal 3 8 4 2 3" xfId="30636"/>
    <cellStyle name="Normal 3 8 4 3" xfId="30637"/>
    <cellStyle name="Normal 3 8 4 3 2" xfId="30638"/>
    <cellStyle name="Normal 3 8 4 4" xfId="30639"/>
    <cellStyle name="Normal 3 8 5" xfId="30640"/>
    <cellStyle name="Normal 3 8 5 2" xfId="30641"/>
    <cellStyle name="Normal 3 8 5 2 2" xfId="30642"/>
    <cellStyle name="Normal 3 8 5 3" xfId="30643"/>
    <cellStyle name="Normal 3 8 6" xfId="30644"/>
    <cellStyle name="Normal 3 8 7" xfId="30645"/>
    <cellStyle name="Normal 3 8 7 2" xfId="30646"/>
    <cellStyle name="Normal 3 8 8" xfId="30647"/>
    <cellStyle name="Normal 3 9" xfId="13816"/>
    <cellStyle name="Normal 3 9 2" xfId="13817"/>
    <cellStyle name="Normal 3_asset sales" xfId="13818"/>
    <cellStyle name="Normal 30" xfId="13819"/>
    <cellStyle name="Normal 30 2" xfId="13820"/>
    <cellStyle name="Normal 31" xfId="13821"/>
    <cellStyle name="Normal 31 2" xfId="13822"/>
    <cellStyle name="Normal 32" xfId="13823"/>
    <cellStyle name="Normal 32 2" xfId="13824"/>
    <cellStyle name="Normal 32 2 2" xfId="30648"/>
    <cellStyle name="Normal 32 3" xfId="13825"/>
    <cellStyle name="Normal 33" xfId="13826"/>
    <cellStyle name="Normal 33 2" xfId="13827"/>
    <cellStyle name="Normal 33 2 2" xfId="30649"/>
    <cellStyle name="Normal 33 3" xfId="13828"/>
    <cellStyle name="Normal 34" xfId="13829"/>
    <cellStyle name="Normal 34 2" xfId="13830"/>
    <cellStyle name="Normal 34 2 2" xfId="13831"/>
    <cellStyle name="Normal 34 3" xfId="13832"/>
    <cellStyle name="Normal 34 3 2" xfId="13833"/>
    <cellStyle name="Normal 34 4" xfId="13834"/>
    <cellStyle name="Normal 34 5" xfId="13835"/>
    <cellStyle name="Normal 35" xfId="13836"/>
    <cellStyle name="Normal 35 2" xfId="13837"/>
    <cellStyle name="Normal 35 2 2" xfId="30650"/>
    <cellStyle name="Normal 35 3" xfId="13838"/>
    <cellStyle name="Normal 35 4" xfId="13839"/>
    <cellStyle name="Normal 36" xfId="13840"/>
    <cellStyle name="Normal 36 2" xfId="13841"/>
    <cellStyle name="Normal 37" xfId="13842"/>
    <cellStyle name="Normal 37 2" xfId="13843"/>
    <cellStyle name="Normal 38" xfId="13844"/>
    <cellStyle name="Normal 38 2" xfId="13845"/>
    <cellStyle name="Normal 39" xfId="13846"/>
    <cellStyle name="Normal 39 2" xfId="13847"/>
    <cellStyle name="Normal 4" xfId="13848"/>
    <cellStyle name="Normal 4 10" xfId="13849"/>
    <cellStyle name="Normal 4 10 2" xfId="13850"/>
    <cellStyle name="Normal 4 10 2 2" xfId="30651"/>
    <cellStyle name="Normal 4 10 2 2 2" xfId="30652"/>
    <cellStyle name="Normal 4 10 2 2 2 2" xfId="30653"/>
    <cellStyle name="Normal 4 10 2 2 2 2 2" xfId="30654"/>
    <cellStyle name="Normal 4 10 2 2 2 2 2 2" xfId="30655"/>
    <cellStyle name="Normal 4 10 2 2 2 2 3" xfId="30656"/>
    <cellStyle name="Normal 4 10 2 2 2 3" xfId="30657"/>
    <cellStyle name="Normal 4 10 2 2 2 3 2" xfId="30658"/>
    <cellStyle name="Normal 4 10 2 2 2 4" xfId="30659"/>
    <cellStyle name="Normal 4 10 2 2 3" xfId="30660"/>
    <cellStyle name="Normal 4 10 2 2 3 2" xfId="30661"/>
    <cellStyle name="Normal 4 10 2 2 3 2 2" xfId="30662"/>
    <cellStyle name="Normal 4 10 2 2 3 3" xfId="30663"/>
    <cellStyle name="Normal 4 10 2 2 4" xfId="30664"/>
    <cellStyle name="Normal 4 10 2 2 4 2" xfId="30665"/>
    <cellStyle name="Normal 4 10 2 2 5" xfId="30666"/>
    <cellStyle name="Normal 4 10 2 3" xfId="30667"/>
    <cellStyle name="Normal 4 10 2 3 2" xfId="30668"/>
    <cellStyle name="Normal 4 10 2 3 2 2" xfId="30669"/>
    <cellStyle name="Normal 4 10 2 3 2 2 2" xfId="30670"/>
    <cellStyle name="Normal 4 10 2 3 2 3" xfId="30671"/>
    <cellStyle name="Normal 4 10 2 3 3" xfId="30672"/>
    <cellStyle name="Normal 4 10 2 3 3 2" xfId="30673"/>
    <cellStyle name="Normal 4 10 2 3 4" xfId="30674"/>
    <cellStyle name="Normal 4 10 2 4" xfId="30675"/>
    <cellStyle name="Normal 4 10 2 4 2" xfId="30676"/>
    <cellStyle name="Normal 4 10 2 4 2 2" xfId="30677"/>
    <cellStyle name="Normal 4 10 2 4 3" xfId="30678"/>
    <cellStyle name="Normal 4 10 2 5" xfId="30679"/>
    <cellStyle name="Normal 4 10 2 5 2" xfId="30680"/>
    <cellStyle name="Normal 4 10 2 6" xfId="30681"/>
    <cellStyle name="Normal 4 10 3" xfId="30682"/>
    <cellStyle name="Normal 4 10 3 2" xfId="30683"/>
    <cellStyle name="Normal 4 10 3 2 2" xfId="30684"/>
    <cellStyle name="Normal 4 10 3 2 2 2" xfId="30685"/>
    <cellStyle name="Normal 4 10 3 2 2 2 2" xfId="30686"/>
    <cellStyle name="Normal 4 10 3 2 2 3" xfId="30687"/>
    <cellStyle name="Normal 4 10 3 2 3" xfId="30688"/>
    <cellStyle name="Normal 4 10 3 2 3 2" xfId="30689"/>
    <cellStyle name="Normal 4 10 3 2 4" xfId="30690"/>
    <cellStyle name="Normal 4 10 3 3" xfId="30691"/>
    <cellStyle name="Normal 4 10 3 3 2" xfId="30692"/>
    <cellStyle name="Normal 4 10 3 3 2 2" xfId="30693"/>
    <cellStyle name="Normal 4 10 3 3 3" xfId="30694"/>
    <cellStyle name="Normal 4 10 3 4" xfId="30695"/>
    <cellStyle name="Normal 4 10 3 4 2" xfId="30696"/>
    <cellStyle name="Normal 4 10 3 5" xfId="30697"/>
    <cellStyle name="Normal 4 10 4" xfId="30698"/>
    <cellStyle name="Normal 4 10 4 2" xfId="30699"/>
    <cellStyle name="Normal 4 10 4 2 2" xfId="30700"/>
    <cellStyle name="Normal 4 10 4 2 2 2" xfId="30701"/>
    <cellStyle name="Normal 4 10 4 2 3" xfId="30702"/>
    <cellStyle name="Normal 4 10 4 3" xfId="30703"/>
    <cellStyle name="Normal 4 10 4 3 2" xfId="30704"/>
    <cellStyle name="Normal 4 10 4 4" xfId="30705"/>
    <cellStyle name="Normal 4 10 5" xfId="30706"/>
    <cellStyle name="Normal 4 10 5 2" xfId="30707"/>
    <cellStyle name="Normal 4 10 5 2 2" xfId="30708"/>
    <cellStyle name="Normal 4 10 5 3" xfId="30709"/>
    <cellStyle name="Normal 4 10 6" xfId="30710"/>
    <cellStyle name="Normal 4 10 7" xfId="30711"/>
    <cellStyle name="Normal 4 10 7 2" xfId="30712"/>
    <cellStyle name="Normal 4 10 8" xfId="30713"/>
    <cellStyle name="Normal 4 11" xfId="13851"/>
    <cellStyle name="Normal 4 11 2" xfId="13852"/>
    <cellStyle name="Normal 4 11 2 2" xfId="30714"/>
    <cellStyle name="Normal 4 11 2 2 2" xfId="30715"/>
    <cellStyle name="Normal 4 11 2 2 2 2" xfId="30716"/>
    <cellStyle name="Normal 4 11 2 2 2 2 2" xfId="30717"/>
    <cellStyle name="Normal 4 11 2 2 2 2 2 2" xfId="30718"/>
    <cellStyle name="Normal 4 11 2 2 2 2 3" xfId="30719"/>
    <cellStyle name="Normal 4 11 2 2 2 3" xfId="30720"/>
    <cellStyle name="Normal 4 11 2 2 2 3 2" xfId="30721"/>
    <cellStyle name="Normal 4 11 2 2 2 4" xfId="30722"/>
    <cellStyle name="Normal 4 11 2 2 3" xfId="30723"/>
    <cellStyle name="Normal 4 11 2 2 3 2" xfId="30724"/>
    <cellStyle name="Normal 4 11 2 2 3 2 2" xfId="30725"/>
    <cellStyle name="Normal 4 11 2 2 3 3" xfId="30726"/>
    <cellStyle name="Normal 4 11 2 2 4" xfId="30727"/>
    <cellStyle name="Normal 4 11 2 2 4 2" xfId="30728"/>
    <cellStyle name="Normal 4 11 2 2 5" xfId="30729"/>
    <cellStyle name="Normal 4 11 2 3" xfId="30730"/>
    <cellStyle name="Normal 4 11 2 3 2" xfId="30731"/>
    <cellStyle name="Normal 4 11 2 3 2 2" xfId="30732"/>
    <cellStyle name="Normal 4 11 2 3 2 2 2" xfId="30733"/>
    <cellStyle name="Normal 4 11 2 3 2 3" xfId="30734"/>
    <cellStyle name="Normal 4 11 2 3 3" xfId="30735"/>
    <cellStyle name="Normal 4 11 2 3 3 2" xfId="30736"/>
    <cellStyle name="Normal 4 11 2 3 4" xfId="30737"/>
    <cellStyle name="Normal 4 11 2 4" xfId="30738"/>
    <cellStyle name="Normal 4 11 2 4 2" xfId="30739"/>
    <cellStyle name="Normal 4 11 2 4 2 2" xfId="30740"/>
    <cellStyle name="Normal 4 11 2 4 3" xfId="30741"/>
    <cellStyle name="Normal 4 11 2 5" xfId="30742"/>
    <cellStyle name="Normal 4 11 2 5 2" xfId="30743"/>
    <cellStyle name="Normal 4 11 2 6" xfId="30744"/>
    <cellStyle name="Normal 4 11 3" xfId="30745"/>
    <cellStyle name="Normal 4 11 3 2" xfId="30746"/>
    <cellStyle name="Normal 4 11 3 2 2" xfId="30747"/>
    <cellStyle name="Normal 4 11 3 2 2 2" xfId="30748"/>
    <cellStyle name="Normal 4 11 3 2 2 2 2" xfId="30749"/>
    <cellStyle name="Normal 4 11 3 2 2 3" xfId="30750"/>
    <cellStyle name="Normal 4 11 3 2 3" xfId="30751"/>
    <cellStyle name="Normal 4 11 3 2 3 2" xfId="30752"/>
    <cellStyle name="Normal 4 11 3 2 4" xfId="30753"/>
    <cellStyle name="Normal 4 11 3 3" xfId="30754"/>
    <cellStyle name="Normal 4 11 3 3 2" xfId="30755"/>
    <cellStyle name="Normal 4 11 3 3 2 2" xfId="30756"/>
    <cellStyle name="Normal 4 11 3 3 3" xfId="30757"/>
    <cellStyle name="Normal 4 11 3 4" xfId="30758"/>
    <cellStyle name="Normal 4 11 3 4 2" xfId="30759"/>
    <cellStyle name="Normal 4 11 3 5" xfId="30760"/>
    <cellStyle name="Normal 4 11 4" xfId="30761"/>
    <cellStyle name="Normal 4 11 4 2" xfId="30762"/>
    <cellStyle name="Normal 4 11 4 2 2" xfId="30763"/>
    <cellStyle name="Normal 4 11 4 2 2 2" xfId="30764"/>
    <cellStyle name="Normal 4 11 4 2 3" xfId="30765"/>
    <cellStyle name="Normal 4 11 4 3" xfId="30766"/>
    <cellStyle name="Normal 4 11 4 3 2" xfId="30767"/>
    <cellStyle name="Normal 4 11 4 4" xfId="30768"/>
    <cellStyle name="Normal 4 11 5" xfId="30769"/>
    <cellStyle name="Normal 4 11 5 2" xfId="30770"/>
    <cellStyle name="Normal 4 11 5 2 2" xfId="30771"/>
    <cellStyle name="Normal 4 11 5 3" xfId="30772"/>
    <cellStyle name="Normal 4 11 6" xfId="30773"/>
    <cellStyle name="Normal 4 11 7" xfId="30774"/>
    <cellStyle name="Normal 4 11 7 2" xfId="30775"/>
    <cellStyle name="Normal 4 11 8" xfId="30776"/>
    <cellStyle name="Normal 4 12" xfId="13853"/>
    <cellStyle name="Normal 4 13" xfId="13854"/>
    <cellStyle name="Normal 4 13 2" xfId="30777"/>
    <cellStyle name="Normal 4 13 2 2" xfId="30778"/>
    <cellStyle name="Normal 4 13 2 2 2" xfId="30779"/>
    <cellStyle name="Normal 4 13 2 2 2 2" xfId="30780"/>
    <cellStyle name="Normal 4 13 2 2 2 2 2" xfId="30781"/>
    <cellStyle name="Normal 4 13 2 2 2 3" xfId="30782"/>
    <cellStyle name="Normal 4 13 2 2 3" xfId="30783"/>
    <cellStyle name="Normal 4 13 2 2 3 2" xfId="30784"/>
    <cellStyle name="Normal 4 13 2 2 4" xfId="30785"/>
    <cellStyle name="Normal 4 13 2 3" xfId="30786"/>
    <cellStyle name="Normal 4 13 2 3 2" xfId="30787"/>
    <cellStyle name="Normal 4 13 2 3 2 2" xfId="30788"/>
    <cellStyle name="Normal 4 13 2 3 3" xfId="30789"/>
    <cellStyle name="Normal 4 13 2 4" xfId="30790"/>
    <cellStyle name="Normal 4 13 2 4 2" xfId="30791"/>
    <cellStyle name="Normal 4 13 2 5" xfId="30792"/>
    <cellStyle name="Normal 4 13 3" xfId="30793"/>
    <cellStyle name="Normal 4 13 3 2" xfId="30794"/>
    <cellStyle name="Normal 4 13 3 2 2" xfId="30795"/>
    <cellStyle name="Normal 4 13 3 2 2 2" xfId="30796"/>
    <cellStyle name="Normal 4 13 3 2 3" xfId="30797"/>
    <cellStyle name="Normal 4 13 3 3" xfId="30798"/>
    <cellStyle name="Normal 4 13 3 3 2" xfId="30799"/>
    <cellStyle name="Normal 4 13 3 4" xfId="30800"/>
    <cellStyle name="Normal 4 13 4" xfId="30801"/>
    <cellStyle name="Normal 4 13 4 2" xfId="30802"/>
    <cellStyle name="Normal 4 13 4 2 2" xfId="30803"/>
    <cellStyle name="Normal 4 13 4 3" xfId="30804"/>
    <cellStyle name="Normal 4 13 5" xfId="30805"/>
    <cellStyle name="Normal 4 13 5 2" xfId="30806"/>
    <cellStyle name="Normal 4 13 6" xfId="30807"/>
    <cellStyle name="Normal 4 14" xfId="13855"/>
    <cellStyle name="Normal 4 15" xfId="13856"/>
    <cellStyle name="Normal 4 16" xfId="30808"/>
    <cellStyle name="Normal 4 17" xfId="30809"/>
    <cellStyle name="Normal 4 17 2" xfId="30810"/>
    <cellStyle name="Normal 4 18" xfId="30811"/>
    <cellStyle name="Normal 4 2" xfId="13857"/>
    <cellStyle name="Normal 4 2 10" xfId="30812"/>
    <cellStyle name="Normal 4 2 11" xfId="30813"/>
    <cellStyle name="Normal 4 2 12" xfId="30814"/>
    <cellStyle name="Normal 4 2 12 2" xfId="30815"/>
    <cellStyle name="Normal 4 2 12 2 2" xfId="30816"/>
    <cellStyle name="Normal 4 2 12 3" xfId="30817"/>
    <cellStyle name="Normal 4 2 13" xfId="30818"/>
    <cellStyle name="Normal 4 2 14" xfId="30819"/>
    <cellStyle name="Normal 4 2 14 2" xfId="30820"/>
    <cellStyle name="Normal 4 2 15" xfId="30821"/>
    <cellStyle name="Normal 4 2 2" xfId="13858"/>
    <cellStyle name="Normal 4 2 2 10" xfId="30822"/>
    <cellStyle name="Normal 4 2 2 10 2" xfId="30823"/>
    <cellStyle name="Normal 4 2 2 11" xfId="30824"/>
    <cellStyle name="Normal 4 2 2 2" xfId="13859"/>
    <cellStyle name="Normal 4 2 2 2 2" xfId="13860"/>
    <cellStyle name="Normal 4 2 2 2 2 2" xfId="30825"/>
    <cellStyle name="Normal 4 2 2 2 2 2 2" xfId="30826"/>
    <cellStyle name="Normal 4 2 2 2 2 2 2 2" xfId="30827"/>
    <cellStyle name="Normal 4 2 2 2 2 2 2 2 2" xfId="30828"/>
    <cellStyle name="Normal 4 2 2 2 2 2 2 2 2 2" xfId="30829"/>
    <cellStyle name="Normal 4 2 2 2 2 2 2 2 3" xfId="30830"/>
    <cellStyle name="Normal 4 2 2 2 2 2 2 3" xfId="30831"/>
    <cellStyle name="Normal 4 2 2 2 2 2 2 3 2" xfId="30832"/>
    <cellStyle name="Normal 4 2 2 2 2 2 2 4" xfId="30833"/>
    <cellStyle name="Normal 4 2 2 2 2 2 3" xfId="30834"/>
    <cellStyle name="Normal 4 2 2 2 2 2 3 2" xfId="30835"/>
    <cellStyle name="Normal 4 2 2 2 2 2 3 2 2" xfId="30836"/>
    <cellStyle name="Normal 4 2 2 2 2 2 3 3" xfId="30837"/>
    <cellStyle name="Normal 4 2 2 2 2 2 4" xfId="30838"/>
    <cellStyle name="Normal 4 2 2 2 2 2 5" xfId="30839"/>
    <cellStyle name="Normal 4 2 2 2 2 2 5 2" xfId="30840"/>
    <cellStyle name="Normal 4 2 2 2 2 2 6" xfId="30841"/>
    <cellStyle name="Normal 4 2 2 2 2 3" xfId="30842"/>
    <cellStyle name="Normal 4 2 2 2 2 3 2" xfId="30843"/>
    <cellStyle name="Normal 4 2 2 2 2 3 2 2" xfId="30844"/>
    <cellStyle name="Normal 4 2 2 2 2 3 2 2 2" xfId="30845"/>
    <cellStyle name="Normal 4 2 2 2 2 3 2 3" xfId="30846"/>
    <cellStyle name="Normal 4 2 2 2 2 3 3" xfId="30847"/>
    <cellStyle name="Normal 4 2 2 2 2 3 3 2" xfId="30848"/>
    <cellStyle name="Normal 4 2 2 2 2 3 4" xfId="30849"/>
    <cellStyle name="Normal 4 2 2 2 2 4" xfId="30850"/>
    <cellStyle name="Normal 4 2 2 2 2 4 2" xfId="30851"/>
    <cellStyle name="Normal 4 2 2 2 2 4 2 2" xfId="30852"/>
    <cellStyle name="Normal 4 2 2 2 2 4 3" xfId="30853"/>
    <cellStyle name="Normal 4 2 2 2 2 5" xfId="30854"/>
    <cellStyle name="Normal 4 2 2 2 2 6" xfId="30855"/>
    <cellStyle name="Normal 4 2 2 2 2 6 2" xfId="30856"/>
    <cellStyle name="Normal 4 2 2 2 2 7" xfId="30857"/>
    <cellStyle name="Normal 4 2 2 2 3" xfId="13861"/>
    <cellStyle name="Normal 4 2 2 2 3 2" xfId="30858"/>
    <cellStyle name="Normal 4 2 2 2 3 2 2" xfId="30859"/>
    <cellStyle name="Normal 4 2 2 2 3 2 2 2" xfId="30860"/>
    <cellStyle name="Normal 4 2 2 2 3 2 2 2 2" xfId="30861"/>
    <cellStyle name="Normal 4 2 2 2 3 2 2 3" xfId="30862"/>
    <cellStyle name="Normal 4 2 2 2 3 2 3" xfId="30863"/>
    <cellStyle name="Normal 4 2 2 2 3 2 3 2" xfId="30864"/>
    <cellStyle name="Normal 4 2 2 2 3 2 4" xfId="30865"/>
    <cellStyle name="Normal 4 2 2 2 3 3" xfId="30866"/>
    <cellStyle name="Normal 4 2 2 2 3 3 2" xfId="30867"/>
    <cellStyle name="Normal 4 2 2 2 3 3 2 2" xfId="30868"/>
    <cellStyle name="Normal 4 2 2 2 3 3 3" xfId="30869"/>
    <cellStyle name="Normal 4 2 2 2 3 4" xfId="30870"/>
    <cellStyle name="Normal 4 2 2 2 3 5" xfId="30871"/>
    <cellStyle name="Normal 4 2 2 2 3 5 2" xfId="30872"/>
    <cellStyle name="Normal 4 2 2 2 3 6" xfId="30873"/>
    <cellStyle name="Normal 4 2 2 2 4" xfId="30874"/>
    <cellStyle name="Normal 4 2 2 2 4 2" xfId="30875"/>
    <cellStyle name="Normal 4 2 2 2 4 2 2" xfId="30876"/>
    <cellStyle name="Normal 4 2 2 2 4 2 2 2" xfId="30877"/>
    <cellStyle name="Normal 4 2 2 2 4 2 3" xfId="30878"/>
    <cellStyle name="Normal 4 2 2 2 4 3" xfId="30879"/>
    <cellStyle name="Normal 4 2 2 2 4 4" xfId="30880"/>
    <cellStyle name="Normal 4 2 2 2 4 4 2" xfId="30881"/>
    <cellStyle name="Normal 4 2 2 2 4 5" xfId="30882"/>
    <cellStyle name="Normal 4 2 2 2 5" xfId="30883"/>
    <cellStyle name="Normal 4 2 2 2 6" xfId="30884"/>
    <cellStyle name="Normal 4 2 2 2 6 2" xfId="30885"/>
    <cellStyle name="Normal 4 2 2 2 6 2 2" xfId="30886"/>
    <cellStyle name="Normal 4 2 2 2 6 3" xfId="30887"/>
    <cellStyle name="Normal 4 2 2 2 7" xfId="30888"/>
    <cellStyle name="Normal 4 2 2 2 8" xfId="30889"/>
    <cellStyle name="Normal 4 2 2 2 8 2" xfId="30890"/>
    <cellStyle name="Normal 4 2 2 2 9" xfId="30891"/>
    <cellStyle name="Normal 4 2 2 3" xfId="13862"/>
    <cellStyle name="Normal 4 2 2 3 2" xfId="30892"/>
    <cellStyle name="Normal 4 2 2 3 2 2" xfId="30893"/>
    <cellStyle name="Normal 4 2 2 3 2 2 2" xfId="30894"/>
    <cellStyle name="Normal 4 2 2 3 2 2 2 2" xfId="30895"/>
    <cellStyle name="Normal 4 2 2 3 2 2 2 2 2" xfId="30896"/>
    <cellStyle name="Normal 4 2 2 3 2 2 2 3" xfId="30897"/>
    <cellStyle name="Normal 4 2 2 3 2 2 3" xfId="30898"/>
    <cellStyle name="Normal 4 2 2 3 2 2 3 2" xfId="30899"/>
    <cellStyle name="Normal 4 2 2 3 2 2 4" xfId="30900"/>
    <cellStyle name="Normal 4 2 2 3 2 3" xfId="30901"/>
    <cellStyle name="Normal 4 2 2 3 2 3 2" xfId="30902"/>
    <cellStyle name="Normal 4 2 2 3 2 3 2 2" xfId="30903"/>
    <cellStyle name="Normal 4 2 2 3 2 3 3" xfId="30904"/>
    <cellStyle name="Normal 4 2 2 3 2 4" xfId="30905"/>
    <cellStyle name="Normal 4 2 2 3 2 5" xfId="30906"/>
    <cellStyle name="Normal 4 2 2 3 2 5 2" xfId="30907"/>
    <cellStyle name="Normal 4 2 2 3 2 6" xfId="30908"/>
    <cellStyle name="Normal 4 2 2 3 3" xfId="30909"/>
    <cellStyle name="Normal 4 2 2 3 3 2" xfId="30910"/>
    <cellStyle name="Normal 4 2 2 3 3 2 2" xfId="30911"/>
    <cellStyle name="Normal 4 2 2 3 3 2 2 2" xfId="30912"/>
    <cellStyle name="Normal 4 2 2 3 3 2 3" xfId="30913"/>
    <cellStyle name="Normal 4 2 2 3 3 3" xfId="30914"/>
    <cellStyle name="Normal 4 2 2 3 3 3 2" xfId="30915"/>
    <cellStyle name="Normal 4 2 2 3 3 4" xfId="30916"/>
    <cellStyle name="Normal 4 2 2 3 4" xfId="30917"/>
    <cellStyle name="Normal 4 2 2 3 4 2" xfId="30918"/>
    <cellStyle name="Normal 4 2 2 3 4 2 2" xfId="30919"/>
    <cellStyle name="Normal 4 2 2 3 4 3" xfId="30920"/>
    <cellStyle name="Normal 4 2 2 3 5" xfId="30921"/>
    <cellStyle name="Normal 4 2 2 3 6" xfId="30922"/>
    <cellStyle name="Normal 4 2 2 3 6 2" xfId="30923"/>
    <cellStyle name="Normal 4 2 2 3 7" xfId="30924"/>
    <cellStyle name="Normal 4 2 2 4" xfId="13863"/>
    <cellStyle name="Normal 4 2 2 4 2" xfId="30925"/>
    <cellStyle name="Normal 4 2 2 4 2 2" xfId="30926"/>
    <cellStyle name="Normal 4 2 2 4 2 2 2" xfId="30927"/>
    <cellStyle name="Normal 4 2 2 4 2 2 2 2" xfId="30928"/>
    <cellStyle name="Normal 4 2 2 4 2 2 2 2 2" xfId="30929"/>
    <cellStyle name="Normal 4 2 2 4 2 2 2 3" xfId="30930"/>
    <cellStyle name="Normal 4 2 2 4 2 2 3" xfId="30931"/>
    <cellStyle name="Normal 4 2 2 4 2 2 3 2" xfId="30932"/>
    <cellStyle name="Normal 4 2 2 4 2 2 4" xfId="30933"/>
    <cellStyle name="Normal 4 2 2 4 2 3" xfId="30934"/>
    <cellStyle name="Normal 4 2 2 4 2 3 2" xfId="30935"/>
    <cellStyle name="Normal 4 2 2 4 2 3 2 2" xfId="30936"/>
    <cellStyle name="Normal 4 2 2 4 2 3 3" xfId="30937"/>
    <cellStyle name="Normal 4 2 2 4 2 4" xfId="30938"/>
    <cellStyle name="Normal 4 2 2 4 2 5" xfId="30939"/>
    <cellStyle name="Normal 4 2 2 4 2 5 2" xfId="30940"/>
    <cellStyle name="Normal 4 2 2 4 2 6" xfId="30941"/>
    <cellStyle name="Normal 4 2 2 4 3" xfId="30942"/>
    <cellStyle name="Normal 4 2 2 4 3 2" xfId="30943"/>
    <cellStyle name="Normal 4 2 2 4 3 2 2" xfId="30944"/>
    <cellStyle name="Normal 4 2 2 4 3 2 2 2" xfId="30945"/>
    <cellStyle name="Normal 4 2 2 4 3 2 3" xfId="30946"/>
    <cellStyle name="Normal 4 2 2 4 3 3" xfId="30947"/>
    <cellStyle name="Normal 4 2 2 4 3 3 2" xfId="30948"/>
    <cellStyle name="Normal 4 2 2 4 3 4" xfId="30949"/>
    <cellStyle name="Normal 4 2 2 4 4" xfId="30950"/>
    <cellStyle name="Normal 4 2 2 4 4 2" xfId="30951"/>
    <cellStyle name="Normal 4 2 2 4 4 2 2" xfId="30952"/>
    <cellStyle name="Normal 4 2 2 4 4 3" xfId="30953"/>
    <cellStyle name="Normal 4 2 2 4 5" xfId="30954"/>
    <cellStyle name="Normal 4 2 2 4 6" xfId="30955"/>
    <cellStyle name="Normal 4 2 2 4 6 2" xfId="30956"/>
    <cellStyle name="Normal 4 2 2 4 7" xfId="30957"/>
    <cellStyle name="Normal 4 2 2 5" xfId="13864"/>
    <cellStyle name="Normal 4 2 2 5 2" xfId="30958"/>
    <cellStyle name="Normal 4 2 2 5 2 2" xfId="30959"/>
    <cellStyle name="Normal 4 2 2 5 2 2 2" xfId="30960"/>
    <cellStyle name="Normal 4 2 2 5 2 2 2 2" xfId="30961"/>
    <cellStyle name="Normal 4 2 2 5 2 2 3" xfId="30962"/>
    <cellStyle name="Normal 4 2 2 5 2 3" xfId="30963"/>
    <cellStyle name="Normal 4 2 2 5 2 3 2" xfId="30964"/>
    <cellStyle name="Normal 4 2 2 5 2 4" xfId="30965"/>
    <cellStyle name="Normal 4 2 2 5 3" xfId="30966"/>
    <cellStyle name="Normal 4 2 2 5 3 2" xfId="30967"/>
    <cellStyle name="Normal 4 2 2 5 3 2 2" xfId="30968"/>
    <cellStyle name="Normal 4 2 2 5 3 3" xfId="30969"/>
    <cellStyle name="Normal 4 2 2 5 4" xfId="30970"/>
    <cellStyle name="Normal 4 2 2 5 5" xfId="30971"/>
    <cellStyle name="Normal 4 2 2 5 5 2" xfId="30972"/>
    <cellStyle name="Normal 4 2 2 5 6" xfId="30973"/>
    <cellStyle name="Normal 4 2 2 6" xfId="30974"/>
    <cellStyle name="Normal 4 2 2 6 2" xfId="30975"/>
    <cellStyle name="Normal 4 2 2 6 2 2" xfId="30976"/>
    <cellStyle name="Normal 4 2 2 6 2 2 2" xfId="30977"/>
    <cellStyle name="Normal 4 2 2 6 2 3" xfId="30978"/>
    <cellStyle name="Normal 4 2 2 6 3" xfId="30979"/>
    <cellStyle name="Normal 4 2 2 6 4" xfId="30980"/>
    <cellStyle name="Normal 4 2 2 6 4 2" xfId="30981"/>
    <cellStyle name="Normal 4 2 2 6 5" xfId="30982"/>
    <cellStyle name="Normal 4 2 2 7" xfId="30983"/>
    <cellStyle name="Normal 4 2 2 8" xfId="30984"/>
    <cellStyle name="Normal 4 2 2 8 2" xfId="30985"/>
    <cellStyle name="Normal 4 2 2 8 2 2" xfId="30986"/>
    <cellStyle name="Normal 4 2 2 8 3" xfId="30987"/>
    <cellStyle name="Normal 4 2 2 9" xfId="30988"/>
    <cellStyle name="Normal 4 2 2_Gross" xfId="13865"/>
    <cellStyle name="Normal 4 2 3" xfId="13866"/>
    <cellStyle name="Normal 4 2 3 10" xfId="30989"/>
    <cellStyle name="Normal 4 2 3 10 2" xfId="30990"/>
    <cellStyle name="Normal 4 2 3 11" xfId="30991"/>
    <cellStyle name="Normal 4 2 3 2" xfId="13867"/>
    <cellStyle name="Normal 4 2 3 2 2" xfId="13868"/>
    <cellStyle name="Normal 4 2 3 2 2 2" xfId="30992"/>
    <cellStyle name="Normal 4 2 3 2 2 2 2" xfId="30993"/>
    <cellStyle name="Normal 4 2 3 2 2 2 2 2" xfId="30994"/>
    <cellStyle name="Normal 4 2 3 2 2 2 2 2 2" xfId="30995"/>
    <cellStyle name="Normal 4 2 3 2 2 2 2 2 2 2" xfId="30996"/>
    <cellStyle name="Normal 4 2 3 2 2 2 2 2 3" xfId="30997"/>
    <cellStyle name="Normal 4 2 3 2 2 2 2 3" xfId="30998"/>
    <cellStyle name="Normal 4 2 3 2 2 2 2 3 2" xfId="30999"/>
    <cellStyle name="Normal 4 2 3 2 2 2 2 4" xfId="31000"/>
    <cellStyle name="Normal 4 2 3 2 2 2 3" xfId="31001"/>
    <cellStyle name="Normal 4 2 3 2 2 2 3 2" xfId="31002"/>
    <cellStyle name="Normal 4 2 3 2 2 2 3 2 2" xfId="31003"/>
    <cellStyle name="Normal 4 2 3 2 2 2 3 3" xfId="31004"/>
    <cellStyle name="Normal 4 2 3 2 2 2 4" xfId="31005"/>
    <cellStyle name="Normal 4 2 3 2 2 2 5" xfId="31006"/>
    <cellStyle name="Normal 4 2 3 2 2 2 5 2" xfId="31007"/>
    <cellStyle name="Normal 4 2 3 2 2 2 6" xfId="31008"/>
    <cellStyle name="Normal 4 2 3 2 2 3" xfId="31009"/>
    <cellStyle name="Normal 4 2 3 2 2 3 2" xfId="31010"/>
    <cellStyle name="Normal 4 2 3 2 2 3 2 2" xfId="31011"/>
    <cellStyle name="Normal 4 2 3 2 2 3 2 2 2" xfId="31012"/>
    <cellStyle name="Normal 4 2 3 2 2 3 2 3" xfId="31013"/>
    <cellStyle name="Normal 4 2 3 2 2 3 3" xfId="31014"/>
    <cellStyle name="Normal 4 2 3 2 2 3 3 2" xfId="31015"/>
    <cellStyle name="Normal 4 2 3 2 2 3 4" xfId="31016"/>
    <cellStyle name="Normal 4 2 3 2 2 4" xfId="31017"/>
    <cellStyle name="Normal 4 2 3 2 2 4 2" xfId="31018"/>
    <cellStyle name="Normal 4 2 3 2 2 4 2 2" xfId="31019"/>
    <cellStyle name="Normal 4 2 3 2 2 4 3" xfId="31020"/>
    <cellStyle name="Normal 4 2 3 2 2 5" xfId="31021"/>
    <cellStyle name="Normal 4 2 3 2 2 6" xfId="31022"/>
    <cellStyle name="Normal 4 2 3 2 2 6 2" xfId="31023"/>
    <cellStyle name="Normal 4 2 3 2 2 7" xfId="31024"/>
    <cellStyle name="Normal 4 2 3 2 3" xfId="13869"/>
    <cellStyle name="Normal 4 2 3 2 3 2" xfId="31025"/>
    <cellStyle name="Normal 4 2 3 2 3 2 2" xfId="31026"/>
    <cellStyle name="Normal 4 2 3 2 3 2 2 2" xfId="31027"/>
    <cellStyle name="Normal 4 2 3 2 3 2 2 2 2" xfId="31028"/>
    <cellStyle name="Normal 4 2 3 2 3 2 2 3" xfId="31029"/>
    <cellStyle name="Normal 4 2 3 2 3 2 3" xfId="31030"/>
    <cellStyle name="Normal 4 2 3 2 3 2 3 2" xfId="31031"/>
    <cellStyle name="Normal 4 2 3 2 3 2 4" xfId="31032"/>
    <cellStyle name="Normal 4 2 3 2 3 3" xfId="31033"/>
    <cellStyle name="Normal 4 2 3 2 3 3 2" xfId="31034"/>
    <cellStyle name="Normal 4 2 3 2 3 3 2 2" xfId="31035"/>
    <cellStyle name="Normal 4 2 3 2 3 3 3" xfId="31036"/>
    <cellStyle name="Normal 4 2 3 2 3 4" xfId="31037"/>
    <cellStyle name="Normal 4 2 3 2 3 5" xfId="31038"/>
    <cellStyle name="Normal 4 2 3 2 3 5 2" xfId="31039"/>
    <cellStyle name="Normal 4 2 3 2 3 6" xfId="31040"/>
    <cellStyle name="Normal 4 2 3 2 4" xfId="31041"/>
    <cellStyle name="Normal 4 2 3 2 4 2" xfId="31042"/>
    <cellStyle name="Normal 4 2 3 2 4 2 2" xfId="31043"/>
    <cellStyle name="Normal 4 2 3 2 4 2 2 2" xfId="31044"/>
    <cellStyle name="Normal 4 2 3 2 4 2 3" xfId="31045"/>
    <cellStyle name="Normal 4 2 3 2 4 3" xfId="31046"/>
    <cellStyle name="Normal 4 2 3 2 4 3 2" xfId="31047"/>
    <cellStyle name="Normal 4 2 3 2 4 4" xfId="31048"/>
    <cellStyle name="Normal 4 2 3 2 5" xfId="31049"/>
    <cellStyle name="Normal 4 2 3 2 5 2" xfId="31050"/>
    <cellStyle name="Normal 4 2 3 2 5 2 2" xfId="31051"/>
    <cellStyle name="Normal 4 2 3 2 5 3" xfId="31052"/>
    <cellStyle name="Normal 4 2 3 2 6" xfId="31053"/>
    <cellStyle name="Normal 4 2 3 2 7" xfId="31054"/>
    <cellStyle name="Normal 4 2 3 2 7 2" xfId="31055"/>
    <cellStyle name="Normal 4 2 3 2 8" xfId="31056"/>
    <cellStyle name="Normal 4 2 3 3" xfId="13870"/>
    <cellStyle name="Normal 4 2 3 3 2" xfId="31057"/>
    <cellStyle name="Normal 4 2 3 3 2 2" xfId="31058"/>
    <cellStyle name="Normal 4 2 3 3 2 2 2" xfId="31059"/>
    <cellStyle name="Normal 4 2 3 3 2 2 2 2" xfId="31060"/>
    <cellStyle name="Normal 4 2 3 3 2 2 2 2 2" xfId="31061"/>
    <cellStyle name="Normal 4 2 3 3 2 2 2 3" xfId="31062"/>
    <cellStyle name="Normal 4 2 3 3 2 2 3" xfId="31063"/>
    <cellStyle name="Normal 4 2 3 3 2 2 3 2" xfId="31064"/>
    <cellStyle name="Normal 4 2 3 3 2 2 4" xfId="31065"/>
    <cellStyle name="Normal 4 2 3 3 2 3" xfId="31066"/>
    <cellStyle name="Normal 4 2 3 3 2 3 2" xfId="31067"/>
    <cellStyle name="Normal 4 2 3 3 2 3 2 2" xfId="31068"/>
    <cellStyle name="Normal 4 2 3 3 2 3 3" xfId="31069"/>
    <cellStyle name="Normal 4 2 3 3 2 4" xfId="31070"/>
    <cellStyle name="Normal 4 2 3 3 2 5" xfId="31071"/>
    <cellStyle name="Normal 4 2 3 3 2 5 2" xfId="31072"/>
    <cellStyle name="Normal 4 2 3 3 2 6" xfId="31073"/>
    <cellStyle name="Normal 4 2 3 3 3" xfId="31074"/>
    <cellStyle name="Normal 4 2 3 3 3 2" xfId="31075"/>
    <cellStyle name="Normal 4 2 3 3 3 2 2" xfId="31076"/>
    <cellStyle name="Normal 4 2 3 3 3 2 2 2" xfId="31077"/>
    <cellStyle name="Normal 4 2 3 3 3 2 3" xfId="31078"/>
    <cellStyle name="Normal 4 2 3 3 3 3" xfId="31079"/>
    <cellStyle name="Normal 4 2 3 3 3 3 2" xfId="31080"/>
    <cellStyle name="Normal 4 2 3 3 3 4" xfId="31081"/>
    <cellStyle name="Normal 4 2 3 3 4" xfId="31082"/>
    <cellStyle name="Normal 4 2 3 3 4 2" xfId="31083"/>
    <cellStyle name="Normal 4 2 3 3 4 2 2" xfId="31084"/>
    <cellStyle name="Normal 4 2 3 3 4 3" xfId="31085"/>
    <cellStyle name="Normal 4 2 3 3 5" xfId="31086"/>
    <cellStyle name="Normal 4 2 3 3 6" xfId="31087"/>
    <cellStyle name="Normal 4 2 3 3 6 2" xfId="31088"/>
    <cellStyle name="Normal 4 2 3 3 7" xfId="31089"/>
    <cellStyle name="Normal 4 2 3 4" xfId="13871"/>
    <cellStyle name="Normal 4 2 3 4 2" xfId="31090"/>
    <cellStyle name="Normal 4 2 3 4 2 2" xfId="31091"/>
    <cellStyle name="Normal 4 2 3 4 2 2 2" xfId="31092"/>
    <cellStyle name="Normal 4 2 3 4 2 2 2 2" xfId="31093"/>
    <cellStyle name="Normal 4 2 3 4 2 2 2 2 2" xfId="31094"/>
    <cellStyle name="Normal 4 2 3 4 2 2 2 3" xfId="31095"/>
    <cellStyle name="Normal 4 2 3 4 2 2 3" xfId="31096"/>
    <cellStyle name="Normal 4 2 3 4 2 2 3 2" xfId="31097"/>
    <cellStyle name="Normal 4 2 3 4 2 2 4" xfId="31098"/>
    <cellStyle name="Normal 4 2 3 4 2 3" xfId="31099"/>
    <cellStyle name="Normal 4 2 3 4 2 3 2" xfId="31100"/>
    <cellStyle name="Normal 4 2 3 4 2 3 2 2" xfId="31101"/>
    <cellStyle name="Normal 4 2 3 4 2 3 3" xfId="31102"/>
    <cellStyle name="Normal 4 2 3 4 2 4" xfId="31103"/>
    <cellStyle name="Normal 4 2 3 4 2 5" xfId="31104"/>
    <cellStyle name="Normal 4 2 3 4 2 5 2" xfId="31105"/>
    <cellStyle name="Normal 4 2 3 4 2 6" xfId="31106"/>
    <cellStyle name="Normal 4 2 3 4 3" xfId="31107"/>
    <cellStyle name="Normal 4 2 3 4 3 2" xfId="31108"/>
    <cellStyle name="Normal 4 2 3 4 3 2 2" xfId="31109"/>
    <cellStyle name="Normal 4 2 3 4 3 2 2 2" xfId="31110"/>
    <cellStyle name="Normal 4 2 3 4 3 2 3" xfId="31111"/>
    <cellStyle name="Normal 4 2 3 4 3 3" xfId="31112"/>
    <cellStyle name="Normal 4 2 3 4 3 3 2" xfId="31113"/>
    <cellStyle name="Normal 4 2 3 4 3 4" xfId="31114"/>
    <cellStyle name="Normal 4 2 3 4 4" xfId="31115"/>
    <cellStyle name="Normal 4 2 3 4 4 2" xfId="31116"/>
    <cellStyle name="Normal 4 2 3 4 4 2 2" xfId="31117"/>
    <cellStyle name="Normal 4 2 3 4 4 3" xfId="31118"/>
    <cellStyle name="Normal 4 2 3 4 5" xfId="31119"/>
    <cellStyle name="Normal 4 2 3 4 6" xfId="31120"/>
    <cellStyle name="Normal 4 2 3 4 6 2" xfId="31121"/>
    <cellStyle name="Normal 4 2 3 4 7" xfId="31122"/>
    <cellStyle name="Normal 4 2 3 5" xfId="13872"/>
    <cellStyle name="Normal 4 2 3 5 2" xfId="31123"/>
    <cellStyle name="Normal 4 2 3 5 2 2" xfId="31124"/>
    <cellStyle name="Normal 4 2 3 5 2 2 2" xfId="31125"/>
    <cellStyle name="Normal 4 2 3 5 2 2 2 2" xfId="31126"/>
    <cellStyle name="Normal 4 2 3 5 2 2 3" xfId="31127"/>
    <cellStyle name="Normal 4 2 3 5 2 3" xfId="31128"/>
    <cellStyle name="Normal 4 2 3 5 2 3 2" xfId="31129"/>
    <cellStyle name="Normal 4 2 3 5 2 4" xfId="31130"/>
    <cellStyle name="Normal 4 2 3 5 3" xfId="31131"/>
    <cellStyle name="Normal 4 2 3 5 3 2" xfId="31132"/>
    <cellStyle name="Normal 4 2 3 5 3 2 2" xfId="31133"/>
    <cellStyle name="Normal 4 2 3 5 3 3" xfId="31134"/>
    <cellStyle name="Normal 4 2 3 5 4" xfId="31135"/>
    <cellStyle name="Normal 4 2 3 5 5" xfId="31136"/>
    <cellStyle name="Normal 4 2 3 5 5 2" xfId="31137"/>
    <cellStyle name="Normal 4 2 3 5 6" xfId="31138"/>
    <cellStyle name="Normal 4 2 3 6" xfId="31139"/>
    <cellStyle name="Normal 4 2 3 6 2" xfId="31140"/>
    <cellStyle name="Normal 4 2 3 6 2 2" xfId="31141"/>
    <cellStyle name="Normal 4 2 3 6 2 2 2" xfId="31142"/>
    <cellStyle name="Normal 4 2 3 6 2 3" xfId="31143"/>
    <cellStyle name="Normal 4 2 3 6 3" xfId="31144"/>
    <cellStyle name="Normal 4 2 3 6 4" xfId="31145"/>
    <cellStyle name="Normal 4 2 3 6 4 2" xfId="31146"/>
    <cellStyle name="Normal 4 2 3 6 5" xfId="31147"/>
    <cellStyle name="Normal 4 2 3 7" xfId="31148"/>
    <cellStyle name="Normal 4 2 3 8" xfId="31149"/>
    <cellStyle name="Normal 4 2 3 8 2" xfId="31150"/>
    <cellStyle name="Normal 4 2 3 8 2 2" xfId="31151"/>
    <cellStyle name="Normal 4 2 3 8 3" xfId="31152"/>
    <cellStyle name="Normal 4 2 3 9" xfId="31153"/>
    <cellStyle name="Normal 4 2 3_Gross" xfId="13873"/>
    <cellStyle name="Normal 4 2 4" xfId="13874"/>
    <cellStyle name="Normal 4 2 4 2" xfId="13875"/>
    <cellStyle name="Normal 4 2 4 2 2" xfId="13876"/>
    <cellStyle name="Normal 4 2 4 2 2 2" xfId="31154"/>
    <cellStyle name="Normal 4 2 4 2 2 2 2" xfId="31155"/>
    <cellStyle name="Normal 4 2 4 2 2 2 2 2" xfId="31156"/>
    <cellStyle name="Normal 4 2 4 2 2 2 2 2 2" xfId="31157"/>
    <cellStyle name="Normal 4 2 4 2 2 2 2 3" xfId="31158"/>
    <cellStyle name="Normal 4 2 4 2 2 2 3" xfId="31159"/>
    <cellStyle name="Normal 4 2 4 2 2 2 3 2" xfId="31160"/>
    <cellStyle name="Normal 4 2 4 2 2 2 4" xfId="31161"/>
    <cellStyle name="Normal 4 2 4 2 2 3" xfId="31162"/>
    <cellStyle name="Normal 4 2 4 2 2 3 2" xfId="31163"/>
    <cellStyle name="Normal 4 2 4 2 2 3 2 2" xfId="31164"/>
    <cellStyle name="Normal 4 2 4 2 2 3 3" xfId="31165"/>
    <cellStyle name="Normal 4 2 4 2 2 4" xfId="31166"/>
    <cellStyle name="Normal 4 2 4 2 2 5" xfId="31167"/>
    <cellStyle name="Normal 4 2 4 2 2 5 2" xfId="31168"/>
    <cellStyle name="Normal 4 2 4 2 2 6" xfId="31169"/>
    <cellStyle name="Normal 4 2 4 2 3" xfId="31170"/>
    <cellStyle name="Normal 4 2 4 2 3 2" xfId="31171"/>
    <cellStyle name="Normal 4 2 4 2 3 2 2" xfId="31172"/>
    <cellStyle name="Normal 4 2 4 2 3 2 2 2" xfId="31173"/>
    <cellStyle name="Normal 4 2 4 2 3 2 3" xfId="31174"/>
    <cellStyle name="Normal 4 2 4 2 3 3" xfId="31175"/>
    <cellStyle name="Normal 4 2 4 2 3 3 2" xfId="31176"/>
    <cellStyle name="Normal 4 2 4 2 3 4" xfId="31177"/>
    <cellStyle name="Normal 4 2 4 2 4" xfId="31178"/>
    <cellStyle name="Normal 4 2 4 2 4 2" xfId="31179"/>
    <cellStyle name="Normal 4 2 4 2 4 2 2" xfId="31180"/>
    <cellStyle name="Normal 4 2 4 2 4 3" xfId="31181"/>
    <cellStyle name="Normal 4 2 4 2 5" xfId="31182"/>
    <cellStyle name="Normal 4 2 4 2 6" xfId="31183"/>
    <cellStyle name="Normal 4 2 4 2 6 2" xfId="31184"/>
    <cellStyle name="Normal 4 2 4 2 7" xfId="31185"/>
    <cellStyle name="Normal 4 2 4 3" xfId="13877"/>
    <cellStyle name="Normal 4 2 4 3 2" xfId="31186"/>
    <cellStyle name="Normal 4 2 4 3 2 2" xfId="31187"/>
    <cellStyle name="Normal 4 2 4 3 2 2 2" xfId="31188"/>
    <cellStyle name="Normal 4 2 4 3 2 2 2 2" xfId="31189"/>
    <cellStyle name="Normal 4 2 4 3 2 2 3" xfId="31190"/>
    <cellStyle name="Normal 4 2 4 3 2 3" xfId="31191"/>
    <cellStyle name="Normal 4 2 4 3 2 3 2" xfId="31192"/>
    <cellStyle name="Normal 4 2 4 3 2 4" xfId="31193"/>
    <cellStyle name="Normal 4 2 4 3 3" xfId="31194"/>
    <cellStyle name="Normal 4 2 4 3 3 2" xfId="31195"/>
    <cellStyle name="Normal 4 2 4 3 3 2 2" xfId="31196"/>
    <cellStyle name="Normal 4 2 4 3 3 3" xfId="31197"/>
    <cellStyle name="Normal 4 2 4 3 4" xfId="31198"/>
    <cellStyle name="Normal 4 2 4 3 5" xfId="31199"/>
    <cellStyle name="Normal 4 2 4 3 5 2" xfId="31200"/>
    <cellStyle name="Normal 4 2 4 3 6" xfId="31201"/>
    <cellStyle name="Normal 4 2 4 4" xfId="31202"/>
    <cellStyle name="Normal 4 2 4 4 2" xfId="31203"/>
    <cellStyle name="Normal 4 2 4 4 2 2" xfId="31204"/>
    <cellStyle name="Normal 4 2 4 4 2 2 2" xfId="31205"/>
    <cellStyle name="Normal 4 2 4 4 2 3" xfId="31206"/>
    <cellStyle name="Normal 4 2 4 4 3" xfId="31207"/>
    <cellStyle name="Normal 4 2 4 4 4" xfId="31208"/>
    <cellStyle name="Normal 4 2 4 4 4 2" xfId="31209"/>
    <cellStyle name="Normal 4 2 4 4 5" xfId="31210"/>
    <cellStyle name="Normal 4 2 4 5" xfId="31211"/>
    <cellStyle name="Normal 4 2 4 6" xfId="31212"/>
    <cellStyle name="Normal 4 2 4 6 2" xfId="31213"/>
    <cellStyle name="Normal 4 2 4 6 2 2" xfId="31214"/>
    <cellStyle name="Normal 4 2 4 6 3" xfId="31215"/>
    <cellStyle name="Normal 4 2 4 7" xfId="31216"/>
    <cellStyle name="Normal 4 2 4 8" xfId="31217"/>
    <cellStyle name="Normal 4 2 4 8 2" xfId="31218"/>
    <cellStyle name="Normal 4 2 4 9" xfId="31219"/>
    <cellStyle name="Normal 4 2 5" xfId="13878"/>
    <cellStyle name="Normal 4 2 5 2" xfId="13879"/>
    <cellStyle name="Normal 4 2 5 2 2" xfId="31220"/>
    <cellStyle name="Normal 4 2 5 2 2 2" xfId="31221"/>
    <cellStyle name="Normal 4 2 5 2 2 2 2" xfId="31222"/>
    <cellStyle name="Normal 4 2 5 2 2 2 2 2" xfId="31223"/>
    <cellStyle name="Normal 4 2 5 2 2 2 3" xfId="31224"/>
    <cellStyle name="Normal 4 2 5 2 2 3" xfId="31225"/>
    <cellStyle name="Normal 4 2 5 2 2 3 2" xfId="31226"/>
    <cellStyle name="Normal 4 2 5 2 2 4" xfId="31227"/>
    <cellStyle name="Normal 4 2 5 2 3" xfId="31228"/>
    <cellStyle name="Normal 4 2 5 2 3 2" xfId="31229"/>
    <cellStyle name="Normal 4 2 5 2 3 2 2" xfId="31230"/>
    <cellStyle name="Normal 4 2 5 2 3 3" xfId="31231"/>
    <cellStyle name="Normal 4 2 5 2 4" xfId="31232"/>
    <cellStyle name="Normal 4 2 5 2 5" xfId="31233"/>
    <cellStyle name="Normal 4 2 5 2 5 2" xfId="31234"/>
    <cellStyle name="Normal 4 2 5 2 6" xfId="31235"/>
    <cellStyle name="Normal 4 2 5 3" xfId="31236"/>
    <cellStyle name="Normal 4 2 5 3 2" xfId="31237"/>
    <cellStyle name="Normal 4 2 5 3 2 2" xfId="31238"/>
    <cellStyle name="Normal 4 2 5 3 2 2 2" xfId="31239"/>
    <cellStyle name="Normal 4 2 5 3 2 3" xfId="31240"/>
    <cellStyle name="Normal 4 2 5 3 3" xfId="31241"/>
    <cellStyle name="Normal 4 2 5 3 3 2" xfId="31242"/>
    <cellStyle name="Normal 4 2 5 3 4" xfId="31243"/>
    <cellStyle name="Normal 4 2 5 4" xfId="31244"/>
    <cellStyle name="Normal 4 2 5 4 2" xfId="31245"/>
    <cellStyle name="Normal 4 2 5 4 2 2" xfId="31246"/>
    <cellStyle name="Normal 4 2 5 4 3" xfId="31247"/>
    <cellStyle name="Normal 4 2 5 5" xfId="31248"/>
    <cellStyle name="Normal 4 2 5 6" xfId="31249"/>
    <cellStyle name="Normal 4 2 5 6 2" xfId="31250"/>
    <cellStyle name="Normal 4 2 5 7" xfId="31251"/>
    <cellStyle name="Normal 4 2 6" xfId="13880"/>
    <cellStyle name="Normal 4 2 6 2" xfId="31252"/>
    <cellStyle name="Normal 4 2 6 2 2" xfId="31253"/>
    <cellStyle name="Normal 4 2 6 2 2 2" xfId="31254"/>
    <cellStyle name="Normal 4 2 6 2 2 2 2" xfId="31255"/>
    <cellStyle name="Normal 4 2 6 2 2 2 2 2" xfId="31256"/>
    <cellStyle name="Normal 4 2 6 2 2 2 3" xfId="31257"/>
    <cellStyle name="Normal 4 2 6 2 2 3" xfId="31258"/>
    <cellStyle name="Normal 4 2 6 2 2 3 2" xfId="31259"/>
    <cellStyle name="Normal 4 2 6 2 2 4" xfId="31260"/>
    <cellStyle name="Normal 4 2 6 2 3" xfId="31261"/>
    <cellStyle name="Normal 4 2 6 2 3 2" xfId="31262"/>
    <cellStyle name="Normal 4 2 6 2 3 2 2" xfId="31263"/>
    <cellStyle name="Normal 4 2 6 2 3 3" xfId="31264"/>
    <cellStyle name="Normal 4 2 6 2 4" xfId="31265"/>
    <cellStyle name="Normal 4 2 6 2 5" xfId="31266"/>
    <cellStyle name="Normal 4 2 6 2 5 2" xfId="31267"/>
    <cellStyle name="Normal 4 2 6 2 6" xfId="31268"/>
    <cellStyle name="Normal 4 2 6 3" xfId="31269"/>
    <cellStyle name="Normal 4 2 6 3 2" xfId="31270"/>
    <cellStyle name="Normal 4 2 6 3 2 2" xfId="31271"/>
    <cellStyle name="Normal 4 2 6 3 2 2 2" xfId="31272"/>
    <cellStyle name="Normal 4 2 6 3 2 3" xfId="31273"/>
    <cellStyle name="Normal 4 2 6 3 3" xfId="31274"/>
    <cellStyle name="Normal 4 2 6 3 3 2" xfId="31275"/>
    <cellStyle name="Normal 4 2 6 3 4" xfId="31276"/>
    <cellStyle name="Normal 4 2 6 4" xfId="31277"/>
    <cellStyle name="Normal 4 2 6 4 2" xfId="31278"/>
    <cellStyle name="Normal 4 2 6 4 2 2" xfId="31279"/>
    <cellStyle name="Normal 4 2 6 4 3" xfId="31280"/>
    <cellStyle name="Normal 4 2 6 5" xfId="31281"/>
    <cellStyle name="Normal 4 2 6 6" xfId="31282"/>
    <cellStyle name="Normal 4 2 6 6 2" xfId="31283"/>
    <cellStyle name="Normal 4 2 6 7" xfId="31284"/>
    <cellStyle name="Normal 4 2 7" xfId="13881"/>
    <cellStyle name="Normal 4 2 7 2" xfId="31285"/>
    <cellStyle name="Normal 4 2 7 2 2" xfId="31286"/>
    <cellStyle name="Normal 4 2 7 2 2 2" xfId="31287"/>
    <cellStyle name="Normal 4 2 7 2 2 2 2" xfId="31288"/>
    <cellStyle name="Normal 4 2 7 2 2 3" xfId="31289"/>
    <cellStyle name="Normal 4 2 7 2 3" xfId="31290"/>
    <cellStyle name="Normal 4 2 7 2 4" xfId="31291"/>
    <cellStyle name="Normal 4 2 7 2 4 2" xfId="31292"/>
    <cellStyle name="Normal 4 2 7 2 5" xfId="31293"/>
    <cellStyle name="Normal 4 2 7 3" xfId="31294"/>
    <cellStyle name="Normal 4 2 7 3 2" xfId="31295"/>
    <cellStyle name="Normal 4 2 7 3 2 2" xfId="31296"/>
    <cellStyle name="Normal 4 2 7 3 3" xfId="31297"/>
    <cellStyle name="Normal 4 2 7 4" xfId="31298"/>
    <cellStyle name="Normal 4 2 7 5" xfId="31299"/>
    <cellStyle name="Normal 4 2 7 5 2" xfId="31300"/>
    <cellStyle name="Normal 4 2 7 6" xfId="31301"/>
    <cellStyle name="Normal 4 2 8" xfId="13882"/>
    <cellStyle name="Normal 4 2 8 2" xfId="31302"/>
    <cellStyle name="Normal 4 2 8 3" xfId="31303"/>
    <cellStyle name="Normal 4 2 8 3 2" xfId="31304"/>
    <cellStyle name="Normal 4 2 8 3 2 2" xfId="31305"/>
    <cellStyle name="Normal 4 2 8 3 3" xfId="31306"/>
    <cellStyle name="Normal 4 2 8 4" xfId="31307"/>
    <cellStyle name="Normal 4 2 8 5" xfId="31308"/>
    <cellStyle name="Normal 4 2 8 5 2" xfId="31309"/>
    <cellStyle name="Normal 4 2 8 6" xfId="31310"/>
    <cellStyle name="Normal 4 2 9" xfId="13883"/>
    <cellStyle name="Normal 4 2_Gross" xfId="13884"/>
    <cellStyle name="Normal 4 3" xfId="13885"/>
    <cellStyle name="Normal 4 3 10" xfId="31311"/>
    <cellStyle name="Normal 4 3 10 2" xfId="31312"/>
    <cellStyle name="Normal 4 3 10 2 2" xfId="31313"/>
    <cellStyle name="Normal 4 3 10 3" xfId="31314"/>
    <cellStyle name="Normal 4 3 11" xfId="31315"/>
    <cellStyle name="Normal 4 3 12" xfId="31316"/>
    <cellStyle name="Normal 4 3 12 2" xfId="31317"/>
    <cellStyle name="Normal 4 3 13" xfId="31318"/>
    <cellStyle name="Normal 4 3 2" xfId="13886"/>
    <cellStyle name="Normal 4 3 2 10" xfId="31319"/>
    <cellStyle name="Normal 4 3 2 2" xfId="13887"/>
    <cellStyle name="Normal 4 3 2 2 2" xfId="31320"/>
    <cellStyle name="Normal 4 3 2 2 2 2" xfId="31321"/>
    <cellStyle name="Normal 4 3 2 2 2 2 2" xfId="31322"/>
    <cellStyle name="Normal 4 3 2 2 2 2 2 2" xfId="31323"/>
    <cellStyle name="Normal 4 3 2 2 2 2 3" xfId="31324"/>
    <cellStyle name="Normal 4 3 2 2 2 3" xfId="31325"/>
    <cellStyle name="Normal 4 3 2 2 2 4" xfId="31326"/>
    <cellStyle name="Normal 4 3 2 2 2 4 2" xfId="31327"/>
    <cellStyle name="Normal 4 3 2 2 2 5" xfId="31328"/>
    <cellStyle name="Normal 4 3 2 2 3" xfId="31329"/>
    <cellStyle name="Normal 4 3 2 2 4" xfId="31330"/>
    <cellStyle name="Normal 4 3 2 2 5" xfId="31331"/>
    <cellStyle name="Normal 4 3 2 2 5 2" xfId="31332"/>
    <cellStyle name="Normal 4 3 2 2 5 2 2" xfId="31333"/>
    <cellStyle name="Normal 4 3 2 2 5 3" xfId="31334"/>
    <cellStyle name="Normal 4 3 2 2 6" xfId="31335"/>
    <cellStyle name="Normal 4 3 2 2 7" xfId="31336"/>
    <cellStyle name="Normal 4 3 2 2 7 2" xfId="31337"/>
    <cellStyle name="Normal 4 3 2 2 8" xfId="31338"/>
    <cellStyle name="Normal 4 3 2 3" xfId="13888"/>
    <cellStyle name="Normal 4 3 2 3 2" xfId="31339"/>
    <cellStyle name="Normal 4 3 2 3 3" xfId="31340"/>
    <cellStyle name="Normal 4 3 2 3 3 2" xfId="31341"/>
    <cellStyle name="Normal 4 3 2 3 3 2 2" xfId="31342"/>
    <cellStyle name="Normal 4 3 2 3 3 3" xfId="31343"/>
    <cellStyle name="Normal 4 3 2 3 4" xfId="31344"/>
    <cellStyle name="Normal 4 3 2 3 5" xfId="31345"/>
    <cellStyle name="Normal 4 3 2 3 5 2" xfId="31346"/>
    <cellStyle name="Normal 4 3 2 3 6" xfId="31347"/>
    <cellStyle name="Normal 4 3 2 4" xfId="31348"/>
    <cellStyle name="Normal 4 3 2 5" xfId="31349"/>
    <cellStyle name="Normal 4 3 2 6" xfId="31350"/>
    <cellStyle name="Normal 4 3 2 7" xfId="31351"/>
    <cellStyle name="Normal 4 3 2 7 2" xfId="31352"/>
    <cellStyle name="Normal 4 3 2 7 2 2" xfId="31353"/>
    <cellStyle name="Normal 4 3 2 7 3" xfId="31354"/>
    <cellStyle name="Normal 4 3 2 8" xfId="31355"/>
    <cellStyle name="Normal 4 3 2 9" xfId="31356"/>
    <cellStyle name="Normal 4 3 2 9 2" xfId="31357"/>
    <cellStyle name="Normal 4 3 3" xfId="13889"/>
    <cellStyle name="Normal 4 3 3 2" xfId="31358"/>
    <cellStyle name="Normal 4 3 3 2 2" xfId="31359"/>
    <cellStyle name="Normal 4 3 3 2 2 2" xfId="31360"/>
    <cellStyle name="Normal 4 3 3 2 2 2 2" xfId="31361"/>
    <cellStyle name="Normal 4 3 3 2 2 2 2 2" xfId="31362"/>
    <cellStyle name="Normal 4 3 3 2 2 2 3" xfId="31363"/>
    <cellStyle name="Normal 4 3 3 2 2 3" xfId="31364"/>
    <cellStyle name="Normal 4 3 3 2 2 3 2" xfId="31365"/>
    <cellStyle name="Normal 4 3 3 2 2 4" xfId="31366"/>
    <cellStyle name="Normal 4 3 3 2 3" xfId="31367"/>
    <cellStyle name="Normal 4 3 3 2 3 2" xfId="31368"/>
    <cellStyle name="Normal 4 3 3 2 3 2 2" xfId="31369"/>
    <cellStyle name="Normal 4 3 3 2 3 3" xfId="31370"/>
    <cellStyle name="Normal 4 3 3 2 4" xfId="31371"/>
    <cellStyle name="Normal 4 3 3 2 5" xfId="31372"/>
    <cellStyle name="Normal 4 3 3 2 5 2" xfId="31373"/>
    <cellStyle name="Normal 4 3 3 2 6" xfId="31374"/>
    <cellStyle name="Normal 4 3 3 3" xfId="31375"/>
    <cellStyle name="Normal 4 3 3 3 2" xfId="31376"/>
    <cellStyle name="Normal 4 3 3 3 2 2" xfId="31377"/>
    <cellStyle name="Normal 4 3 3 3 2 2 2" xfId="31378"/>
    <cellStyle name="Normal 4 3 3 3 2 3" xfId="31379"/>
    <cellStyle name="Normal 4 3 3 3 3" xfId="31380"/>
    <cellStyle name="Normal 4 3 3 3 3 2" xfId="31381"/>
    <cellStyle name="Normal 4 3 3 3 4" xfId="31382"/>
    <cellStyle name="Normal 4 3 3 4" xfId="31383"/>
    <cellStyle name="Normal 4 3 3 4 2" xfId="31384"/>
    <cellStyle name="Normal 4 3 3 4 2 2" xfId="31385"/>
    <cellStyle name="Normal 4 3 3 4 3" xfId="31386"/>
    <cellStyle name="Normal 4 3 3 5" xfId="31387"/>
    <cellStyle name="Normal 4 3 3 6" xfId="31388"/>
    <cellStyle name="Normal 4 3 3 6 2" xfId="31389"/>
    <cellStyle name="Normal 4 3 3 7" xfId="31390"/>
    <cellStyle name="Normal 4 3 4" xfId="13890"/>
    <cellStyle name="Normal 4 3 4 2" xfId="31391"/>
    <cellStyle name="Normal 4 3 4 2 2" xfId="31392"/>
    <cellStyle name="Normal 4 3 4 2 2 2" xfId="31393"/>
    <cellStyle name="Normal 4 3 4 2 2 2 2" xfId="31394"/>
    <cellStyle name="Normal 4 3 4 2 2 3" xfId="31395"/>
    <cellStyle name="Normal 4 3 4 2 3" xfId="31396"/>
    <cellStyle name="Normal 4 3 4 2 4" xfId="31397"/>
    <cellStyle name="Normal 4 3 4 2 4 2" xfId="31398"/>
    <cellStyle name="Normal 4 3 4 2 5" xfId="31399"/>
    <cellStyle name="Normal 4 3 4 3" xfId="31400"/>
    <cellStyle name="Normal 4 3 4 3 2" xfId="31401"/>
    <cellStyle name="Normal 4 3 4 3 2 2" xfId="31402"/>
    <cellStyle name="Normal 4 3 4 3 3" xfId="31403"/>
    <cellStyle name="Normal 4 3 4 4" xfId="31404"/>
    <cellStyle name="Normal 4 3 4 5" xfId="31405"/>
    <cellStyle name="Normal 4 3 4 5 2" xfId="31406"/>
    <cellStyle name="Normal 4 3 4 6" xfId="31407"/>
    <cellStyle name="Normal 4 3 5" xfId="13891"/>
    <cellStyle name="Normal 4 3 5 2" xfId="31408"/>
    <cellStyle name="Normal 4 3 5 3" xfId="31409"/>
    <cellStyle name="Normal 4 3 5 3 2" xfId="31410"/>
    <cellStyle name="Normal 4 3 5 3 2 2" xfId="31411"/>
    <cellStyle name="Normal 4 3 5 3 3" xfId="31412"/>
    <cellStyle name="Normal 4 3 5 4" xfId="31413"/>
    <cellStyle name="Normal 4 3 5 5" xfId="31414"/>
    <cellStyle name="Normal 4 3 5 5 2" xfId="31415"/>
    <cellStyle name="Normal 4 3 5 6" xfId="31416"/>
    <cellStyle name="Normal 4 3 6" xfId="31417"/>
    <cellStyle name="Normal 4 3 6 2" xfId="31418"/>
    <cellStyle name="Normal 4 3 7" xfId="31419"/>
    <cellStyle name="Normal 4 3 8" xfId="31420"/>
    <cellStyle name="Normal 4 3 9" xfId="31421"/>
    <cellStyle name="Normal 4 4" xfId="13892"/>
    <cellStyle name="Normal 4 4 2" xfId="13893"/>
    <cellStyle name="Normal 4 4 2 2" xfId="31422"/>
    <cellStyle name="Normal 4 4 2 2 2" xfId="31423"/>
    <cellStyle name="Normal 4 4 2 3" xfId="31424"/>
    <cellStyle name="Normal 4 4 2 4" xfId="31425"/>
    <cellStyle name="Normal 4 4 2 5" xfId="31426"/>
    <cellStyle name="Normal 4 4 3" xfId="13894"/>
    <cellStyle name="Normal 4 4 3 2" xfId="31427"/>
    <cellStyle name="Normal 4 4 4" xfId="31428"/>
    <cellStyle name="Normal 4 4 5" xfId="31429"/>
    <cellStyle name="Normal 4 4 6" xfId="31430"/>
    <cellStyle name="Normal 4 4 7" xfId="31431"/>
    <cellStyle name="Normal 4 4 8" xfId="31432"/>
    <cellStyle name="Normal 4 5" xfId="13895"/>
    <cellStyle name="Normal 4 5 2" xfId="13896"/>
    <cellStyle name="Normal 4 5 2 2" xfId="13897"/>
    <cellStyle name="Normal 4 5 2 2 2" xfId="31433"/>
    <cellStyle name="Normal 4 5 2 2 2 2" xfId="31434"/>
    <cellStyle name="Normal 4 5 2 2 2 2 2" xfId="31435"/>
    <cellStyle name="Normal 4 5 2 2 2 2 2 2" xfId="31436"/>
    <cellStyle name="Normal 4 5 2 2 2 2 3" xfId="31437"/>
    <cellStyle name="Normal 4 5 2 2 2 3" xfId="31438"/>
    <cellStyle name="Normal 4 5 2 2 2 3 2" xfId="31439"/>
    <cellStyle name="Normal 4 5 2 2 2 4" xfId="31440"/>
    <cellStyle name="Normal 4 5 2 2 3" xfId="31441"/>
    <cellStyle name="Normal 4 5 2 2 3 2" xfId="31442"/>
    <cellStyle name="Normal 4 5 2 2 3 2 2" xfId="31443"/>
    <cellStyle name="Normal 4 5 2 2 3 3" xfId="31444"/>
    <cellStyle name="Normal 4 5 2 2 4" xfId="31445"/>
    <cellStyle name="Normal 4 5 2 2 5" xfId="31446"/>
    <cellStyle name="Normal 4 5 2 2 5 2" xfId="31447"/>
    <cellStyle name="Normal 4 5 2 2 6" xfId="31448"/>
    <cellStyle name="Normal 4 5 2 3" xfId="31449"/>
    <cellStyle name="Normal 4 5 2 3 2" xfId="31450"/>
    <cellStyle name="Normal 4 5 2 3 2 2" xfId="31451"/>
    <cellStyle name="Normal 4 5 2 3 2 2 2" xfId="31452"/>
    <cellStyle name="Normal 4 5 2 3 2 3" xfId="31453"/>
    <cellStyle name="Normal 4 5 2 3 3" xfId="31454"/>
    <cellStyle name="Normal 4 5 2 3 3 2" xfId="31455"/>
    <cellStyle name="Normal 4 5 2 3 4" xfId="31456"/>
    <cellStyle name="Normal 4 5 2 4" xfId="31457"/>
    <cellStyle name="Normal 4 5 2 4 2" xfId="31458"/>
    <cellStyle name="Normal 4 5 2 4 2 2" xfId="31459"/>
    <cellStyle name="Normal 4 5 2 4 3" xfId="31460"/>
    <cellStyle name="Normal 4 5 2 5" xfId="31461"/>
    <cellStyle name="Normal 4 5 2 6" xfId="31462"/>
    <cellStyle name="Normal 4 5 2 6 2" xfId="31463"/>
    <cellStyle name="Normal 4 5 2 7" xfId="31464"/>
    <cellStyle name="Normal 4 5 3" xfId="13898"/>
    <cellStyle name="Normal 4 5 3 2" xfId="31465"/>
    <cellStyle name="Normal 4 5 3 2 2" xfId="31466"/>
    <cellStyle name="Normal 4 5 3 2 2 2" xfId="31467"/>
    <cellStyle name="Normal 4 5 3 2 2 2 2" xfId="31468"/>
    <cellStyle name="Normal 4 5 3 2 2 3" xfId="31469"/>
    <cellStyle name="Normal 4 5 3 2 3" xfId="31470"/>
    <cellStyle name="Normal 4 5 3 2 3 2" xfId="31471"/>
    <cellStyle name="Normal 4 5 3 2 4" xfId="31472"/>
    <cellStyle name="Normal 4 5 3 3" xfId="31473"/>
    <cellStyle name="Normal 4 5 3 3 2" xfId="31474"/>
    <cellStyle name="Normal 4 5 3 3 2 2" xfId="31475"/>
    <cellStyle name="Normal 4 5 3 3 3" xfId="31476"/>
    <cellStyle name="Normal 4 5 3 4" xfId="31477"/>
    <cellStyle name="Normal 4 5 3 5" xfId="31478"/>
    <cellStyle name="Normal 4 5 3 5 2" xfId="31479"/>
    <cellStyle name="Normal 4 5 3 6" xfId="31480"/>
    <cellStyle name="Normal 4 5 4" xfId="31481"/>
    <cellStyle name="Normal 4 5 4 2" xfId="31482"/>
    <cellStyle name="Normal 4 5 4 2 2" xfId="31483"/>
    <cellStyle name="Normal 4 5 4 2 2 2" xfId="31484"/>
    <cellStyle name="Normal 4 5 4 2 3" xfId="31485"/>
    <cellStyle name="Normal 4 5 4 3" xfId="31486"/>
    <cellStyle name="Normal 4 5 4 4" xfId="31487"/>
    <cellStyle name="Normal 4 5 4 4 2" xfId="31488"/>
    <cellStyle name="Normal 4 5 4 5" xfId="31489"/>
    <cellStyle name="Normal 4 5 5" xfId="31490"/>
    <cellStyle name="Normal 4 5 6" xfId="31491"/>
    <cellStyle name="Normal 4 5 6 2" xfId="31492"/>
    <cellStyle name="Normal 4 5 6 2 2" xfId="31493"/>
    <cellStyle name="Normal 4 5 6 3" xfId="31494"/>
    <cellStyle name="Normal 4 5 7" xfId="31495"/>
    <cellStyle name="Normal 4 5 8" xfId="31496"/>
    <cellStyle name="Normal 4 5 8 2" xfId="31497"/>
    <cellStyle name="Normal 4 5 9" xfId="31498"/>
    <cellStyle name="Normal 4 6" xfId="13899"/>
    <cellStyle name="Normal 4 6 2" xfId="13900"/>
    <cellStyle name="Normal 4 6 2 2" xfId="13901"/>
    <cellStyle name="Normal 4 6 2 2 2" xfId="31499"/>
    <cellStyle name="Normal 4 6 2 2 2 2" xfId="31500"/>
    <cellStyle name="Normal 4 6 2 2 2 2 2" xfId="31501"/>
    <cellStyle name="Normal 4 6 2 2 2 2 2 2" xfId="31502"/>
    <cellStyle name="Normal 4 6 2 2 2 2 3" xfId="31503"/>
    <cellStyle name="Normal 4 6 2 2 2 3" xfId="31504"/>
    <cellStyle name="Normal 4 6 2 2 2 3 2" xfId="31505"/>
    <cellStyle name="Normal 4 6 2 2 2 4" xfId="31506"/>
    <cellStyle name="Normal 4 6 2 2 3" xfId="31507"/>
    <cellStyle name="Normal 4 6 2 2 3 2" xfId="31508"/>
    <cellStyle name="Normal 4 6 2 2 3 2 2" xfId="31509"/>
    <cellStyle name="Normal 4 6 2 2 3 3" xfId="31510"/>
    <cellStyle name="Normal 4 6 2 2 4" xfId="31511"/>
    <cellStyle name="Normal 4 6 2 2 4 2" xfId="31512"/>
    <cellStyle name="Normal 4 6 2 2 5" xfId="31513"/>
    <cellStyle name="Normal 4 6 2 3" xfId="31514"/>
    <cellStyle name="Normal 4 6 2 3 2" xfId="31515"/>
    <cellStyle name="Normal 4 6 2 3 2 2" xfId="31516"/>
    <cellStyle name="Normal 4 6 2 3 2 2 2" xfId="31517"/>
    <cellStyle name="Normal 4 6 2 3 2 3" xfId="31518"/>
    <cellStyle name="Normal 4 6 2 3 3" xfId="31519"/>
    <cellStyle name="Normal 4 6 2 3 3 2" xfId="31520"/>
    <cellStyle name="Normal 4 6 2 3 4" xfId="31521"/>
    <cellStyle name="Normal 4 6 2 4" xfId="31522"/>
    <cellStyle name="Normal 4 6 2 4 2" xfId="31523"/>
    <cellStyle name="Normal 4 6 2 4 2 2" xfId="31524"/>
    <cellStyle name="Normal 4 6 2 4 3" xfId="31525"/>
    <cellStyle name="Normal 4 6 2 5" xfId="31526"/>
    <cellStyle name="Normal 4 6 2 6" xfId="31527"/>
    <cellStyle name="Normal 4 6 2 6 2" xfId="31528"/>
    <cellStyle name="Normal 4 6 2 7" xfId="31529"/>
    <cellStyle name="Normal 4 6 3" xfId="13902"/>
    <cellStyle name="Normal 4 6 3 2" xfId="31530"/>
    <cellStyle name="Normal 4 6 3 2 2" xfId="31531"/>
    <cellStyle name="Normal 4 6 3 2 2 2" xfId="31532"/>
    <cellStyle name="Normal 4 6 3 2 2 2 2" xfId="31533"/>
    <cellStyle name="Normal 4 6 3 2 2 3" xfId="31534"/>
    <cellStyle name="Normal 4 6 3 2 3" xfId="31535"/>
    <cellStyle name="Normal 4 6 3 2 3 2" xfId="31536"/>
    <cellStyle name="Normal 4 6 3 2 4" xfId="31537"/>
    <cellStyle name="Normal 4 6 3 3" xfId="31538"/>
    <cellStyle name="Normal 4 6 3 3 2" xfId="31539"/>
    <cellStyle name="Normal 4 6 3 3 2 2" xfId="31540"/>
    <cellStyle name="Normal 4 6 3 3 3" xfId="31541"/>
    <cellStyle name="Normal 4 6 3 4" xfId="31542"/>
    <cellStyle name="Normal 4 6 3 5" xfId="31543"/>
    <cellStyle name="Normal 4 6 3 5 2" xfId="31544"/>
    <cellStyle name="Normal 4 6 3 6" xfId="31545"/>
    <cellStyle name="Normal 4 6 4" xfId="31546"/>
    <cellStyle name="Normal 4 6 4 2" xfId="31547"/>
    <cellStyle name="Normal 4 6 4 2 2" xfId="31548"/>
    <cellStyle name="Normal 4 6 4 2 2 2" xfId="31549"/>
    <cellStyle name="Normal 4 6 4 2 3" xfId="31550"/>
    <cellStyle name="Normal 4 6 4 3" xfId="31551"/>
    <cellStyle name="Normal 4 6 4 4" xfId="31552"/>
    <cellStyle name="Normal 4 6 4 4 2" xfId="31553"/>
    <cellStyle name="Normal 4 6 4 5" xfId="31554"/>
    <cellStyle name="Normal 4 6 5" xfId="31555"/>
    <cellStyle name="Normal 4 6 5 2" xfId="31556"/>
    <cellStyle name="Normal 4 6 5 2 2" xfId="31557"/>
    <cellStyle name="Normal 4 6 5 3" xfId="31558"/>
    <cellStyle name="Normal 4 6 6" xfId="31559"/>
    <cellStyle name="Normal 4 6 7" xfId="31560"/>
    <cellStyle name="Normal 4 6 7 2" xfId="31561"/>
    <cellStyle name="Normal 4 6 8" xfId="31562"/>
    <cellStyle name="Normal 4 7" xfId="13903"/>
    <cellStyle name="Normal 4 7 2" xfId="13904"/>
    <cellStyle name="Normal 4 7 2 2" xfId="31563"/>
    <cellStyle name="Normal 4 7 2 2 2" xfId="31564"/>
    <cellStyle name="Normal 4 7 2 2 2 2" xfId="31565"/>
    <cellStyle name="Normal 4 7 2 2 2 2 2" xfId="31566"/>
    <cellStyle name="Normal 4 7 2 2 2 2 2 2" xfId="31567"/>
    <cellStyle name="Normal 4 7 2 2 2 2 3" xfId="31568"/>
    <cellStyle name="Normal 4 7 2 2 2 3" xfId="31569"/>
    <cellStyle name="Normal 4 7 2 2 2 3 2" xfId="31570"/>
    <cellStyle name="Normal 4 7 2 2 2 4" xfId="31571"/>
    <cellStyle name="Normal 4 7 2 2 3" xfId="31572"/>
    <cellStyle name="Normal 4 7 2 2 3 2" xfId="31573"/>
    <cellStyle name="Normal 4 7 2 2 3 2 2" xfId="31574"/>
    <cellStyle name="Normal 4 7 2 2 3 3" xfId="31575"/>
    <cellStyle name="Normal 4 7 2 2 4" xfId="31576"/>
    <cellStyle name="Normal 4 7 2 2 4 2" xfId="31577"/>
    <cellStyle name="Normal 4 7 2 2 5" xfId="31578"/>
    <cellStyle name="Normal 4 7 2 3" xfId="31579"/>
    <cellStyle name="Normal 4 7 2 3 2" xfId="31580"/>
    <cellStyle name="Normal 4 7 2 3 2 2" xfId="31581"/>
    <cellStyle name="Normal 4 7 2 3 2 2 2" xfId="31582"/>
    <cellStyle name="Normal 4 7 2 3 2 3" xfId="31583"/>
    <cellStyle name="Normal 4 7 2 3 3" xfId="31584"/>
    <cellStyle name="Normal 4 7 2 3 3 2" xfId="31585"/>
    <cellStyle name="Normal 4 7 2 3 4" xfId="31586"/>
    <cellStyle name="Normal 4 7 2 4" xfId="31587"/>
    <cellStyle name="Normal 4 7 2 4 2" xfId="31588"/>
    <cellStyle name="Normal 4 7 2 4 2 2" xfId="31589"/>
    <cellStyle name="Normal 4 7 2 4 3" xfId="31590"/>
    <cellStyle name="Normal 4 7 2 5" xfId="31591"/>
    <cellStyle name="Normal 4 7 2 6" xfId="31592"/>
    <cellStyle name="Normal 4 7 2 6 2" xfId="31593"/>
    <cellStyle name="Normal 4 7 2 7" xfId="31594"/>
    <cellStyle name="Normal 4 7 3" xfId="13905"/>
    <cellStyle name="Normal 4 7 3 2" xfId="31595"/>
    <cellStyle name="Normal 4 7 3 2 2" xfId="31596"/>
    <cellStyle name="Normal 4 7 3 2 2 2" xfId="31597"/>
    <cellStyle name="Normal 4 7 3 2 2 2 2" xfId="31598"/>
    <cellStyle name="Normal 4 7 3 2 2 3" xfId="31599"/>
    <cellStyle name="Normal 4 7 3 2 3" xfId="31600"/>
    <cellStyle name="Normal 4 7 3 2 3 2" xfId="31601"/>
    <cellStyle name="Normal 4 7 3 2 4" xfId="31602"/>
    <cellStyle name="Normal 4 7 3 3" xfId="31603"/>
    <cellStyle name="Normal 4 7 3 3 2" xfId="31604"/>
    <cellStyle name="Normal 4 7 3 3 2 2" xfId="31605"/>
    <cellStyle name="Normal 4 7 3 3 3" xfId="31606"/>
    <cellStyle name="Normal 4 7 3 4" xfId="31607"/>
    <cellStyle name="Normal 4 7 3 5" xfId="31608"/>
    <cellStyle name="Normal 4 7 3 5 2" xfId="31609"/>
    <cellStyle name="Normal 4 7 3 6" xfId="31610"/>
    <cellStyle name="Normal 4 7 4" xfId="31611"/>
    <cellStyle name="Normal 4 7 4 2" xfId="31612"/>
    <cellStyle name="Normal 4 7 4 2 2" xfId="31613"/>
    <cellStyle name="Normal 4 7 4 2 2 2" xfId="31614"/>
    <cellStyle name="Normal 4 7 4 2 3" xfId="31615"/>
    <cellStyle name="Normal 4 7 4 3" xfId="31616"/>
    <cellStyle name="Normal 4 7 4 3 2" xfId="31617"/>
    <cellStyle name="Normal 4 7 4 4" xfId="31618"/>
    <cellStyle name="Normal 4 7 5" xfId="31619"/>
    <cellStyle name="Normal 4 7 5 2" xfId="31620"/>
    <cellStyle name="Normal 4 7 5 2 2" xfId="31621"/>
    <cellStyle name="Normal 4 7 5 3" xfId="31622"/>
    <cellStyle name="Normal 4 7 6" xfId="31623"/>
    <cellStyle name="Normal 4 7 7" xfId="31624"/>
    <cellStyle name="Normal 4 7 7 2" xfId="31625"/>
    <cellStyle name="Normal 4 7 8" xfId="31626"/>
    <cellStyle name="Normal 4 8" xfId="13906"/>
    <cellStyle name="Normal 4 8 2" xfId="13907"/>
    <cellStyle name="Normal 4 8 2 2" xfId="31627"/>
    <cellStyle name="Normal 4 8 2 2 2" xfId="31628"/>
    <cellStyle name="Normal 4 8 2 2 2 2" xfId="31629"/>
    <cellStyle name="Normal 4 8 2 2 2 2 2" xfId="31630"/>
    <cellStyle name="Normal 4 8 2 2 2 2 2 2" xfId="31631"/>
    <cellStyle name="Normal 4 8 2 2 2 2 3" xfId="31632"/>
    <cellStyle name="Normal 4 8 2 2 2 3" xfId="31633"/>
    <cellStyle name="Normal 4 8 2 2 2 3 2" xfId="31634"/>
    <cellStyle name="Normal 4 8 2 2 2 4" xfId="31635"/>
    <cellStyle name="Normal 4 8 2 2 3" xfId="31636"/>
    <cellStyle name="Normal 4 8 2 2 3 2" xfId="31637"/>
    <cellStyle name="Normal 4 8 2 2 3 2 2" xfId="31638"/>
    <cellStyle name="Normal 4 8 2 2 3 3" xfId="31639"/>
    <cellStyle name="Normal 4 8 2 2 4" xfId="31640"/>
    <cellStyle name="Normal 4 8 2 2 4 2" xfId="31641"/>
    <cellStyle name="Normal 4 8 2 2 5" xfId="31642"/>
    <cellStyle name="Normal 4 8 2 3" xfId="31643"/>
    <cellStyle name="Normal 4 8 2 3 2" xfId="31644"/>
    <cellStyle name="Normal 4 8 2 3 2 2" xfId="31645"/>
    <cellStyle name="Normal 4 8 2 3 2 2 2" xfId="31646"/>
    <cellStyle name="Normal 4 8 2 3 2 3" xfId="31647"/>
    <cellStyle name="Normal 4 8 2 3 3" xfId="31648"/>
    <cellStyle name="Normal 4 8 2 3 3 2" xfId="31649"/>
    <cellStyle name="Normal 4 8 2 3 4" xfId="31650"/>
    <cellStyle name="Normal 4 8 2 4" xfId="31651"/>
    <cellStyle name="Normal 4 8 2 4 2" xfId="31652"/>
    <cellStyle name="Normal 4 8 2 4 2 2" xfId="31653"/>
    <cellStyle name="Normal 4 8 2 4 3" xfId="31654"/>
    <cellStyle name="Normal 4 8 2 5" xfId="31655"/>
    <cellStyle name="Normal 4 8 2 5 2" xfId="31656"/>
    <cellStyle name="Normal 4 8 2 6" xfId="31657"/>
    <cellStyle name="Normal 4 8 3" xfId="31658"/>
    <cellStyle name="Normal 4 8 3 2" xfId="31659"/>
    <cellStyle name="Normal 4 8 3 2 2" xfId="31660"/>
    <cellStyle name="Normal 4 8 3 2 2 2" xfId="31661"/>
    <cellStyle name="Normal 4 8 3 2 2 2 2" xfId="31662"/>
    <cellStyle name="Normal 4 8 3 2 2 3" xfId="31663"/>
    <cellStyle name="Normal 4 8 3 2 3" xfId="31664"/>
    <cellStyle name="Normal 4 8 3 2 3 2" xfId="31665"/>
    <cellStyle name="Normal 4 8 3 2 4" xfId="31666"/>
    <cellStyle name="Normal 4 8 3 3" xfId="31667"/>
    <cellStyle name="Normal 4 8 3 3 2" xfId="31668"/>
    <cellStyle name="Normal 4 8 3 3 2 2" xfId="31669"/>
    <cellStyle name="Normal 4 8 3 3 3" xfId="31670"/>
    <cellStyle name="Normal 4 8 3 4" xfId="31671"/>
    <cellStyle name="Normal 4 8 3 4 2" xfId="31672"/>
    <cellStyle name="Normal 4 8 3 5" xfId="31673"/>
    <cellStyle name="Normal 4 8 4" xfId="31674"/>
    <cellStyle name="Normal 4 8 4 2" xfId="31675"/>
    <cellStyle name="Normal 4 8 4 2 2" xfId="31676"/>
    <cellStyle name="Normal 4 8 4 2 2 2" xfId="31677"/>
    <cellStyle name="Normal 4 8 4 2 3" xfId="31678"/>
    <cellStyle name="Normal 4 8 4 3" xfId="31679"/>
    <cellStyle name="Normal 4 8 4 3 2" xfId="31680"/>
    <cellStyle name="Normal 4 8 4 4" xfId="31681"/>
    <cellStyle name="Normal 4 8 5" xfId="31682"/>
    <cellStyle name="Normal 4 8 6" xfId="31683"/>
    <cellStyle name="Normal 4 8 6 2" xfId="31684"/>
    <cellStyle name="Normal 4 8 7" xfId="31685"/>
    <cellStyle name="Normal 4 9" xfId="13908"/>
    <cellStyle name="Normal 4 9 2" xfId="13909"/>
    <cellStyle name="Normal 4 9 2 2" xfId="31686"/>
    <cellStyle name="Normal 4 9 2 2 2" xfId="31687"/>
    <cellStyle name="Normal 4 9 2 2 2 2" xfId="31688"/>
    <cellStyle name="Normal 4 9 2 2 2 2 2" xfId="31689"/>
    <cellStyle name="Normal 4 9 2 2 2 2 2 2" xfId="31690"/>
    <cellStyle name="Normal 4 9 2 2 2 2 3" xfId="31691"/>
    <cellStyle name="Normal 4 9 2 2 2 3" xfId="31692"/>
    <cellStyle name="Normal 4 9 2 2 2 3 2" xfId="31693"/>
    <cellStyle name="Normal 4 9 2 2 2 4" xfId="31694"/>
    <cellStyle name="Normal 4 9 2 2 3" xfId="31695"/>
    <cellStyle name="Normal 4 9 2 2 3 2" xfId="31696"/>
    <cellStyle name="Normal 4 9 2 2 3 2 2" xfId="31697"/>
    <cellStyle name="Normal 4 9 2 2 3 3" xfId="31698"/>
    <cellStyle name="Normal 4 9 2 2 4" xfId="31699"/>
    <cellStyle name="Normal 4 9 2 2 4 2" xfId="31700"/>
    <cellStyle name="Normal 4 9 2 2 5" xfId="31701"/>
    <cellStyle name="Normal 4 9 2 3" xfId="31702"/>
    <cellStyle name="Normal 4 9 2 3 2" xfId="31703"/>
    <cellStyle name="Normal 4 9 2 3 2 2" xfId="31704"/>
    <cellStyle name="Normal 4 9 2 3 2 2 2" xfId="31705"/>
    <cellStyle name="Normal 4 9 2 3 2 3" xfId="31706"/>
    <cellStyle name="Normal 4 9 2 3 3" xfId="31707"/>
    <cellStyle name="Normal 4 9 2 3 3 2" xfId="31708"/>
    <cellStyle name="Normal 4 9 2 3 4" xfId="31709"/>
    <cellStyle name="Normal 4 9 2 4" xfId="31710"/>
    <cellStyle name="Normal 4 9 2 4 2" xfId="31711"/>
    <cellStyle name="Normal 4 9 2 4 2 2" xfId="31712"/>
    <cellStyle name="Normal 4 9 2 4 3" xfId="31713"/>
    <cellStyle name="Normal 4 9 2 5" xfId="31714"/>
    <cellStyle name="Normal 4 9 2 5 2" xfId="31715"/>
    <cellStyle name="Normal 4 9 2 6" xfId="31716"/>
    <cellStyle name="Normal 4 9 3" xfId="31717"/>
    <cellStyle name="Normal 4 9 3 2" xfId="31718"/>
    <cellStyle name="Normal 4 9 3 2 2" xfId="31719"/>
    <cellStyle name="Normal 4 9 3 2 2 2" xfId="31720"/>
    <cellStyle name="Normal 4 9 3 2 2 2 2" xfId="31721"/>
    <cellStyle name="Normal 4 9 3 2 2 3" xfId="31722"/>
    <cellStyle name="Normal 4 9 3 2 3" xfId="31723"/>
    <cellStyle name="Normal 4 9 3 2 3 2" xfId="31724"/>
    <cellStyle name="Normal 4 9 3 2 4" xfId="31725"/>
    <cellStyle name="Normal 4 9 3 3" xfId="31726"/>
    <cellStyle name="Normal 4 9 3 3 2" xfId="31727"/>
    <cellStyle name="Normal 4 9 3 3 2 2" xfId="31728"/>
    <cellStyle name="Normal 4 9 3 3 3" xfId="31729"/>
    <cellStyle name="Normal 4 9 3 4" xfId="31730"/>
    <cellStyle name="Normal 4 9 3 4 2" xfId="31731"/>
    <cellStyle name="Normal 4 9 3 5" xfId="31732"/>
    <cellStyle name="Normal 4 9 4" xfId="31733"/>
    <cellStyle name="Normal 4 9 4 2" xfId="31734"/>
    <cellStyle name="Normal 4 9 4 2 2" xfId="31735"/>
    <cellStyle name="Normal 4 9 4 2 2 2" xfId="31736"/>
    <cellStyle name="Normal 4 9 4 2 3" xfId="31737"/>
    <cellStyle name="Normal 4 9 4 3" xfId="31738"/>
    <cellStyle name="Normal 4 9 4 3 2" xfId="31739"/>
    <cellStyle name="Normal 4 9 4 4" xfId="31740"/>
    <cellStyle name="Normal 4 9 5" xfId="31741"/>
    <cellStyle name="Normal 4 9 5 2" xfId="31742"/>
    <cellStyle name="Normal 4 9 5 2 2" xfId="31743"/>
    <cellStyle name="Normal 4 9 5 3" xfId="31744"/>
    <cellStyle name="Normal 4 9 6" xfId="31745"/>
    <cellStyle name="Normal 4 9 7" xfId="31746"/>
    <cellStyle name="Normal 4 9 7 2" xfId="31747"/>
    <cellStyle name="Normal 4 9 8" xfId="31748"/>
    <cellStyle name="Normal 4_inc to ex AS12 EFOsupps" xfId="13910"/>
    <cellStyle name="Normal 40" xfId="13911"/>
    <cellStyle name="Normal 40 2" xfId="13912"/>
    <cellStyle name="Normal 41" xfId="13913"/>
    <cellStyle name="Normal 41 2" xfId="13914"/>
    <cellStyle name="Normal 41 3" xfId="13915"/>
    <cellStyle name="Normal 42" xfId="13916"/>
    <cellStyle name="Normal 42 2" xfId="13917"/>
    <cellStyle name="Normal 43" xfId="13918"/>
    <cellStyle name="Normal 43 2" xfId="13919"/>
    <cellStyle name="Normal 44" xfId="13920"/>
    <cellStyle name="Normal 44 2" xfId="13921"/>
    <cellStyle name="Normal 45" xfId="13922"/>
    <cellStyle name="Normal 45 2" xfId="13923"/>
    <cellStyle name="Normal 46" xfId="13924"/>
    <cellStyle name="Normal 46 2" xfId="13925"/>
    <cellStyle name="Normal 47" xfId="13926"/>
    <cellStyle name="Normal 47 2" xfId="13927"/>
    <cellStyle name="Normal 48" xfId="13928"/>
    <cellStyle name="Normal 48 2" xfId="13929"/>
    <cellStyle name="Normal 49" xfId="13930"/>
    <cellStyle name="Normal 5" xfId="13931"/>
    <cellStyle name="Normal 5 10" xfId="31749"/>
    <cellStyle name="Normal 5 11" xfId="31750"/>
    <cellStyle name="Normal 5 2" xfId="13932"/>
    <cellStyle name="Normal 5 2 10" xfId="31751"/>
    <cellStyle name="Normal 5 2 2" xfId="13933"/>
    <cellStyle name="Normal 5 2 2 2" xfId="31752"/>
    <cellStyle name="Normal 5 2 2 3" xfId="31753"/>
    <cellStyle name="Normal 5 2 2 4" xfId="31754"/>
    <cellStyle name="Normal 5 2 3" xfId="13934"/>
    <cellStyle name="Normal 5 2 3 2" xfId="31755"/>
    <cellStyle name="Normal 5 2 4" xfId="13935"/>
    <cellStyle name="Normal 5 2 4 2" xfId="31756"/>
    <cellStyle name="Normal 5 2 5" xfId="31757"/>
    <cellStyle name="Normal 5 2 5 2" xfId="31758"/>
    <cellStyle name="Normal 5 2 6" xfId="31759"/>
    <cellStyle name="Normal 5 2 7" xfId="31760"/>
    <cellStyle name="Normal 5 2 8" xfId="31761"/>
    <cellStyle name="Normal 5 2 9" xfId="31762"/>
    <cellStyle name="Normal 5 3" xfId="13936"/>
    <cellStyle name="Normal 5 3 2" xfId="13937"/>
    <cellStyle name="Normal 5 3 2 2" xfId="31763"/>
    <cellStyle name="Normal 5 3 3" xfId="31764"/>
    <cellStyle name="Normal 5 3 3 2" xfId="31765"/>
    <cellStyle name="Normal 5 3 4" xfId="31766"/>
    <cellStyle name="Normal 5 3 4 2" xfId="31767"/>
    <cellStyle name="Normal 5 3 5" xfId="31768"/>
    <cellStyle name="Normal 5 3 5 2" xfId="31769"/>
    <cellStyle name="Normal 5 3 6" xfId="31770"/>
    <cellStyle name="Normal 5 3 7" xfId="31771"/>
    <cellStyle name="Normal 5 3 8" xfId="31772"/>
    <cellStyle name="Normal 5 4" xfId="13938"/>
    <cellStyle name="Normal 5 4 2" xfId="31773"/>
    <cellStyle name="Normal 5 5" xfId="13939"/>
    <cellStyle name="Normal 5 5 2" xfId="31774"/>
    <cellStyle name="Normal 5 6" xfId="31775"/>
    <cellStyle name="Normal 5 6 2" xfId="31776"/>
    <cellStyle name="Normal 5 7" xfId="31777"/>
    <cellStyle name="Normal 5 8" xfId="31778"/>
    <cellStyle name="Normal 5 9" xfId="31779"/>
    <cellStyle name="Normal 50" xfId="13940"/>
    <cellStyle name="Normal 51" xfId="13941"/>
    <cellStyle name="Normal 52" xfId="31780"/>
    <cellStyle name="Normal 53" xfId="31781"/>
    <cellStyle name="Normal 54" xfId="31782"/>
    <cellStyle name="Normal 55" xfId="31783"/>
    <cellStyle name="Normal 56" xfId="31784"/>
    <cellStyle name="Normal 6" xfId="13942"/>
    <cellStyle name="Normal 6 2" xfId="13943"/>
    <cellStyle name="Normal 6 2 2" xfId="13944"/>
    <cellStyle name="Normal 6 2 2 2" xfId="31785"/>
    <cellStyle name="Normal 6 2 3" xfId="31786"/>
    <cellStyle name="Normal 6 2 3 2" xfId="31787"/>
    <cellStyle name="Normal 6 2 4" xfId="31788"/>
    <cellStyle name="Normal 6 2 5" xfId="31789"/>
    <cellStyle name="Normal 6 2 6" xfId="31790"/>
    <cellStyle name="Normal 6 3" xfId="13945"/>
    <cellStyle name="Normal 6 3 2" xfId="31791"/>
    <cellStyle name="Normal 6 4" xfId="13946"/>
    <cellStyle name="Normal 6 5" xfId="31792"/>
    <cellStyle name="Normal 6 6" xfId="31793"/>
    <cellStyle name="Normal 6 7" xfId="31794"/>
    <cellStyle name="Normal 6 8" xfId="31795"/>
    <cellStyle name="Normal 7" xfId="13947"/>
    <cellStyle name="Normal 7 2" xfId="13948"/>
    <cellStyle name="Normal 7 2 2" xfId="31796"/>
    <cellStyle name="Normal 7 2 3" xfId="31797"/>
    <cellStyle name="Normal 7 2 4" xfId="31798"/>
    <cellStyle name="Normal 7 3" xfId="13949"/>
    <cellStyle name="Normal 7 4" xfId="13950"/>
    <cellStyle name="Normal 7 5" xfId="31799"/>
    <cellStyle name="Normal 8" xfId="13951"/>
    <cellStyle name="Normal 8 2" xfId="13952"/>
    <cellStyle name="Normal 8 2 2" xfId="31800"/>
    <cellStyle name="Normal 8 2 3" xfId="31801"/>
    <cellStyle name="Normal 8 2 4" xfId="31802"/>
    <cellStyle name="Normal 8 3" xfId="13953"/>
    <cellStyle name="Normal 8 3 2" xfId="31803"/>
    <cellStyle name="Normal 8 4" xfId="13954"/>
    <cellStyle name="Normal 8 5" xfId="31804"/>
    <cellStyle name="Normal 8 6" xfId="31805"/>
    <cellStyle name="Normal 9" xfId="13955"/>
    <cellStyle name="Normal 9 2" xfId="13956"/>
    <cellStyle name="Normal 9 2 2" xfId="31806"/>
    <cellStyle name="Normal 9 3" xfId="13957"/>
    <cellStyle name="Normal 9 4" xfId="13958"/>
    <cellStyle name="Normal 9 5" xfId="31807"/>
    <cellStyle name="Normal_Aegean data matrix" xfId="34710"/>
    <cellStyle name="Normal_Annex A_new format 1,2,4" xfId="13959"/>
    <cellStyle name="Normal_P12) May 10 (prov outturn) IMBE workbook" xfId="15350"/>
    <cellStyle name="Note 10" xfId="13960"/>
    <cellStyle name="Note 10 2" xfId="13961"/>
    <cellStyle name="Note 10 2 2" xfId="31808"/>
    <cellStyle name="Note 10 2 3" xfId="31809"/>
    <cellStyle name="Note 10 3" xfId="31810"/>
    <cellStyle name="Note 10 4" xfId="31811"/>
    <cellStyle name="Note 10 5" xfId="31812"/>
    <cellStyle name="Note 11" xfId="13962"/>
    <cellStyle name="Note 12" xfId="13963"/>
    <cellStyle name="Note 13" xfId="13964"/>
    <cellStyle name="Note 2" xfId="13965"/>
    <cellStyle name="Note 2 10" xfId="13966"/>
    <cellStyle name="Note 2 10 2" xfId="31813"/>
    <cellStyle name="Note 2 10 3" xfId="31814"/>
    <cellStyle name="Note 2 11" xfId="13967"/>
    <cellStyle name="Note 2 11 2" xfId="13968"/>
    <cellStyle name="Note 2 11 3" xfId="31815"/>
    <cellStyle name="Note 2 11 4" xfId="31816"/>
    <cellStyle name="Note 2 12" xfId="13969"/>
    <cellStyle name="Note 2 13" xfId="13970"/>
    <cellStyle name="Note 2 14" xfId="13971"/>
    <cellStyle name="Note 2 2" xfId="13972"/>
    <cellStyle name="Note 2 2 10" xfId="31817"/>
    <cellStyle name="Note 2 2 11" xfId="31818"/>
    <cellStyle name="Note 2 2 12" xfId="31819"/>
    <cellStyle name="Note 2 2 12 2" xfId="31820"/>
    <cellStyle name="Note 2 2 12 2 2" xfId="31821"/>
    <cellStyle name="Note 2 2 12 3" xfId="31822"/>
    <cellStyle name="Note 2 2 13" xfId="31823"/>
    <cellStyle name="Note 2 2 14" xfId="31824"/>
    <cellStyle name="Note 2 2 14 2" xfId="31825"/>
    <cellStyle name="Note 2 2 15" xfId="31826"/>
    <cellStyle name="Note 2 2 2" xfId="13973"/>
    <cellStyle name="Note 2 2 2 10" xfId="31827"/>
    <cellStyle name="Note 2 2 2 2" xfId="13974"/>
    <cellStyle name="Note 2 2 2 2 2" xfId="31828"/>
    <cellStyle name="Note 2 2 2 2 3" xfId="31829"/>
    <cellStyle name="Note 2 2 2 2 4" xfId="31830"/>
    <cellStyle name="Note 2 2 2 3" xfId="13975"/>
    <cellStyle name="Note 2 2 2 3 2" xfId="31831"/>
    <cellStyle name="Note 2 2 2 3 2 2" xfId="31832"/>
    <cellStyle name="Note 2 2 2 3 3" xfId="31833"/>
    <cellStyle name="Note 2 2 2 3 4" xfId="31834"/>
    <cellStyle name="Note 2 2 2 3 5" xfId="31835"/>
    <cellStyle name="Note 2 2 2 4" xfId="13976"/>
    <cellStyle name="Note 2 2 2 4 2" xfId="31836"/>
    <cellStyle name="Note 2 2 2 5" xfId="31837"/>
    <cellStyle name="Note 2 2 2 5 2" xfId="31838"/>
    <cellStyle name="Note 2 2 2 6" xfId="31839"/>
    <cellStyle name="Note 2 2 2 7" xfId="31840"/>
    <cellStyle name="Note 2 2 2 8" xfId="31841"/>
    <cellStyle name="Note 2 2 2 9" xfId="31842"/>
    <cellStyle name="Note 2 2 3" xfId="13977"/>
    <cellStyle name="Note 2 2 3 2" xfId="13978"/>
    <cellStyle name="Note 2 2 3 2 2" xfId="31843"/>
    <cellStyle name="Note 2 2 3 2 2 2" xfId="31844"/>
    <cellStyle name="Note 2 2 3 2 2 2 2" xfId="31845"/>
    <cellStyle name="Note 2 2 3 2 2 2 2 2" xfId="31846"/>
    <cellStyle name="Note 2 2 3 2 2 2 2 2 2" xfId="31847"/>
    <cellStyle name="Note 2 2 3 2 2 2 2 3" xfId="31848"/>
    <cellStyle name="Note 2 2 3 2 2 2 3" xfId="31849"/>
    <cellStyle name="Note 2 2 3 2 2 2 3 2" xfId="31850"/>
    <cellStyle name="Note 2 2 3 2 2 2 4" xfId="31851"/>
    <cellStyle name="Note 2 2 3 2 2 3" xfId="31852"/>
    <cellStyle name="Note 2 2 3 2 2 3 2" xfId="31853"/>
    <cellStyle name="Note 2 2 3 2 2 3 2 2" xfId="31854"/>
    <cellStyle name="Note 2 2 3 2 2 3 3" xfId="31855"/>
    <cellStyle name="Note 2 2 3 2 2 4" xfId="31856"/>
    <cellStyle name="Note 2 2 3 2 2 5" xfId="31857"/>
    <cellStyle name="Note 2 2 3 2 2 5 2" xfId="31858"/>
    <cellStyle name="Note 2 2 3 2 2 6" xfId="31859"/>
    <cellStyle name="Note 2 2 3 2 3" xfId="31860"/>
    <cellStyle name="Note 2 2 3 2 3 2" xfId="31861"/>
    <cellStyle name="Note 2 2 3 2 3 2 2" xfId="31862"/>
    <cellStyle name="Note 2 2 3 2 3 2 2 2" xfId="31863"/>
    <cellStyle name="Note 2 2 3 2 3 2 3" xfId="31864"/>
    <cellStyle name="Note 2 2 3 2 3 3" xfId="31865"/>
    <cellStyle name="Note 2 2 3 2 3 3 2" xfId="31866"/>
    <cellStyle name="Note 2 2 3 2 3 4" xfId="31867"/>
    <cellStyle name="Note 2 2 3 2 4" xfId="31868"/>
    <cellStyle name="Note 2 2 3 2 4 2" xfId="31869"/>
    <cellStyle name="Note 2 2 3 2 4 2 2" xfId="31870"/>
    <cellStyle name="Note 2 2 3 2 4 3" xfId="31871"/>
    <cellStyle name="Note 2 2 3 2 5" xfId="31872"/>
    <cellStyle name="Note 2 2 3 2 6" xfId="31873"/>
    <cellStyle name="Note 2 2 3 2 6 2" xfId="31874"/>
    <cellStyle name="Note 2 2 3 2 7" xfId="31875"/>
    <cellStyle name="Note 2 2 3 3" xfId="31876"/>
    <cellStyle name="Note 2 2 3 3 2" xfId="31877"/>
    <cellStyle name="Note 2 2 3 3 2 2" xfId="31878"/>
    <cellStyle name="Note 2 2 3 3 2 2 2" xfId="31879"/>
    <cellStyle name="Note 2 2 3 3 2 2 2 2" xfId="31880"/>
    <cellStyle name="Note 2 2 3 3 2 2 3" xfId="31881"/>
    <cellStyle name="Note 2 2 3 3 2 3" xfId="31882"/>
    <cellStyle name="Note 2 2 3 3 2 4" xfId="31883"/>
    <cellStyle name="Note 2 2 3 3 2 4 2" xfId="31884"/>
    <cellStyle name="Note 2 2 3 3 2 5" xfId="31885"/>
    <cellStyle name="Note 2 2 3 3 3" xfId="31886"/>
    <cellStyle name="Note 2 2 3 3 3 2" xfId="31887"/>
    <cellStyle name="Note 2 2 3 3 3 2 2" xfId="31888"/>
    <cellStyle name="Note 2 2 3 3 3 3" xfId="31889"/>
    <cellStyle name="Note 2 2 3 3 4" xfId="31890"/>
    <cellStyle name="Note 2 2 3 3 5" xfId="31891"/>
    <cellStyle name="Note 2 2 3 3 5 2" xfId="31892"/>
    <cellStyle name="Note 2 2 3 3 6" xfId="31893"/>
    <cellStyle name="Note 2 2 3 4" xfId="31894"/>
    <cellStyle name="Note 2 2 3 4 2" xfId="31895"/>
    <cellStyle name="Note 2 2 3 4 2 2" xfId="31896"/>
    <cellStyle name="Note 2 2 3 4 2 2 2" xfId="31897"/>
    <cellStyle name="Note 2 2 3 4 2 3" xfId="31898"/>
    <cellStyle name="Note 2 2 3 4 3" xfId="31899"/>
    <cellStyle name="Note 2 2 3 4 4" xfId="31900"/>
    <cellStyle name="Note 2 2 3 4 4 2" xfId="31901"/>
    <cellStyle name="Note 2 2 3 4 5" xfId="31902"/>
    <cellStyle name="Note 2 2 3 5" xfId="31903"/>
    <cellStyle name="Note 2 2 3 5 2" xfId="31904"/>
    <cellStyle name="Note 2 2 3 5 2 2" xfId="31905"/>
    <cellStyle name="Note 2 2 3 5 3" xfId="31906"/>
    <cellStyle name="Note 2 2 3 6" xfId="31907"/>
    <cellStyle name="Note 2 2 3 7" xfId="31908"/>
    <cellStyle name="Note 2 2 3 7 2" xfId="31909"/>
    <cellStyle name="Note 2 2 3 8" xfId="31910"/>
    <cellStyle name="Note 2 2 4" xfId="13979"/>
    <cellStyle name="Note 2 2 4 2" xfId="31911"/>
    <cellStyle name="Note 2 2 4 2 2" xfId="31912"/>
    <cellStyle name="Note 2 2 4 3" xfId="31913"/>
    <cellStyle name="Note 2 2 4 4" xfId="31914"/>
    <cellStyle name="Note 2 2 4 5" xfId="31915"/>
    <cellStyle name="Note 2 2 5" xfId="13980"/>
    <cellStyle name="Note 2 2 5 2" xfId="31916"/>
    <cellStyle name="Note 2 2 5 2 2" xfId="31917"/>
    <cellStyle name="Note 2 2 5 2 2 2" xfId="31918"/>
    <cellStyle name="Note 2 2 5 2 2 2 2" xfId="31919"/>
    <cellStyle name="Note 2 2 5 2 2 2 2 2" xfId="31920"/>
    <cellStyle name="Note 2 2 5 2 2 2 3" xfId="31921"/>
    <cellStyle name="Note 2 2 5 2 2 3" xfId="31922"/>
    <cellStyle name="Note 2 2 5 2 2 3 2" xfId="31923"/>
    <cellStyle name="Note 2 2 5 2 2 4" xfId="31924"/>
    <cellStyle name="Note 2 2 5 2 3" xfId="31925"/>
    <cellStyle name="Note 2 2 5 2 3 2" xfId="31926"/>
    <cellStyle name="Note 2 2 5 2 3 2 2" xfId="31927"/>
    <cellStyle name="Note 2 2 5 2 3 3" xfId="31928"/>
    <cellStyle name="Note 2 2 5 2 4" xfId="31929"/>
    <cellStyle name="Note 2 2 5 2 5" xfId="31930"/>
    <cellStyle name="Note 2 2 5 2 5 2" xfId="31931"/>
    <cellStyle name="Note 2 2 5 2 6" xfId="31932"/>
    <cellStyle name="Note 2 2 5 3" xfId="31933"/>
    <cellStyle name="Note 2 2 5 3 2" xfId="31934"/>
    <cellStyle name="Note 2 2 5 3 2 2" xfId="31935"/>
    <cellStyle name="Note 2 2 5 3 2 2 2" xfId="31936"/>
    <cellStyle name="Note 2 2 5 3 2 3" xfId="31937"/>
    <cellStyle name="Note 2 2 5 3 3" xfId="31938"/>
    <cellStyle name="Note 2 2 5 3 3 2" xfId="31939"/>
    <cellStyle name="Note 2 2 5 3 4" xfId="31940"/>
    <cellStyle name="Note 2 2 5 4" xfId="31941"/>
    <cellStyle name="Note 2 2 5 4 2" xfId="31942"/>
    <cellStyle name="Note 2 2 5 4 2 2" xfId="31943"/>
    <cellStyle name="Note 2 2 5 4 3" xfId="31944"/>
    <cellStyle name="Note 2 2 5 5" xfId="31945"/>
    <cellStyle name="Note 2 2 5 6" xfId="31946"/>
    <cellStyle name="Note 2 2 5 6 2" xfId="31947"/>
    <cellStyle name="Note 2 2 5 7" xfId="31948"/>
    <cellStyle name="Note 2 2 6" xfId="13981"/>
    <cellStyle name="Note 2 2 6 2" xfId="31949"/>
    <cellStyle name="Note 2 2 6 3" xfId="31950"/>
    <cellStyle name="Note 2 2 6 4" xfId="31951"/>
    <cellStyle name="Note 2 2 7" xfId="31952"/>
    <cellStyle name="Note 2 2 7 2" xfId="31953"/>
    <cellStyle name="Note 2 2 7 2 2" xfId="31954"/>
    <cellStyle name="Note 2 2 7 2 2 2" xfId="31955"/>
    <cellStyle name="Note 2 2 7 2 2 2 2" xfId="31956"/>
    <cellStyle name="Note 2 2 7 2 2 3" xfId="31957"/>
    <cellStyle name="Note 2 2 7 2 3" xfId="31958"/>
    <cellStyle name="Note 2 2 7 2 4" xfId="31959"/>
    <cellStyle name="Note 2 2 7 2 4 2" xfId="31960"/>
    <cellStyle name="Note 2 2 7 2 5" xfId="31961"/>
    <cellStyle name="Note 2 2 7 3" xfId="31962"/>
    <cellStyle name="Note 2 2 7 3 2" xfId="31963"/>
    <cellStyle name="Note 2 2 7 3 2 2" xfId="31964"/>
    <cellStyle name="Note 2 2 7 3 3" xfId="31965"/>
    <cellStyle name="Note 2 2 7 4" xfId="31966"/>
    <cellStyle name="Note 2 2 7 5" xfId="31967"/>
    <cellStyle name="Note 2 2 7 5 2" xfId="31968"/>
    <cellStyle name="Note 2 2 7 6" xfId="31969"/>
    <cellStyle name="Note 2 2 8" xfId="31970"/>
    <cellStyle name="Note 2 2 8 2" xfId="31971"/>
    <cellStyle name="Note 2 2 8 3" xfId="31972"/>
    <cellStyle name="Note 2 2 8 3 2" xfId="31973"/>
    <cellStyle name="Note 2 2 8 3 2 2" xfId="31974"/>
    <cellStyle name="Note 2 2 8 3 3" xfId="31975"/>
    <cellStyle name="Note 2 2 8 4" xfId="31976"/>
    <cellStyle name="Note 2 2 8 5" xfId="31977"/>
    <cellStyle name="Note 2 2 8 5 2" xfId="31978"/>
    <cellStyle name="Note 2 2 8 6" xfId="31979"/>
    <cellStyle name="Note 2 2 9" xfId="31980"/>
    <cellStyle name="Note 2 2_Gross" xfId="13982"/>
    <cellStyle name="Note 2 3" xfId="13983"/>
    <cellStyle name="Note 2 3 2" xfId="13984"/>
    <cellStyle name="Note 2 3 2 2" xfId="13985"/>
    <cellStyle name="Note 2 3 2 3" xfId="31981"/>
    <cellStyle name="Note 2 3 2 4" xfId="31982"/>
    <cellStyle name="Note 2 3 2 5" xfId="31983"/>
    <cellStyle name="Note 2 3 2 6" xfId="31984"/>
    <cellStyle name="Note 2 3 3" xfId="13986"/>
    <cellStyle name="Note 2 3 3 2" xfId="31985"/>
    <cellStyle name="Note 2 3 3 3" xfId="31986"/>
    <cellStyle name="Note 2 3 4" xfId="13987"/>
    <cellStyle name="Note 2 3 5" xfId="31987"/>
    <cellStyle name="Note 2 3 6" xfId="31988"/>
    <cellStyle name="Note 2 3 7" xfId="31989"/>
    <cellStyle name="Note 2 4" xfId="13988"/>
    <cellStyle name="Note 2 4 2" xfId="13989"/>
    <cellStyle name="Note 2 4 2 2" xfId="31990"/>
    <cellStyle name="Note 2 4 2 2 2" xfId="31991"/>
    <cellStyle name="Note 2 4 2 3" xfId="31992"/>
    <cellStyle name="Note 2 4 3" xfId="31993"/>
    <cellStyle name="Note 2 4 3 2" xfId="31994"/>
    <cellStyle name="Note 2 4 4" xfId="31995"/>
    <cellStyle name="Note 2 4 4 2" xfId="31996"/>
    <cellStyle name="Note 2 4 5" xfId="31997"/>
    <cellStyle name="Note 2 4 6" xfId="31998"/>
    <cellStyle name="Note 2 4 7" xfId="31999"/>
    <cellStyle name="Note 2 4 8" xfId="32000"/>
    <cellStyle name="Note 2 4 9" xfId="32001"/>
    <cellStyle name="Note 2 5" xfId="13990"/>
    <cellStyle name="Note 2 5 2" xfId="13991"/>
    <cellStyle name="Note 2 5 2 2" xfId="32002"/>
    <cellStyle name="Note 2 5 2 3" xfId="32003"/>
    <cellStyle name="Note 2 5 2 4" xfId="32004"/>
    <cellStyle name="Note 2 5 3" xfId="32005"/>
    <cellStyle name="Note 2 5 4" xfId="32006"/>
    <cellStyle name="Note 2 5 5" xfId="32007"/>
    <cellStyle name="Note 2 5 6" xfId="32008"/>
    <cellStyle name="Note 2 5 7" xfId="32009"/>
    <cellStyle name="Note 2 6" xfId="13992"/>
    <cellStyle name="Note 2 6 2" xfId="13993"/>
    <cellStyle name="Note 2 6 2 2" xfId="32010"/>
    <cellStyle name="Note 2 6 2 3" xfId="32011"/>
    <cellStyle name="Note 2 6 3" xfId="32012"/>
    <cellStyle name="Note 2 6 4" xfId="32013"/>
    <cellStyle name="Note 2 7" xfId="13994"/>
    <cellStyle name="Note 2 7 2" xfId="13995"/>
    <cellStyle name="Note 2 7 3" xfId="32014"/>
    <cellStyle name="Note 2 8" xfId="13996"/>
    <cellStyle name="Note 2 8 2" xfId="13997"/>
    <cellStyle name="Note 2 8 3" xfId="32015"/>
    <cellStyle name="Note 2 8 4" xfId="32016"/>
    <cellStyle name="Note 2 9" xfId="13998"/>
    <cellStyle name="Note 2 9 2" xfId="13999"/>
    <cellStyle name="Note 2 9 3" xfId="32017"/>
    <cellStyle name="Note 2 9 4" xfId="32018"/>
    <cellStyle name="Note 3" xfId="14000"/>
    <cellStyle name="Note 3 10" xfId="14001"/>
    <cellStyle name="Note 3 10 2" xfId="14002"/>
    <cellStyle name="Note 3 10 3" xfId="32019"/>
    <cellStyle name="Note 3 10 4" xfId="32020"/>
    <cellStyle name="Note 3 11" xfId="14003"/>
    <cellStyle name="Note 3 11 2" xfId="14004"/>
    <cellStyle name="Note 3 11 3" xfId="32021"/>
    <cellStyle name="Note 3 11 4" xfId="32022"/>
    <cellStyle name="Note 3 12" xfId="14005"/>
    <cellStyle name="Note 3 12 2" xfId="14006"/>
    <cellStyle name="Note 3 12 3" xfId="32023"/>
    <cellStyle name="Note 3 12 4" xfId="32024"/>
    <cellStyle name="Note 3 13" xfId="14007"/>
    <cellStyle name="Note 3 13 2" xfId="14008"/>
    <cellStyle name="Note 3 14" xfId="14009"/>
    <cellStyle name="Note 3 14 2" xfId="14010"/>
    <cellStyle name="Note 3 15" xfId="14011"/>
    <cellStyle name="Note 3 16" xfId="14012"/>
    <cellStyle name="Note 3 16 2" xfId="14013"/>
    <cellStyle name="Note 3 17" xfId="14014"/>
    <cellStyle name="Note 3 17 2" xfId="32025"/>
    <cellStyle name="Note 3 18" xfId="14015"/>
    <cellStyle name="Note 3 19" xfId="14016"/>
    <cellStyle name="Note 3 2" xfId="14017"/>
    <cellStyle name="Note 3 2 2" xfId="14018"/>
    <cellStyle name="Note 3 2 2 2" xfId="14019"/>
    <cellStyle name="Note 3 2 2 2 2" xfId="32026"/>
    <cellStyle name="Note 3 2 2 2 3" xfId="32027"/>
    <cellStyle name="Note 3 2 2 2 4" xfId="32028"/>
    <cellStyle name="Note 3 2 2 3" xfId="14020"/>
    <cellStyle name="Note 3 2 2 4" xfId="32029"/>
    <cellStyle name="Note 3 2 2 5" xfId="32030"/>
    <cellStyle name="Note 3 2 2 6" xfId="32031"/>
    <cellStyle name="Note 3 2 2 7" xfId="32032"/>
    <cellStyle name="Note 3 2 3" xfId="14021"/>
    <cellStyle name="Note 3 2 3 2" xfId="32033"/>
    <cellStyle name="Note 3 2 3 3" xfId="32034"/>
    <cellStyle name="Note 3 2 3 4" xfId="32035"/>
    <cellStyle name="Note 3 2 4" xfId="14022"/>
    <cellStyle name="Note 3 2 5" xfId="32036"/>
    <cellStyle name="Note 3 2 6" xfId="32037"/>
    <cellStyle name="Note 3 2 7" xfId="32038"/>
    <cellStyle name="Note 3 2 8" xfId="32039"/>
    <cellStyle name="Note 3 2 9" xfId="32040"/>
    <cellStyle name="Note 3 20" xfId="32041"/>
    <cellStyle name="Note 3 3" xfId="14023"/>
    <cellStyle name="Note 3 3 2" xfId="14024"/>
    <cellStyle name="Note 3 3 2 2" xfId="14025"/>
    <cellStyle name="Note 3 3 2 2 2" xfId="32042"/>
    <cellStyle name="Note 3 3 2 2 3" xfId="32043"/>
    <cellStyle name="Note 3 3 2 2 4" xfId="32044"/>
    <cellStyle name="Note 3 3 2 3" xfId="14026"/>
    <cellStyle name="Note 3 3 2 4" xfId="32045"/>
    <cellStyle name="Note 3 3 2 5" xfId="32046"/>
    <cellStyle name="Note 3 3 2 6" xfId="32047"/>
    <cellStyle name="Note 3 3 2 7" xfId="32048"/>
    <cellStyle name="Note 3 3 3" xfId="14027"/>
    <cellStyle name="Note 3 3 3 2" xfId="32049"/>
    <cellStyle name="Note 3 3 3 3" xfId="32050"/>
    <cellStyle name="Note 3 3 3 4" xfId="32051"/>
    <cellStyle name="Note 3 3 4" xfId="14028"/>
    <cellStyle name="Note 3 3 5" xfId="32052"/>
    <cellStyle name="Note 3 3 6" xfId="32053"/>
    <cellStyle name="Note 3 3 7" xfId="32054"/>
    <cellStyle name="Note 3 3 8" xfId="32055"/>
    <cellStyle name="Note 3 3 9" xfId="32056"/>
    <cellStyle name="Note 3 4" xfId="14029"/>
    <cellStyle name="Note 3 4 2" xfId="14030"/>
    <cellStyle name="Note 3 4 2 2" xfId="14031"/>
    <cellStyle name="Note 3 4 2 2 2" xfId="32057"/>
    <cellStyle name="Note 3 4 2 2 3" xfId="32058"/>
    <cellStyle name="Note 3 4 2 2 4" xfId="32059"/>
    <cellStyle name="Note 3 4 2 3" xfId="14032"/>
    <cellStyle name="Note 3 4 2 4" xfId="32060"/>
    <cellStyle name="Note 3 4 2 5" xfId="32061"/>
    <cellStyle name="Note 3 4 2 6" xfId="32062"/>
    <cellStyle name="Note 3 4 2 7" xfId="32063"/>
    <cellStyle name="Note 3 4 3" xfId="14033"/>
    <cellStyle name="Note 3 4 3 2" xfId="32064"/>
    <cellStyle name="Note 3 4 3 3" xfId="32065"/>
    <cellStyle name="Note 3 4 3 4" xfId="32066"/>
    <cellStyle name="Note 3 4 4" xfId="14034"/>
    <cellStyle name="Note 3 4 5" xfId="32067"/>
    <cellStyle name="Note 3 4 6" xfId="32068"/>
    <cellStyle name="Note 3 4 7" xfId="32069"/>
    <cellStyle name="Note 3 4 8" xfId="32070"/>
    <cellStyle name="Note 3 5" xfId="14035"/>
    <cellStyle name="Note 3 5 2" xfId="14036"/>
    <cellStyle name="Note 3 5 2 2" xfId="14037"/>
    <cellStyle name="Note 3 5 2 2 2" xfId="32071"/>
    <cellStyle name="Note 3 5 2 3" xfId="32072"/>
    <cellStyle name="Note 3 5 2 4" xfId="32073"/>
    <cellStyle name="Note 3 5 2 5" xfId="32074"/>
    <cellStyle name="Note 3 5 2 6" xfId="32075"/>
    <cellStyle name="Note 3 5 2 7" xfId="32076"/>
    <cellStyle name="Note 3 5 3" xfId="14038"/>
    <cellStyle name="Note 3 5 3 2" xfId="32077"/>
    <cellStyle name="Note 3 5 3 2 2" xfId="32078"/>
    <cellStyle name="Note 3 5 3 3" xfId="32079"/>
    <cellStyle name="Note 3 5 4" xfId="14039"/>
    <cellStyle name="Note 3 5 4 2" xfId="32080"/>
    <cellStyle name="Note 3 5 5" xfId="32081"/>
    <cellStyle name="Note 3 5 6" xfId="32082"/>
    <cellStyle name="Note 3 5 7" xfId="32083"/>
    <cellStyle name="Note 3 5 8" xfId="32084"/>
    <cellStyle name="Note 3 5 9" xfId="32085"/>
    <cellStyle name="Note 3 6" xfId="14040"/>
    <cellStyle name="Note 3 6 2" xfId="14041"/>
    <cellStyle name="Note 3 6 2 2" xfId="14042"/>
    <cellStyle name="Note 3 6 2 2 2" xfId="32086"/>
    <cellStyle name="Note 3 6 2 2 3" xfId="32087"/>
    <cellStyle name="Note 3 6 2 2 4" xfId="32088"/>
    <cellStyle name="Note 3 6 2 3" xfId="32089"/>
    <cellStyle name="Note 3 6 2 4" xfId="32090"/>
    <cellStyle name="Note 3 6 2 5" xfId="32091"/>
    <cellStyle name="Note 3 6 3" xfId="14043"/>
    <cellStyle name="Note 3 6 3 2" xfId="32092"/>
    <cellStyle name="Note 3 6 3 3" xfId="32093"/>
    <cellStyle name="Note 3 6 3 4" xfId="32094"/>
    <cellStyle name="Note 3 6 4" xfId="14044"/>
    <cellStyle name="Note 3 6 5" xfId="32095"/>
    <cellStyle name="Note 3 6 6" xfId="32096"/>
    <cellStyle name="Note 3 6 7" xfId="32097"/>
    <cellStyle name="Note 3 6 8" xfId="32098"/>
    <cellStyle name="Note 3 7" xfId="14045"/>
    <cellStyle name="Note 3 7 2" xfId="14046"/>
    <cellStyle name="Note 3 7 2 2" xfId="32099"/>
    <cellStyle name="Note 3 7 2 2 2" xfId="32100"/>
    <cellStyle name="Note 3 7 2 3" xfId="32101"/>
    <cellStyle name="Note 3 7 2 4" xfId="32102"/>
    <cellStyle name="Note 3 7 2 5" xfId="32103"/>
    <cellStyle name="Note 3 7 3" xfId="14047"/>
    <cellStyle name="Note 3 7 3 2" xfId="32104"/>
    <cellStyle name="Note 3 7 3 2 2" xfId="32105"/>
    <cellStyle name="Note 3 7 3 2 3" xfId="32106"/>
    <cellStyle name="Note 3 7 3 3" xfId="32107"/>
    <cellStyle name="Note 3 7 3 4" xfId="32108"/>
    <cellStyle name="Note 3 7 4" xfId="32109"/>
    <cellStyle name="Note 3 7 4 2" xfId="32110"/>
    <cellStyle name="Note 3 7 5" xfId="32111"/>
    <cellStyle name="Note 3 7 6" xfId="32112"/>
    <cellStyle name="Note 3 7 7" xfId="32113"/>
    <cellStyle name="Note 3 8" xfId="14048"/>
    <cellStyle name="Note 3 8 2" xfId="14049"/>
    <cellStyle name="Note 3 8 2 2" xfId="32114"/>
    <cellStyle name="Note 3 8 2 3" xfId="32115"/>
    <cellStyle name="Note 3 8 3" xfId="32116"/>
    <cellStyle name="Note 3 8 4" xfId="32117"/>
    <cellStyle name="Note 3 9" xfId="14050"/>
    <cellStyle name="Note 3 9 2" xfId="14051"/>
    <cellStyle name="Note 3 9 2 2" xfId="32118"/>
    <cellStyle name="Note 3 9 2 3" xfId="32119"/>
    <cellStyle name="Note 3 9 3" xfId="32120"/>
    <cellStyle name="Note 3 9 4" xfId="32121"/>
    <cellStyle name="Note 4" xfId="14052"/>
    <cellStyle name="Note 4 10" xfId="32122"/>
    <cellStyle name="Note 4 11" xfId="32123"/>
    <cellStyle name="Note 4 12" xfId="32124"/>
    <cellStyle name="Note 4 2" xfId="14053"/>
    <cellStyle name="Note 4 2 2" xfId="14054"/>
    <cellStyle name="Note 4 2 2 2" xfId="14055"/>
    <cellStyle name="Note 4 2 2 2 2" xfId="32125"/>
    <cellStyle name="Note 4 2 2 3" xfId="14056"/>
    <cellStyle name="Note 4 2 2 4" xfId="32126"/>
    <cellStyle name="Note 4 2 2 5" xfId="32127"/>
    <cellStyle name="Note 4 2 2 6" xfId="32128"/>
    <cellStyle name="Note 4 2 2 7" xfId="32129"/>
    <cellStyle name="Note 4 2 3" xfId="14057"/>
    <cellStyle name="Note 4 2 3 2" xfId="32130"/>
    <cellStyle name="Note 4 2 4" xfId="14058"/>
    <cellStyle name="Note 4 2 5" xfId="32131"/>
    <cellStyle name="Note 4 2 6" xfId="32132"/>
    <cellStyle name="Note 4 2 7" xfId="32133"/>
    <cellStyle name="Note 4 2 8" xfId="32134"/>
    <cellStyle name="Note 4 3" xfId="14059"/>
    <cellStyle name="Note 4 3 2" xfId="14060"/>
    <cellStyle name="Note 4 3 2 2" xfId="32135"/>
    <cellStyle name="Note 4 3 2 3" xfId="32136"/>
    <cellStyle name="Note 4 3 2 4" xfId="32137"/>
    <cellStyle name="Note 4 3 3" xfId="14061"/>
    <cellStyle name="Note 4 3 4" xfId="32138"/>
    <cellStyle name="Note 4 3 5" xfId="32139"/>
    <cellStyle name="Note 4 3 6" xfId="32140"/>
    <cellStyle name="Note 4 3 7" xfId="32141"/>
    <cellStyle name="Note 4 4" xfId="14062"/>
    <cellStyle name="Note 4 4 2" xfId="14063"/>
    <cellStyle name="Note 4 4 2 2" xfId="32142"/>
    <cellStyle name="Note 4 4 3" xfId="32143"/>
    <cellStyle name="Note 4 4 4" xfId="32144"/>
    <cellStyle name="Note 4 4 5" xfId="32145"/>
    <cellStyle name="Note 4 5" xfId="14064"/>
    <cellStyle name="Note 4 5 2" xfId="32146"/>
    <cellStyle name="Note 4 6" xfId="32147"/>
    <cellStyle name="Note 4 6 2" xfId="32148"/>
    <cellStyle name="Note 4 7" xfId="32149"/>
    <cellStyle name="Note 4 8" xfId="32150"/>
    <cellStyle name="Note 4 9" xfId="32151"/>
    <cellStyle name="Note 5" xfId="14065"/>
    <cellStyle name="Note 5 2" xfId="14066"/>
    <cellStyle name="Note 5 2 2" xfId="32152"/>
    <cellStyle name="Note 5 2 3" xfId="32153"/>
    <cellStyle name="Note 5 3" xfId="14067"/>
    <cellStyle name="Note 5 4" xfId="32154"/>
    <cellStyle name="Note 5 5" xfId="32155"/>
    <cellStyle name="Note 5 6" xfId="32156"/>
    <cellStyle name="Note 6" xfId="14068"/>
    <cellStyle name="Note 6 2" xfId="14069"/>
    <cellStyle name="Note 6 2 2" xfId="14070"/>
    <cellStyle name="Note 6 2 3" xfId="32157"/>
    <cellStyle name="Note 6 2 4" xfId="32158"/>
    <cellStyle name="Note 6 3" xfId="14071"/>
    <cellStyle name="Note 6 4" xfId="32159"/>
    <cellStyle name="Note 6 5" xfId="32160"/>
    <cellStyle name="Note 6 6" xfId="32161"/>
    <cellStyle name="Note 6 7" xfId="32162"/>
    <cellStyle name="Note 7" xfId="14072"/>
    <cellStyle name="Note 7 2" xfId="14073"/>
    <cellStyle name="Note 7 2 2" xfId="32163"/>
    <cellStyle name="Note 7 2 3" xfId="32164"/>
    <cellStyle name="Note 7 3" xfId="14074"/>
    <cellStyle name="Note 7 4" xfId="32165"/>
    <cellStyle name="Note 7 5" xfId="32166"/>
    <cellStyle name="Note 7 6" xfId="32167"/>
    <cellStyle name="Note 8" xfId="14075"/>
    <cellStyle name="Note 8 2" xfId="14076"/>
    <cellStyle name="Note 8 2 2" xfId="14077"/>
    <cellStyle name="Note 8 2 3" xfId="32168"/>
    <cellStyle name="Note 8 3" xfId="14078"/>
    <cellStyle name="Note 8 4" xfId="32169"/>
    <cellStyle name="Note 8 5" xfId="32170"/>
    <cellStyle name="Note 9" xfId="14079"/>
    <cellStyle name="Note 9 2" xfId="14080"/>
    <cellStyle name="Note 9 2 2" xfId="14081"/>
    <cellStyle name="Note 9 2 3" xfId="32171"/>
    <cellStyle name="Note 9 3" xfId="14082"/>
    <cellStyle name="Note 9 4" xfId="32172"/>
    <cellStyle name="Note 9 5" xfId="32173"/>
    <cellStyle name="Option" xfId="14083"/>
    <cellStyle name="Option 2" xfId="32174"/>
    <cellStyle name="OptionHeading" xfId="14084"/>
    <cellStyle name="OptionHeading 2" xfId="32175"/>
    <cellStyle name="OptionHeading2" xfId="14085"/>
    <cellStyle name="OptionHeading2 2" xfId="32176"/>
    <cellStyle name="Output 10" xfId="32177"/>
    <cellStyle name="Output 10 2" xfId="32178"/>
    <cellStyle name="Output 11" xfId="32179"/>
    <cellStyle name="Output 12" xfId="32180"/>
    <cellStyle name="Output 2" xfId="14086"/>
    <cellStyle name="Output 2 10" xfId="32181"/>
    <cellStyle name="Output 2 2" xfId="14087"/>
    <cellStyle name="Output 2 2 2" xfId="14088"/>
    <cellStyle name="Output 2 2 2 2" xfId="14089"/>
    <cellStyle name="Output 2 2 2 2 2" xfId="32182"/>
    <cellStyle name="Output 2 2 2 3" xfId="32183"/>
    <cellStyle name="Output 2 2 2 4" xfId="32184"/>
    <cellStyle name="Output 2 2 2 5" xfId="32185"/>
    <cellStyle name="Output 2 2 2 6" xfId="32186"/>
    <cellStyle name="Output 2 2 2 7" xfId="32187"/>
    <cellStyle name="Output 2 2 3" xfId="14090"/>
    <cellStyle name="Output 2 2 3 2" xfId="32188"/>
    <cellStyle name="Output 2 2 4" xfId="14091"/>
    <cellStyle name="Output 2 2 5" xfId="32189"/>
    <cellStyle name="Output 2 2 6" xfId="32190"/>
    <cellStyle name="Output 2 2 7" xfId="32191"/>
    <cellStyle name="Output 2 2 8" xfId="32192"/>
    <cellStyle name="Output 2 3" xfId="14092"/>
    <cellStyle name="Output 2 3 2" xfId="14093"/>
    <cellStyle name="Output 2 3 2 2" xfId="32193"/>
    <cellStyle name="Output 2 3 2 2 2" xfId="32194"/>
    <cellStyle name="Output 2 3 2 3" xfId="32195"/>
    <cellStyle name="Output 2 3 2 3 2" xfId="32196"/>
    <cellStyle name="Output 2 3 2 4" xfId="32197"/>
    <cellStyle name="Output 2 3 2 5" xfId="32198"/>
    <cellStyle name="Output 2 3 2 6" xfId="32199"/>
    <cellStyle name="Output 2 3 3" xfId="14094"/>
    <cellStyle name="Output 2 3 3 2" xfId="32200"/>
    <cellStyle name="Output 2 3 4" xfId="14095"/>
    <cellStyle name="Output 2 3 4 2" xfId="32201"/>
    <cellStyle name="Output 2 3 5" xfId="32202"/>
    <cellStyle name="Output 2 3 6" xfId="32203"/>
    <cellStyle name="Output 2 3 7" xfId="32204"/>
    <cellStyle name="Output 2 3 8" xfId="32205"/>
    <cellStyle name="Output 2 3 9" xfId="32206"/>
    <cellStyle name="Output 2 4" xfId="14096"/>
    <cellStyle name="Output 2 4 2" xfId="14097"/>
    <cellStyle name="Output 2 4 3" xfId="32207"/>
    <cellStyle name="Output 2 4 4" xfId="32208"/>
    <cellStyle name="Output 2 5" xfId="14098"/>
    <cellStyle name="Output 2 5 2" xfId="32209"/>
    <cellStyle name="Output 2 5 3" xfId="32210"/>
    <cellStyle name="Output 2 5 4" xfId="32211"/>
    <cellStyle name="Output 2 6" xfId="14099"/>
    <cellStyle name="Output 2 7" xfId="32212"/>
    <cellStyle name="Output 2 8" xfId="32213"/>
    <cellStyle name="Output 2 9" xfId="32214"/>
    <cellStyle name="Output 2_BB" xfId="14100"/>
    <cellStyle name="Output 3" xfId="14101"/>
    <cellStyle name="Output 3 10" xfId="32215"/>
    <cellStyle name="Output 3 2" xfId="14102"/>
    <cellStyle name="Output 3 2 10" xfId="32216"/>
    <cellStyle name="Output 3 2 2" xfId="14103"/>
    <cellStyle name="Output 3 2 2 2" xfId="32217"/>
    <cellStyle name="Output 3 2 2 2 2" xfId="32218"/>
    <cellStyle name="Output 3 2 2 3" xfId="32219"/>
    <cellStyle name="Output 3 2 2 3 2" xfId="32220"/>
    <cellStyle name="Output 3 2 2 4" xfId="32221"/>
    <cellStyle name="Output 3 2 3" xfId="14104"/>
    <cellStyle name="Output 3 2 3 2" xfId="32222"/>
    <cellStyle name="Output 3 2 4" xfId="32223"/>
    <cellStyle name="Output 3 2 4 2" xfId="32224"/>
    <cellStyle name="Output 3 2 5" xfId="32225"/>
    <cellStyle name="Output 3 2 5 2" xfId="32226"/>
    <cellStyle name="Output 3 2 6" xfId="32227"/>
    <cellStyle name="Output 3 2 7" xfId="32228"/>
    <cellStyle name="Output 3 2 8" xfId="32229"/>
    <cellStyle name="Output 3 2 9" xfId="32230"/>
    <cellStyle name="Output 3 3" xfId="14105"/>
    <cellStyle name="Output 3 3 2" xfId="32231"/>
    <cellStyle name="Output 3 4" xfId="32232"/>
    <cellStyle name="Output 3 4 2" xfId="32233"/>
    <cellStyle name="Output 3 5" xfId="32234"/>
    <cellStyle name="Output 3 5 2" xfId="32235"/>
    <cellStyle name="Output 3 6" xfId="32236"/>
    <cellStyle name="Output 3 7" xfId="32237"/>
    <cellStyle name="Output 3 8" xfId="32238"/>
    <cellStyle name="Output 3 9" xfId="32239"/>
    <cellStyle name="Output 4" xfId="14106"/>
    <cellStyle name="Output 4 2" xfId="14107"/>
    <cellStyle name="Output 4 2 2" xfId="32240"/>
    <cellStyle name="Output 4 2 2 2" xfId="32241"/>
    <cellStyle name="Output 4 2 3" xfId="32242"/>
    <cellStyle name="Output 4 2 4" xfId="32243"/>
    <cellStyle name="Output 4 2 5" xfId="32244"/>
    <cellStyle name="Output 4 3" xfId="14108"/>
    <cellStyle name="Output 4 3 2" xfId="32245"/>
    <cellStyle name="Output 4 4" xfId="14109"/>
    <cellStyle name="Output 4 4 2" xfId="32246"/>
    <cellStyle name="Output 4 5" xfId="32247"/>
    <cellStyle name="Output 4 6" xfId="32248"/>
    <cellStyle name="Output 4 7" xfId="32249"/>
    <cellStyle name="Output 4 8" xfId="32250"/>
    <cellStyle name="Output 4 9" xfId="32251"/>
    <cellStyle name="Output 5" xfId="14110"/>
    <cellStyle name="Output 5 2" xfId="14111"/>
    <cellStyle name="Output 5 2 2" xfId="32252"/>
    <cellStyle name="Output 5 3" xfId="32253"/>
    <cellStyle name="Output 5 4" xfId="32254"/>
    <cellStyle name="Output 5 5" xfId="32255"/>
    <cellStyle name="Output 6" xfId="14112"/>
    <cellStyle name="Output 6 2" xfId="14113"/>
    <cellStyle name="Output 6 3" xfId="32256"/>
    <cellStyle name="Output 6 4" xfId="32257"/>
    <cellStyle name="Output 7" xfId="14114"/>
    <cellStyle name="Output 7 2" xfId="32258"/>
    <cellStyle name="Output 7 3" xfId="32259"/>
    <cellStyle name="Output 7 4" xfId="32260"/>
    <cellStyle name="Output 8" xfId="14115"/>
    <cellStyle name="Output 8 2" xfId="32261"/>
    <cellStyle name="Output 9" xfId="14116"/>
    <cellStyle name="Output 9 2" xfId="32262"/>
    <cellStyle name="Output Amounts" xfId="14117"/>
    <cellStyle name="Output Amounts 2" xfId="14118"/>
    <cellStyle name="Output Amounts 2 2" xfId="32263"/>
    <cellStyle name="Output Amounts 2 3" xfId="32264"/>
    <cellStyle name="Output Amounts 3" xfId="14119"/>
    <cellStyle name="Output Amounts 4" xfId="32265"/>
    <cellStyle name="Output Amounts 5" xfId="32266"/>
    <cellStyle name="Output Amounts 6" xfId="32267"/>
    <cellStyle name="Output Amounts 6 2" xfId="32268"/>
    <cellStyle name="Output Amounts 7" xfId="32269"/>
    <cellStyle name="Output Amounts 8" xfId="32270"/>
    <cellStyle name="Output Column Headings" xfId="14120"/>
    <cellStyle name="Output Column Headings 2" xfId="14121"/>
    <cellStyle name="Output Column Headings 2 2" xfId="32271"/>
    <cellStyle name="Output Column Headings 2 3" xfId="32272"/>
    <cellStyle name="Output Column Headings 3" xfId="14122"/>
    <cellStyle name="Output Column Headings 4" xfId="32273"/>
    <cellStyle name="Output Column Headings 5" xfId="32274"/>
    <cellStyle name="Output Column Headings 6" xfId="32275"/>
    <cellStyle name="Output Column Headings 7" xfId="32276"/>
    <cellStyle name="Output Line Items" xfId="14123"/>
    <cellStyle name="Output Line Items 2" xfId="14124"/>
    <cellStyle name="Output Line Items 2 2" xfId="32277"/>
    <cellStyle name="Output Line Items 2 3" xfId="32278"/>
    <cellStyle name="Output Line Items 3" xfId="14125"/>
    <cellStyle name="Output Line Items 4" xfId="32279"/>
    <cellStyle name="Output Line Items 5" xfId="32280"/>
    <cellStyle name="Output Line Items 6" xfId="32281"/>
    <cellStyle name="Output Line Items 7" xfId="32282"/>
    <cellStyle name="Output Report Heading" xfId="14126"/>
    <cellStyle name="Output Report Heading 2" xfId="14127"/>
    <cellStyle name="Output Report Heading 2 2" xfId="32283"/>
    <cellStyle name="Output Report Heading 2 3" xfId="32284"/>
    <cellStyle name="Output Report Heading 3" xfId="14128"/>
    <cellStyle name="Output Report Heading 4" xfId="32285"/>
    <cellStyle name="Output Report Heading 5" xfId="32286"/>
    <cellStyle name="Output Report Heading 6" xfId="32287"/>
    <cellStyle name="Output Report Heading 7" xfId="32288"/>
    <cellStyle name="Output Report Title" xfId="14129"/>
    <cellStyle name="Output Report Title 2" xfId="14130"/>
    <cellStyle name="Output Report Title 2 2" xfId="32289"/>
    <cellStyle name="Output Report Title 2 3" xfId="32290"/>
    <cellStyle name="Output Report Title 3" xfId="14131"/>
    <cellStyle name="Output Report Title 4" xfId="32291"/>
    <cellStyle name="Output Report Title 5" xfId="32292"/>
    <cellStyle name="Output Report Title 6" xfId="32293"/>
    <cellStyle name="Output Report Title 7" xfId="32294"/>
    <cellStyle name="P" xfId="14132"/>
    <cellStyle name="P 2" xfId="14133"/>
    <cellStyle name="P 2 2" xfId="14134"/>
    <cellStyle name="P 2 2 2" xfId="32295"/>
    <cellStyle name="P 2 3" xfId="32296"/>
    <cellStyle name="P 3" xfId="14135"/>
    <cellStyle name="P 3 2" xfId="32297"/>
    <cellStyle name="P 4" xfId="14136"/>
    <cellStyle name="Page Number" xfId="14137"/>
    <cellStyle name="Page Number 2" xfId="32298"/>
    <cellStyle name="Percent" xfId="15352" builtinId="5"/>
    <cellStyle name="Percent [0]" xfId="14138"/>
    <cellStyle name="Percent [0] 2" xfId="14139"/>
    <cellStyle name="Percent [0] 2 2" xfId="14140"/>
    <cellStyle name="Percent [0] 3" xfId="14141"/>
    <cellStyle name="Percent [2]" xfId="14142"/>
    <cellStyle name="Percent [2] 2" xfId="14143"/>
    <cellStyle name="Percent [2] 2 2" xfId="32299"/>
    <cellStyle name="Percent [2] 3" xfId="32300"/>
    <cellStyle name="Percent 10" xfId="14144"/>
    <cellStyle name="Percent 10 10" xfId="32301"/>
    <cellStyle name="Percent 10 11" xfId="32302"/>
    <cellStyle name="Percent 10 2" xfId="14145"/>
    <cellStyle name="Percent 10 2 2" xfId="14146"/>
    <cellStyle name="Percent 10 2 2 2" xfId="14147"/>
    <cellStyle name="Percent 10 2 2 2 2" xfId="32303"/>
    <cellStyle name="Percent 10 2 2 3" xfId="14148"/>
    <cellStyle name="Percent 10 2 2 4" xfId="32304"/>
    <cellStyle name="Percent 10 2 2 4 2" xfId="32305"/>
    <cellStyle name="Percent 10 2 2 5" xfId="32306"/>
    <cellStyle name="Percent 10 2 2 6" xfId="32307"/>
    <cellStyle name="Percent 10 2 3" xfId="14149"/>
    <cellStyle name="Percent 10 2 3 2" xfId="32308"/>
    <cellStyle name="Percent 10 2 4" xfId="14150"/>
    <cellStyle name="Percent 10 2 5" xfId="32309"/>
    <cellStyle name="Percent 10 2 6" xfId="32310"/>
    <cellStyle name="Percent 10 2 7" xfId="32311"/>
    <cellStyle name="Percent 10 2 7 2" xfId="32312"/>
    <cellStyle name="Percent 10 2 8" xfId="32313"/>
    <cellStyle name="Percent 10 2 9" xfId="32314"/>
    <cellStyle name="Percent 10 3" xfId="14151"/>
    <cellStyle name="Percent 10 3 2" xfId="14152"/>
    <cellStyle name="Percent 10 3 2 2" xfId="32315"/>
    <cellStyle name="Percent 10 3 3" xfId="14153"/>
    <cellStyle name="Percent 10 3 4" xfId="32316"/>
    <cellStyle name="Percent 10 3 4 2" xfId="32317"/>
    <cellStyle name="Percent 10 3 5" xfId="32318"/>
    <cellStyle name="Percent 10 3 6" xfId="32319"/>
    <cellStyle name="Percent 10 4" xfId="14154"/>
    <cellStyle name="Percent 10 4 2" xfId="14155"/>
    <cellStyle name="Percent 10 5" xfId="14156"/>
    <cellStyle name="Percent 10 5 2" xfId="14157"/>
    <cellStyle name="Percent 10 6" xfId="14158"/>
    <cellStyle name="Percent 10 7" xfId="32320"/>
    <cellStyle name="Percent 10 8" xfId="32321"/>
    <cellStyle name="Percent 10 9" xfId="32322"/>
    <cellStyle name="Percent 10 9 2" xfId="32323"/>
    <cellStyle name="Percent 11" xfId="14159"/>
    <cellStyle name="Percent 11 2" xfId="14160"/>
    <cellStyle name="Percent 11 2 2" xfId="14161"/>
    <cellStyle name="Percent 11 2 2 2" xfId="32324"/>
    <cellStyle name="Percent 11 2 2 2 2" xfId="32325"/>
    <cellStyle name="Percent 11 2 2 3" xfId="32326"/>
    <cellStyle name="Percent 11 2 2 4" xfId="32327"/>
    <cellStyle name="Percent 11 2 3" xfId="14162"/>
    <cellStyle name="Percent 11 2 4" xfId="32328"/>
    <cellStyle name="Percent 11 2 5" xfId="32329"/>
    <cellStyle name="Percent 11 2 5 2" xfId="32330"/>
    <cellStyle name="Percent 11 2 6" xfId="32331"/>
    <cellStyle name="Percent 11 2 7" xfId="32332"/>
    <cellStyle name="Percent 11 3" xfId="14163"/>
    <cellStyle name="Percent 11 3 2" xfId="32333"/>
    <cellStyle name="Percent 11 3 2 2" xfId="32334"/>
    <cellStyle name="Percent 11 3 3" xfId="32335"/>
    <cellStyle name="Percent 11 3 4" xfId="32336"/>
    <cellStyle name="Percent 11 4" xfId="14164"/>
    <cellStyle name="Percent 11 5" xfId="32337"/>
    <cellStyle name="Percent 11 6" xfId="32338"/>
    <cellStyle name="Percent 11 6 2" xfId="32339"/>
    <cellStyle name="Percent 11 7" xfId="32340"/>
    <cellStyle name="Percent 11 8" xfId="32341"/>
    <cellStyle name="Percent 12" xfId="14165"/>
    <cellStyle name="Percent 12 10" xfId="32342"/>
    <cellStyle name="Percent 12 2" xfId="14166"/>
    <cellStyle name="Percent 12 2 2" xfId="14167"/>
    <cellStyle name="Percent 12 2 2 2" xfId="32343"/>
    <cellStyle name="Percent 12 2 3" xfId="32344"/>
    <cellStyle name="Percent 12 2 4" xfId="32345"/>
    <cellStyle name="Percent 12 2 5" xfId="32346"/>
    <cellStyle name="Percent 12 2 6" xfId="32347"/>
    <cellStyle name="Percent 12 2 6 2" xfId="32348"/>
    <cellStyle name="Percent 12 2 7" xfId="32349"/>
    <cellStyle name="Percent 12 2 8" xfId="32350"/>
    <cellStyle name="Percent 12 3" xfId="14168"/>
    <cellStyle name="Percent 12 3 2" xfId="32351"/>
    <cellStyle name="Percent 12 3 2 2" xfId="32352"/>
    <cellStyle name="Percent 12 3 2 2 2" xfId="32353"/>
    <cellStyle name="Percent 12 3 2 3" xfId="32354"/>
    <cellStyle name="Percent 12 3 2 4" xfId="32355"/>
    <cellStyle name="Percent 12 3 3" xfId="32356"/>
    <cellStyle name="Percent 12 3 3 2" xfId="32357"/>
    <cellStyle name="Percent 12 3 4" xfId="32358"/>
    <cellStyle name="Percent 12 3 5" xfId="32359"/>
    <cellStyle name="Percent 12 4" xfId="14169"/>
    <cellStyle name="Percent 12 4 2" xfId="32360"/>
    <cellStyle name="Percent 12 5" xfId="32361"/>
    <cellStyle name="Percent 12 6" xfId="32362"/>
    <cellStyle name="Percent 12 7" xfId="32363"/>
    <cellStyle name="Percent 12 8" xfId="32364"/>
    <cellStyle name="Percent 12 8 2" xfId="32365"/>
    <cellStyle name="Percent 12 9" xfId="32366"/>
    <cellStyle name="Percent 13" xfId="14170"/>
    <cellStyle name="Percent 13 2" xfId="14171"/>
    <cellStyle name="Percent 13 2 2" xfId="14172"/>
    <cellStyle name="Percent 13 2 3" xfId="32367"/>
    <cellStyle name="Percent 13 2 4" xfId="32368"/>
    <cellStyle name="Percent 13 2 5" xfId="32369"/>
    <cellStyle name="Percent 13 2 5 2" xfId="32370"/>
    <cellStyle name="Percent 13 2 6" xfId="32371"/>
    <cellStyle name="Percent 13 2 7" xfId="32372"/>
    <cellStyle name="Percent 13 3" xfId="14173"/>
    <cellStyle name="Percent 13 4" xfId="32373"/>
    <cellStyle name="Percent 13 5" xfId="32374"/>
    <cellStyle name="Percent 13 6" xfId="32375"/>
    <cellStyle name="Percent 13 6 2" xfId="32376"/>
    <cellStyle name="Percent 13 7" xfId="32377"/>
    <cellStyle name="Percent 13 8" xfId="32378"/>
    <cellStyle name="Percent 14" xfId="14174"/>
    <cellStyle name="Percent 14 2" xfId="14175"/>
    <cellStyle name="Percent 14 2 2" xfId="14176"/>
    <cellStyle name="Percent 14 2 3" xfId="32379"/>
    <cellStyle name="Percent 14 2 3 2" xfId="32380"/>
    <cellStyle name="Percent 14 2 4" xfId="32381"/>
    <cellStyle name="Percent 14 2 5" xfId="32382"/>
    <cellStyle name="Percent 14 3" xfId="14177"/>
    <cellStyle name="Percent 14 4" xfId="32383"/>
    <cellStyle name="Percent 14 5" xfId="32384"/>
    <cellStyle name="Percent 14 6" xfId="32385"/>
    <cellStyle name="Percent 14 6 2" xfId="32386"/>
    <cellStyle name="Percent 14 7" xfId="32387"/>
    <cellStyle name="Percent 14 8" xfId="32388"/>
    <cellStyle name="Percent 15" xfId="14178"/>
    <cellStyle name="Percent 15 2" xfId="14179"/>
    <cellStyle name="Percent 15 2 2" xfId="14180"/>
    <cellStyle name="Percent 15 2 3" xfId="32389"/>
    <cellStyle name="Percent 15 2 3 2" xfId="32390"/>
    <cellStyle name="Percent 15 2 4" xfId="32391"/>
    <cellStyle name="Percent 15 2 5" xfId="32392"/>
    <cellStyle name="Percent 15 3" xfId="14181"/>
    <cellStyle name="Percent 15 4" xfId="32393"/>
    <cellStyle name="Percent 15 5" xfId="32394"/>
    <cellStyle name="Percent 15 6" xfId="32395"/>
    <cellStyle name="Percent 15 6 2" xfId="32396"/>
    <cellStyle name="Percent 15 7" xfId="32397"/>
    <cellStyle name="Percent 15 8" xfId="32398"/>
    <cellStyle name="Percent 16" xfId="14182"/>
    <cellStyle name="Percent 16 2" xfId="14183"/>
    <cellStyle name="Percent 16 2 2" xfId="14184"/>
    <cellStyle name="Percent 16 2 3" xfId="32399"/>
    <cellStyle name="Percent 16 2 3 2" xfId="32400"/>
    <cellStyle name="Percent 16 2 4" xfId="32401"/>
    <cellStyle name="Percent 16 2 5" xfId="32402"/>
    <cellStyle name="Percent 16 3" xfId="14185"/>
    <cellStyle name="Percent 16 4" xfId="32403"/>
    <cellStyle name="Percent 16 4 2" xfId="32404"/>
    <cellStyle name="Percent 16 5" xfId="32405"/>
    <cellStyle name="Percent 16 6" xfId="32406"/>
    <cellStyle name="Percent 17" xfId="14186"/>
    <cellStyle name="Percent 17 2" xfId="14187"/>
    <cellStyle name="Percent 17 2 2" xfId="14188"/>
    <cellStyle name="Percent 17 2 3" xfId="14189"/>
    <cellStyle name="Percent 17 2 3 2" xfId="32407"/>
    <cellStyle name="Percent 17 2 4" xfId="32408"/>
    <cellStyle name="Percent 17 2 5" xfId="32409"/>
    <cellStyle name="Percent 17 3" xfId="14190"/>
    <cellStyle name="Percent 17 4" xfId="32410"/>
    <cellStyle name="Percent 17 4 2" xfId="32411"/>
    <cellStyle name="Percent 17 5" xfId="32412"/>
    <cellStyle name="Percent 17 6" xfId="32413"/>
    <cellStyle name="Percent 18" xfId="14191"/>
    <cellStyle name="Percent 18 2" xfId="14192"/>
    <cellStyle name="Percent 18 2 2" xfId="32414"/>
    <cellStyle name="Percent 18 2 2 2" xfId="32415"/>
    <cellStyle name="Percent 18 2 3" xfId="32416"/>
    <cellStyle name="Percent 18 2 4" xfId="32417"/>
    <cellStyle name="Percent 18 3" xfId="14193"/>
    <cellStyle name="Percent 18 3 2" xfId="32418"/>
    <cellStyle name="Percent 18 4" xfId="32419"/>
    <cellStyle name="Percent 18 5" xfId="32420"/>
    <cellStyle name="Percent 19" xfId="14194"/>
    <cellStyle name="Percent 19 2" xfId="14195"/>
    <cellStyle name="Percent 19 2 2" xfId="32421"/>
    <cellStyle name="Percent 19 2 2 2" xfId="32422"/>
    <cellStyle name="Percent 19 2 3" xfId="32423"/>
    <cellStyle name="Percent 19 2 4" xfId="32424"/>
    <cellStyle name="Percent 19 3" xfId="14196"/>
    <cellStyle name="Percent 19 3 2" xfId="32425"/>
    <cellStyle name="Percent 19 4" xfId="32426"/>
    <cellStyle name="Percent 19 5" xfId="32427"/>
    <cellStyle name="Percent 2" xfId="14197"/>
    <cellStyle name="Percent 2 10" xfId="14198"/>
    <cellStyle name="Percent 2 10 2" xfId="14199"/>
    <cellStyle name="Percent 2 10 2 2" xfId="32428"/>
    <cellStyle name="Percent 2 10 2 2 2" xfId="32429"/>
    <cellStyle name="Percent 2 10 2 3" xfId="32430"/>
    <cellStyle name="Percent 2 10 2 4" xfId="32431"/>
    <cellStyle name="Percent 2 10 3" xfId="32432"/>
    <cellStyle name="Percent 2 10 4" xfId="32433"/>
    <cellStyle name="Percent 2 10 5" xfId="32434"/>
    <cellStyle name="Percent 2 10 5 2" xfId="32435"/>
    <cellStyle name="Percent 2 10 6" xfId="32436"/>
    <cellStyle name="Percent 2 10 7" xfId="32437"/>
    <cellStyle name="Percent 2 11" xfId="14200"/>
    <cellStyle name="Percent 2 11 2" xfId="14201"/>
    <cellStyle name="Percent 2 11 2 2" xfId="32438"/>
    <cellStyle name="Percent 2 11 2 2 2" xfId="32439"/>
    <cellStyle name="Percent 2 11 2 2 2 2" xfId="32440"/>
    <cellStyle name="Percent 2 11 2 2 2 2 2" xfId="32441"/>
    <cellStyle name="Percent 2 11 2 2 2 2 2 2" xfId="32442"/>
    <cellStyle name="Percent 2 11 2 2 2 2 3" xfId="32443"/>
    <cellStyle name="Percent 2 11 2 2 2 3" xfId="32444"/>
    <cellStyle name="Percent 2 11 2 2 2 3 2" xfId="32445"/>
    <cellStyle name="Percent 2 11 2 2 2 4" xfId="32446"/>
    <cellStyle name="Percent 2 11 2 2 3" xfId="32447"/>
    <cellStyle name="Percent 2 11 2 2 3 2" xfId="32448"/>
    <cellStyle name="Percent 2 11 2 2 3 2 2" xfId="32449"/>
    <cellStyle name="Percent 2 11 2 2 3 3" xfId="32450"/>
    <cellStyle name="Percent 2 11 2 2 4" xfId="32451"/>
    <cellStyle name="Percent 2 11 2 2 4 2" xfId="32452"/>
    <cellStyle name="Percent 2 11 2 2 5" xfId="32453"/>
    <cellStyle name="Percent 2 11 2 3" xfId="32454"/>
    <cellStyle name="Percent 2 11 2 3 2" xfId="32455"/>
    <cellStyle name="Percent 2 11 2 3 2 2" xfId="32456"/>
    <cellStyle name="Percent 2 11 2 3 2 2 2" xfId="32457"/>
    <cellStyle name="Percent 2 11 2 3 2 3" xfId="32458"/>
    <cellStyle name="Percent 2 11 2 3 3" xfId="32459"/>
    <cellStyle name="Percent 2 11 2 3 3 2" xfId="32460"/>
    <cellStyle name="Percent 2 11 2 3 4" xfId="32461"/>
    <cellStyle name="Percent 2 11 2 4" xfId="32462"/>
    <cellStyle name="Percent 2 11 2 4 2" xfId="32463"/>
    <cellStyle name="Percent 2 11 2 4 2 2" xfId="32464"/>
    <cellStyle name="Percent 2 11 2 4 3" xfId="32465"/>
    <cellStyle name="Percent 2 11 2 5" xfId="32466"/>
    <cellStyle name="Percent 2 11 2 5 2" xfId="32467"/>
    <cellStyle name="Percent 2 11 2 6" xfId="32468"/>
    <cellStyle name="Percent 2 11 3" xfId="32469"/>
    <cellStyle name="Percent 2 11 3 2" xfId="32470"/>
    <cellStyle name="Percent 2 11 3 2 2" xfId="32471"/>
    <cellStyle name="Percent 2 11 3 2 2 2" xfId="32472"/>
    <cellStyle name="Percent 2 11 3 2 2 2 2" xfId="32473"/>
    <cellStyle name="Percent 2 11 3 2 2 3" xfId="32474"/>
    <cellStyle name="Percent 2 11 3 2 3" xfId="32475"/>
    <cellStyle name="Percent 2 11 3 2 3 2" xfId="32476"/>
    <cellStyle name="Percent 2 11 3 2 4" xfId="32477"/>
    <cellStyle name="Percent 2 11 3 3" xfId="32478"/>
    <cellStyle name="Percent 2 11 3 3 2" xfId="32479"/>
    <cellStyle name="Percent 2 11 3 3 2 2" xfId="32480"/>
    <cellStyle name="Percent 2 11 3 3 3" xfId="32481"/>
    <cellStyle name="Percent 2 11 3 4" xfId="32482"/>
    <cellStyle name="Percent 2 11 3 4 2" xfId="32483"/>
    <cellStyle name="Percent 2 11 3 5" xfId="32484"/>
    <cellStyle name="Percent 2 11 4" xfId="32485"/>
    <cellStyle name="Percent 2 11 4 2" xfId="32486"/>
    <cellStyle name="Percent 2 11 4 2 2" xfId="32487"/>
    <cellStyle name="Percent 2 11 4 2 2 2" xfId="32488"/>
    <cellStyle name="Percent 2 11 4 2 3" xfId="32489"/>
    <cellStyle name="Percent 2 11 4 3" xfId="32490"/>
    <cellStyle name="Percent 2 11 4 3 2" xfId="32491"/>
    <cellStyle name="Percent 2 11 4 4" xfId="32492"/>
    <cellStyle name="Percent 2 11 5" xfId="32493"/>
    <cellStyle name="Percent 2 11 6" xfId="32494"/>
    <cellStyle name="Percent 2 11 6 2" xfId="32495"/>
    <cellStyle name="Percent 2 11 7" xfId="32496"/>
    <cellStyle name="Percent 2 12" xfId="14202"/>
    <cellStyle name="Percent 2 12 2" xfId="14203"/>
    <cellStyle name="Percent 2 12 2 2" xfId="32497"/>
    <cellStyle name="Percent 2 12 2 2 2" xfId="32498"/>
    <cellStyle name="Percent 2 12 2 2 2 2" xfId="32499"/>
    <cellStyle name="Percent 2 12 2 2 2 2 2" xfId="32500"/>
    <cellStyle name="Percent 2 12 2 2 2 2 2 2" xfId="32501"/>
    <cellStyle name="Percent 2 12 2 2 2 2 3" xfId="32502"/>
    <cellStyle name="Percent 2 12 2 2 2 3" xfId="32503"/>
    <cellStyle name="Percent 2 12 2 2 2 3 2" xfId="32504"/>
    <cellStyle name="Percent 2 12 2 2 2 4" xfId="32505"/>
    <cellStyle name="Percent 2 12 2 2 3" xfId="32506"/>
    <cellStyle name="Percent 2 12 2 2 3 2" xfId="32507"/>
    <cellStyle name="Percent 2 12 2 2 3 2 2" xfId="32508"/>
    <cellStyle name="Percent 2 12 2 2 3 3" xfId="32509"/>
    <cellStyle name="Percent 2 12 2 2 4" xfId="32510"/>
    <cellStyle name="Percent 2 12 2 2 4 2" xfId="32511"/>
    <cellStyle name="Percent 2 12 2 2 5" xfId="32512"/>
    <cellStyle name="Percent 2 12 2 3" xfId="32513"/>
    <cellStyle name="Percent 2 12 2 3 2" xfId="32514"/>
    <cellStyle name="Percent 2 12 2 3 2 2" xfId="32515"/>
    <cellStyle name="Percent 2 12 2 3 2 2 2" xfId="32516"/>
    <cellStyle name="Percent 2 12 2 3 2 3" xfId="32517"/>
    <cellStyle name="Percent 2 12 2 3 3" xfId="32518"/>
    <cellStyle name="Percent 2 12 2 3 3 2" xfId="32519"/>
    <cellStyle name="Percent 2 12 2 3 4" xfId="32520"/>
    <cellStyle name="Percent 2 12 2 4" xfId="32521"/>
    <cellStyle name="Percent 2 12 2 4 2" xfId="32522"/>
    <cellStyle name="Percent 2 12 2 4 2 2" xfId="32523"/>
    <cellStyle name="Percent 2 12 2 4 3" xfId="32524"/>
    <cellStyle name="Percent 2 12 2 5" xfId="32525"/>
    <cellStyle name="Percent 2 12 2 5 2" xfId="32526"/>
    <cellStyle name="Percent 2 12 2 6" xfId="32527"/>
    <cellStyle name="Percent 2 12 3" xfId="32528"/>
    <cellStyle name="Percent 2 12 3 2" xfId="32529"/>
    <cellStyle name="Percent 2 12 3 2 2" xfId="32530"/>
    <cellStyle name="Percent 2 12 3 2 2 2" xfId="32531"/>
    <cellStyle name="Percent 2 12 3 2 2 2 2" xfId="32532"/>
    <cellStyle name="Percent 2 12 3 2 2 3" xfId="32533"/>
    <cellStyle name="Percent 2 12 3 2 3" xfId="32534"/>
    <cellStyle name="Percent 2 12 3 2 3 2" xfId="32535"/>
    <cellStyle name="Percent 2 12 3 2 4" xfId="32536"/>
    <cellStyle name="Percent 2 12 3 3" xfId="32537"/>
    <cellStyle name="Percent 2 12 3 3 2" xfId="32538"/>
    <cellStyle name="Percent 2 12 3 3 2 2" xfId="32539"/>
    <cellStyle name="Percent 2 12 3 3 3" xfId="32540"/>
    <cellStyle name="Percent 2 12 3 4" xfId="32541"/>
    <cellStyle name="Percent 2 12 3 4 2" xfId="32542"/>
    <cellStyle name="Percent 2 12 3 5" xfId="32543"/>
    <cellStyle name="Percent 2 12 4" xfId="32544"/>
    <cellStyle name="Percent 2 12 4 2" xfId="32545"/>
    <cellStyle name="Percent 2 12 4 2 2" xfId="32546"/>
    <cellStyle name="Percent 2 12 4 2 2 2" xfId="32547"/>
    <cellStyle name="Percent 2 12 4 2 3" xfId="32548"/>
    <cellStyle name="Percent 2 12 4 3" xfId="32549"/>
    <cellStyle name="Percent 2 12 4 3 2" xfId="32550"/>
    <cellStyle name="Percent 2 12 4 4" xfId="32551"/>
    <cellStyle name="Percent 2 12 5" xfId="32552"/>
    <cellStyle name="Percent 2 12 5 2" xfId="32553"/>
    <cellStyle name="Percent 2 12 5 2 2" xfId="32554"/>
    <cellStyle name="Percent 2 12 5 3" xfId="32555"/>
    <cellStyle name="Percent 2 12 6" xfId="32556"/>
    <cellStyle name="Percent 2 12 7" xfId="32557"/>
    <cellStyle name="Percent 2 12 7 2" xfId="32558"/>
    <cellStyle name="Percent 2 12 8" xfId="32559"/>
    <cellStyle name="Percent 2 13" xfId="14204"/>
    <cellStyle name="Percent 2 13 2" xfId="32560"/>
    <cellStyle name="Percent 2 13 2 2" xfId="32561"/>
    <cellStyle name="Percent 2 13 3" xfId="32562"/>
    <cellStyle name="Percent 2 13 4" xfId="32563"/>
    <cellStyle name="Percent 2 14" xfId="14205"/>
    <cellStyle name="Percent 2 14 2" xfId="14206"/>
    <cellStyle name="Percent 2 14 2 2" xfId="32564"/>
    <cellStyle name="Percent 2 14 2 2 2" xfId="32565"/>
    <cellStyle name="Percent 2 14 2 2 2 2" xfId="32566"/>
    <cellStyle name="Percent 2 14 2 2 2 2 2" xfId="32567"/>
    <cellStyle name="Percent 2 14 2 2 2 2 2 2" xfId="32568"/>
    <cellStyle name="Percent 2 14 2 2 2 2 3" xfId="32569"/>
    <cellStyle name="Percent 2 14 2 2 2 3" xfId="32570"/>
    <cellStyle name="Percent 2 14 2 2 2 3 2" xfId="32571"/>
    <cellStyle name="Percent 2 14 2 2 2 4" xfId="32572"/>
    <cellStyle name="Percent 2 14 2 2 3" xfId="32573"/>
    <cellStyle name="Percent 2 14 2 2 3 2" xfId="32574"/>
    <cellStyle name="Percent 2 14 2 2 3 2 2" xfId="32575"/>
    <cellStyle name="Percent 2 14 2 2 3 3" xfId="32576"/>
    <cellStyle name="Percent 2 14 2 2 4" xfId="32577"/>
    <cellStyle name="Percent 2 14 2 2 4 2" xfId="32578"/>
    <cellStyle name="Percent 2 14 2 2 5" xfId="32579"/>
    <cellStyle name="Percent 2 14 2 3" xfId="32580"/>
    <cellStyle name="Percent 2 14 2 3 2" xfId="32581"/>
    <cellStyle name="Percent 2 14 2 3 2 2" xfId="32582"/>
    <cellStyle name="Percent 2 14 2 3 2 2 2" xfId="32583"/>
    <cellStyle name="Percent 2 14 2 3 2 3" xfId="32584"/>
    <cellStyle name="Percent 2 14 2 3 3" xfId="32585"/>
    <cellStyle name="Percent 2 14 2 3 3 2" xfId="32586"/>
    <cellStyle name="Percent 2 14 2 3 4" xfId="32587"/>
    <cellStyle name="Percent 2 14 2 4" xfId="32588"/>
    <cellStyle name="Percent 2 14 2 4 2" xfId="32589"/>
    <cellStyle name="Percent 2 14 2 4 2 2" xfId="32590"/>
    <cellStyle name="Percent 2 14 2 4 3" xfId="32591"/>
    <cellStyle name="Percent 2 14 2 5" xfId="32592"/>
    <cellStyle name="Percent 2 14 2 5 2" xfId="32593"/>
    <cellStyle name="Percent 2 14 2 6" xfId="32594"/>
    <cellStyle name="Percent 2 14 3" xfId="32595"/>
    <cellStyle name="Percent 2 14 3 2" xfId="32596"/>
    <cellStyle name="Percent 2 14 3 2 2" xfId="32597"/>
    <cellStyle name="Percent 2 14 3 2 2 2" xfId="32598"/>
    <cellStyle name="Percent 2 14 3 2 2 2 2" xfId="32599"/>
    <cellStyle name="Percent 2 14 3 2 2 3" xfId="32600"/>
    <cellStyle name="Percent 2 14 3 2 3" xfId="32601"/>
    <cellStyle name="Percent 2 14 3 2 3 2" xfId="32602"/>
    <cellStyle name="Percent 2 14 3 2 4" xfId="32603"/>
    <cellStyle name="Percent 2 14 3 3" xfId="32604"/>
    <cellStyle name="Percent 2 14 3 3 2" xfId="32605"/>
    <cellStyle name="Percent 2 14 3 3 2 2" xfId="32606"/>
    <cellStyle name="Percent 2 14 3 3 3" xfId="32607"/>
    <cellStyle name="Percent 2 14 3 4" xfId="32608"/>
    <cellStyle name="Percent 2 14 3 4 2" xfId="32609"/>
    <cellStyle name="Percent 2 14 3 5" xfId="32610"/>
    <cellStyle name="Percent 2 14 4" xfId="32611"/>
    <cellStyle name="Percent 2 14 4 2" xfId="32612"/>
    <cellStyle name="Percent 2 14 4 2 2" xfId="32613"/>
    <cellStyle name="Percent 2 14 4 2 2 2" xfId="32614"/>
    <cellStyle name="Percent 2 14 4 2 3" xfId="32615"/>
    <cellStyle name="Percent 2 14 4 3" xfId="32616"/>
    <cellStyle name="Percent 2 14 4 3 2" xfId="32617"/>
    <cellStyle name="Percent 2 14 4 4" xfId="32618"/>
    <cellStyle name="Percent 2 14 5" xfId="32619"/>
    <cellStyle name="Percent 2 14 5 2" xfId="32620"/>
    <cellStyle name="Percent 2 14 5 2 2" xfId="32621"/>
    <cellStyle name="Percent 2 14 5 3" xfId="32622"/>
    <cellStyle name="Percent 2 14 6" xfId="32623"/>
    <cellStyle name="Percent 2 14 7" xfId="32624"/>
    <cellStyle name="Percent 2 14 7 2" xfId="32625"/>
    <cellStyle name="Percent 2 14 8" xfId="32626"/>
    <cellStyle name="Percent 2 15" xfId="14207"/>
    <cellStyle name="Percent 2 16" xfId="14208"/>
    <cellStyle name="Percent 2 17" xfId="32627"/>
    <cellStyle name="Percent 2 17 2" xfId="32628"/>
    <cellStyle name="Percent 2 17 3" xfId="32629"/>
    <cellStyle name="Percent 2 2" xfId="14209"/>
    <cellStyle name="Percent 2 2 10" xfId="32630"/>
    <cellStyle name="Percent 2 2 11" xfId="32631"/>
    <cellStyle name="Percent 2 2 12" xfId="32632"/>
    <cellStyle name="Percent 2 2 13" xfId="32633"/>
    <cellStyle name="Percent 2 2 2" xfId="14210"/>
    <cellStyle name="Percent 2 2 2 10" xfId="32634"/>
    <cellStyle name="Percent 2 2 2 2" xfId="14211"/>
    <cellStyle name="Percent 2 2 2 2 2" xfId="14212"/>
    <cellStyle name="Percent 2 2 2 2 2 2" xfId="32635"/>
    <cellStyle name="Percent 2 2 2 2 2 3" xfId="32636"/>
    <cellStyle name="Percent 2 2 2 2 2 3 2" xfId="32637"/>
    <cellStyle name="Percent 2 2 2 2 2 4" xfId="32638"/>
    <cellStyle name="Percent 2 2 2 2 2 5" xfId="32639"/>
    <cellStyle name="Percent 2 2 2 2 3" xfId="14213"/>
    <cellStyle name="Percent 2 2 2 2 4" xfId="32640"/>
    <cellStyle name="Percent 2 2 2 2 5" xfId="32641"/>
    <cellStyle name="Percent 2 2 2 2 6" xfId="32642"/>
    <cellStyle name="Percent 2 2 2 2 6 2" xfId="32643"/>
    <cellStyle name="Percent 2 2 2 2 7" xfId="32644"/>
    <cellStyle name="Percent 2 2 2 2 8" xfId="32645"/>
    <cellStyle name="Percent 2 2 2 3" xfId="14214"/>
    <cellStyle name="Percent 2 2 2 3 2" xfId="14215"/>
    <cellStyle name="Percent 2 2 2 3 2 2" xfId="32646"/>
    <cellStyle name="Percent 2 2 2 3 3" xfId="14216"/>
    <cellStyle name="Percent 2 2 2 3 4" xfId="32647"/>
    <cellStyle name="Percent 2 2 2 3 5" xfId="32648"/>
    <cellStyle name="Percent 2 2 2 3 6" xfId="32649"/>
    <cellStyle name="Percent 2 2 2 3 6 2" xfId="32650"/>
    <cellStyle name="Percent 2 2 2 3 7" xfId="32651"/>
    <cellStyle name="Percent 2 2 2 3 8" xfId="32652"/>
    <cellStyle name="Percent 2 2 2 4" xfId="14217"/>
    <cellStyle name="Percent 2 2 2 4 2" xfId="32653"/>
    <cellStyle name="Percent 2 2 2 5" xfId="14218"/>
    <cellStyle name="Percent 2 2 2 6" xfId="32654"/>
    <cellStyle name="Percent 2 2 2 7" xfId="32655"/>
    <cellStyle name="Percent 2 2 2 8" xfId="32656"/>
    <cellStyle name="Percent 2 2 2 8 2" xfId="32657"/>
    <cellStyle name="Percent 2 2 2 9" xfId="32658"/>
    <cellStyle name="Percent 2 2 3" xfId="14219"/>
    <cellStyle name="Percent 2 2 3 2" xfId="14220"/>
    <cellStyle name="Percent 2 2 3 2 2" xfId="14221"/>
    <cellStyle name="Percent 2 2 3 2 3" xfId="32659"/>
    <cellStyle name="Percent 2 2 3 2 4" xfId="32660"/>
    <cellStyle name="Percent 2 2 3 2 5" xfId="32661"/>
    <cellStyle name="Percent 2 2 3 2 5 2" xfId="32662"/>
    <cellStyle name="Percent 2 2 3 2 6" xfId="32663"/>
    <cellStyle name="Percent 2 2 3 2 7" xfId="32664"/>
    <cellStyle name="Percent 2 2 3 3" xfId="14222"/>
    <cellStyle name="Percent 2 2 3 4" xfId="32665"/>
    <cellStyle name="Percent 2 2 3 5" xfId="32666"/>
    <cellStyle name="Percent 2 2 3 6" xfId="32667"/>
    <cellStyle name="Percent 2 2 3 6 2" xfId="32668"/>
    <cellStyle name="Percent 2 2 3 7" xfId="32669"/>
    <cellStyle name="Percent 2 2 3 8" xfId="32670"/>
    <cellStyle name="Percent 2 2 4" xfId="14223"/>
    <cellStyle name="Percent 2 2 4 2" xfId="14224"/>
    <cellStyle name="Percent 2 2 4 2 2" xfId="32671"/>
    <cellStyle name="Percent 2 2 4 2 2 2" xfId="32672"/>
    <cellStyle name="Percent 2 2 4 2 3" xfId="32673"/>
    <cellStyle name="Percent 2 2 4 2 4" xfId="32674"/>
    <cellStyle name="Percent 2 2 4 2 4 2" xfId="32675"/>
    <cellStyle name="Percent 2 2 4 2 5" xfId="32676"/>
    <cellStyle name="Percent 2 2 4 2 6" xfId="32677"/>
    <cellStyle name="Percent 2 2 4 3" xfId="14225"/>
    <cellStyle name="Percent 2 2 4 4" xfId="14226"/>
    <cellStyle name="Percent 2 2 4 5" xfId="32678"/>
    <cellStyle name="Percent 2 2 4 6" xfId="32679"/>
    <cellStyle name="Percent 2 2 4 6 2" xfId="32680"/>
    <cellStyle name="Percent 2 2 4 7" xfId="32681"/>
    <cellStyle name="Percent 2 2 4 8" xfId="32682"/>
    <cellStyle name="Percent 2 2 5" xfId="14227"/>
    <cellStyle name="Percent 2 2 5 2" xfId="14228"/>
    <cellStyle name="Percent 2 2 5 2 2" xfId="32683"/>
    <cellStyle name="Percent 2 2 5 3" xfId="14229"/>
    <cellStyle name="Percent 2 2 5 4" xfId="32684"/>
    <cellStyle name="Percent 2 2 5 5" xfId="32685"/>
    <cellStyle name="Percent 2 2 5 6" xfId="32686"/>
    <cellStyle name="Percent 2 2 5 6 2" xfId="32687"/>
    <cellStyle name="Percent 2 2 5 7" xfId="32688"/>
    <cellStyle name="Percent 2 2 5 8" xfId="32689"/>
    <cellStyle name="Percent 2 2 6" xfId="14230"/>
    <cellStyle name="Percent 2 2 6 2" xfId="32690"/>
    <cellStyle name="Percent 2 2 6 3" xfId="32691"/>
    <cellStyle name="Percent 2 2 6 4" xfId="32692"/>
    <cellStyle name="Percent 2 2 6 4 2" xfId="32693"/>
    <cellStyle name="Percent 2 2 7" xfId="14231"/>
    <cellStyle name="Percent 2 2 7 2" xfId="32694"/>
    <cellStyle name="Percent 2 2 8" xfId="14232"/>
    <cellStyle name="Percent 2 2 9" xfId="32695"/>
    <cellStyle name="Percent 2 3" xfId="14233"/>
    <cellStyle name="Percent 2 3 10" xfId="32696"/>
    <cellStyle name="Percent 2 3 10 2" xfId="32697"/>
    <cellStyle name="Percent 2 3 11" xfId="32698"/>
    <cellStyle name="Percent 2 3 12" xfId="32699"/>
    <cellStyle name="Percent 2 3 2" xfId="14234"/>
    <cellStyle name="Percent 2 3 2 2" xfId="14235"/>
    <cellStyle name="Percent 2 3 2 2 2" xfId="14236"/>
    <cellStyle name="Percent 2 3 2 2 2 2" xfId="32700"/>
    <cellStyle name="Percent 2 3 2 2 2 2 2" xfId="32701"/>
    <cellStyle name="Percent 2 3 2 2 2 3" xfId="32702"/>
    <cellStyle name="Percent 2 3 2 2 2 4" xfId="32703"/>
    <cellStyle name="Percent 2 3 2 2 3" xfId="14237"/>
    <cellStyle name="Percent 2 3 2 2 4" xfId="32704"/>
    <cellStyle name="Percent 2 3 2 2 5" xfId="32705"/>
    <cellStyle name="Percent 2 3 2 2 5 2" xfId="32706"/>
    <cellStyle name="Percent 2 3 2 2 6" xfId="32707"/>
    <cellStyle name="Percent 2 3 2 2 7" xfId="32708"/>
    <cellStyle name="Percent 2 3 2 3" xfId="14238"/>
    <cellStyle name="Percent 2 3 2 3 2" xfId="32709"/>
    <cellStyle name="Percent 2 3 2 3 2 2" xfId="32710"/>
    <cellStyle name="Percent 2 3 2 3 3" xfId="32711"/>
    <cellStyle name="Percent 2 3 2 3 4" xfId="32712"/>
    <cellStyle name="Percent 2 3 2 4" xfId="14239"/>
    <cellStyle name="Percent 2 3 2 4 2" xfId="32713"/>
    <cellStyle name="Percent 2 3 2 4 2 2" xfId="32714"/>
    <cellStyle name="Percent 2 3 2 4 3" xfId="32715"/>
    <cellStyle name="Percent 2 3 2 4 4" xfId="32716"/>
    <cellStyle name="Percent 2 3 2 5" xfId="14240"/>
    <cellStyle name="Percent 2 3 2 6" xfId="32717"/>
    <cellStyle name="Percent 2 3 2 6 2" xfId="32718"/>
    <cellStyle name="Percent 2 3 2 7" xfId="32719"/>
    <cellStyle name="Percent 2 3 2 8" xfId="32720"/>
    <cellStyle name="Percent 2 3 3" xfId="14241"/>
    <cellStyle name="Percent 2 3 3 2" xfId="14242"/>
    <cellStyle name="Percent 2 3 3 2 2" xfId="14243"/>
    <cellStyle name="Percent 2 3 3 2 3" xfId="32721"/>
    <cellStyle name="Percent 2 3 3 2 4" xfId="32722"/>
    <cellStyle name="Percent 2 3 3 2 5" xfId="32723"/>
    <cellStyle name="Percent 2 3 3 2 5 2" xfId="32724"/>
    <cellStyle name="Percent 2 3 3 2 6" xfId="32725"/>
    <cellStyle name="Percent 2 3 3 2 7" xfId="32726"/>
    <cellStyle name="Percent 2 3 3 3" xfId="14244"/>
    <cellStyle name="Percent 2 3 3 3 2" xfId="32727"/>
    <cellStyle name="Percent 2 3 3 3 2 2" xfId="32728"/>
    <cellStyle name="Percent 2 3 3 3 3" xfId="32729"/>
    <cellStyle name="Percent 2 3 3 3 4" xfId="32730"/>
    <cellStyle name="Percent 2 3 3 4" xfId="14245"/>
    <cellStyle name="Percent 2 3 3 5" xfId="32731"/>
    <cellStyle name="Percent 2 3 3 6" xfId="32732"/>
    <cellStyle name="Percent 2 3 3 6 2" xfId="32733"/>
    <cellStyle name="Percent 2 3 3 7" xfId="32734"/>
    <cellStyle name="Percent 2 3 3 8" xfId="32735"/>
    <cellStyle name="Percent 2 3 4" xfId="14246"/>
    <cellStyle name="Percent 2 3 4 2" xfId="14247"/>
    <cellStyle name="Percent 2 3 4 2 2" xfId="32736"/>
    <cellStyle name="Percent 2 3 4 3" xfId="32737"/>
    <cellStyle name="Percent 2 3 4 4" xfId="32738"/>
    <cellStyle name="Percent 2 3 4 5" xfId="32739"/>
    <cellStyle name="Percent 2 3 4 6" xfId="32740"/>
    <cellStyle name="Percent 2 3 4 6 2" xfId="32741"/>
    <cellStyle name="Percent 2 3 4 7" xfId="32742"/>
    <cellStyle name="Percent 2 3 4 8" xfId="32743"/>
    <cellStyle name="Percent 2 3 5" xfId="14248"/>
    <cellStyle name="Percent 2 3 5 2" xfId="14249"/>
    <cellStyle name="Percent 2 3 5 2 2" xfId="32744"/>
    <cellStyle name="Percent 2 3 5 3" xfId="32745"/>
    <cellStyle name="Percent 2 3 5 4" xfId="32746"/>
    <cellStyle name="Percent 2 3 5 5" xfId="32747"/>
    <cellStyle name="Percent 2 3 5 6" xfId="32748"/>
    <cellStyle name="Percent 2 3 5 6 2" xfId="32749"/>
    <cellStyle name="Percent 2 3 5 7" xfId="32750"/>
    <cellStyle name="Percent 2 3 5 8" xfId="32751"/>
    <cellStyle name="Percent 2 3 6" xfId="14250"/>
    <cellStyle name="Percent 2 3 6 2" xfId="32752"/>
    <cellStyle name="Percent 2 3 7" xfId="32753"/>
    <cellStyle name="Percent 2 3 8" xfId="32754"/>
    <cellStyle name="Percent 2 3 9" xfId="32755"/>
    <cellStyle name="Percent 2 4" xfId="14251"/>
    <cellStyle name="Percent 2 4 10" xfId="32756"/>
    <cellStyle name="Percent 2 4 2" xfId="14252"/>
    <cellStyle name="Percent 2 4 2 2" xfId="14253"/>
    <cellStyle name="Percent 2 4 2 2 2" xfId="14254"/>
    <cellStyle name="Percent 2 4 2 2 3" xfId="32757"/>
    <cellStyle name="Percent 2 4 2 2 4" xfId="32758"/>
    <cellStyle name="Percent 2 4 2 3" xfId="14255"/>
    <cellStyle name="Percent 2 4 2 4" xfId="32759"/>
    <cellStyle name="Percent 2 4 2 5" xfId="32760"/>
    <cellStyle name="Percent 2 4 2 6" xfId="32761"/>
    <cellStyle name="Percent 2 4 2 6 2" xfId="32762"/>
    <cellStyle name="Percent 2 4 2 7" xfId="32763"/>
    <cellStyle name="Percent 2 4 2 8" xfId="32764"/>
    <cellStyle name="Percent 2 4 3" xfId="14256"/>
    <cellStyle name="Percent 2 4 3 2" xfId="14257"/>
    <cellStyle name="Percent 2 4 3 2 2" xfId="32765"/>
    <cellStyle name="Percent 2 4 3 3" xfId="14258"/>
    <cellStyle name="Percent 2 4 3 4" xfId="32766"/>
    <cellStyle name="Percent 2 4 3 5" xfId="32767"/>
    <cellStyle name="Percent 2 4 3 6" xfId="32768"/>
    <cellStyle name="Percent 2 4 3 6 2" xfId="32769"/>
    <cellStyle name="Percent 2 4 3 7" xfId="32770"/>
    <cellStyle name="Percent 2 4 3 8" xfId="32771"/>
    <cellStyle name="Percent 2 4 4" xfId="14259"/>
    <cellStyle name="Percent 2 4 4 2" xfId="32772"/>
    <cellStyle name="Percent 2 4 5" xfId="14260"/>
    <cellStyle name="Percent 2 4 6" xfId="32773"/>
    <cellStyle name="Percent 2 4 7" xfId="32774"/>
    <cellStyle name="Percent 2 4 8" xfId="32775"/>
    <cellStyle name="Percent 2 4 8 2" xfId="32776"/>
    <cellStyle name="Percent 2 4 9" xfId="32777"/>
    <cellStyle name="Percent 2 5" xfId="14261"/>
    <cellStyle name="Percent 2 5 10" xfId="32778"/>
    <cellStyle name="Percent 2 5 2" xfId="14262"/>
    <cellStyle name="Percent 2 5 2 2" xfId="14263"/>
    <cellStyle name="Percent 2 5 2 2 2" xfId="14264"/>
    <cellStyle name="Percent 2 5 2 2 2 2" xfId="32779"/>
    <cellStyle name="Percent 2 5 2 2 3" xfId="32780"/>
    <cellStyle name="Percent 2 5 2 2 4" xfId="32781"/>
    <cellStyle name="Percent 2 5 2 2 5" xfId="32782"/>
    <cellStyle name="Percent 2 5 2 2 6" xfId="32783"/>
    <cellStyle name="Percent 2 5 2 2 6 2" xfId="32784"/>
    <cellStyle name="Percent 2 5 2 2 7" xfId="32785"/>
    <cellStyle name="Percent 2 5 2 2 8" xfId="32786"/>
    <cellStyle name="Percent 2 5 2 3" xfId="14265"/>
    <cellStyle name="Percent 2 5 2 4" xfId="32787"/>
    <cellStyle name="Percent 2 5 2 5" xfId="32788"/>
    <cellStyle name="Percent 2 5 2 6" xfId="32789"/>
    <cellStyle name="Percent 2 5 2 6 2" xfId="32790"/>
    <cellStyle name="Percent 2 5 2 7" xfId="32791"/>
    <cellStyle name="Percent 2 5 2 8" xfId="32792"/>
    <cellStyle name="Percent 2 5 3" xfId="14266"/>
    <cellStyle name="Percent 2 5 3 2" xfId="14267"/>
    <cellStyle name="Percent 2 5 3 3" xfId="32793"/>
    <cellStyle name="Percent 2 5 3 4" xfId="32794"/>
    <cellStyle name="Percent 2 5 3 5" xfId="32795"/>
    <cellStyle name="Percent 2 5 3 5 2" xfId="32796"/>
    <cellStyle name="Percent 2 5 3 6" xfId="32797"/>
    <cellStyle name="Percent 2 5 3 7" xfId="32798"/>
    <cellStyle name="Percent 2 5 4" xfId="14268"/>
    <cellStyle name="Percent 2 5 4 2" xfId="32799"/>
    <cellStyle name="Percent 2 5 5" xfId="14269"/>
    <cellStyle name="Percent 2 5 6" xfId="32800"/>
    <cellStyle name="Percent 2 5 7" xfId="32801"/>
    <cellStyle name="Percent 2 5 8" xfId="32802"/>
    <cellStyle name="Percent 2 5 8 2" xfId="32803"/>
    <cellStyle name="Percent 2 5 9" xfId="32804"/>
    <cellStyle name="Percent 2 6" xfId="14270"/>
    <cellStyle name="Percent 2 6 10" xfId="32805"/>
    <cellStyle name="Percent 2 6 11" xfId="32806"/>
    <cellStyle name="Percent 2 6 11 2" xfId="32807"/>
    <cellStyle name="Percent 2 6 12" xfId="32808"/>
    <cellStyle name="Percent 2 6 2" xfId="14271"/>
    <cellStyle name="Percent 2 6 2 2" xfId="14272"/>
    <cellStyle name="Percent 2 6 2 2 2" xfId="32809"/>
    <cellStyle name="Percent 2 6 2 2 2 2" xfId="32810"/>
    <cellStyle name="Percent 2 6 2 2 2 2 2" xfId="32811"/>
    <cellStyle name="Percent 2 6 2 2 2 2 2 2" xfId="32812"/>
    <cellStyle name="Percent 2 6 2 2 2 2 3" xfId="32813"/>
    <cellStyle name="Percent 2 6 2 2 2 3" xfId="32814"/>
    <cellStyle name="Percent 2 6 2 2 2 4" xfId="32815"/>
    <cellStyle name="Percent 2 6 2 2 2 4 2" xfId="32816"/>
    <cellStyle name="Percent 2 6 2 2 2 5" xfId="32817"/>
    <cellStyle name="Percent 2 6 2 2 3" xfId="32818"/>
    <cellStyle name="Percent 2 6 2 2 3 2" xfId="32819"/>
    <cellStyle name="Percent 2 6 2 2 3 2 2" xfId="32820"/>
    <cellStyle name="Percent 2 6 2 2 3 3" xfId="32821"/>
    <cellStyle name="Percent 2 6 2 2 4" xfId="32822"/>
    <cellStyle name="Percent 2 6 2 2 5" xfId="32823"/>
    <cellStyle name="Percent 2 6 2 2 5 2" xfId="32824"/>
    <cellStyle name="Percent 2 6 2 2 6" xfId="32825"/>
    <cellStyle name="Percent 2 6 2 3" xfId="32826"/>
    <cellStyle name="Percent 2 6 2 3 2" xfId="32827"/>
    <cellStyle name="Percent 2 6 2 3 2 2" xfId="32828"/>
    <cellStyle name="Percent 2 6 2 3 2 2 2" xfId="32829"/>
    <cellStyle name="Percent 2 6 2 3 2 3" xfId="32830"/>
    <cellStyle name="Percent 2 6 2 3 3" xfId="32831"/>
    <cellStyle name="Percent 2 6 2 3 4" xfId="32832"/>
    <cellStyle name="Percent 2 6 2 3 4 2" xfId="32833"/>
    <cellStyle name="Percent 2 6 2 3 5" xfId="32834"/>
    <cellStyle name="Percent 2 6 2 4" xfId="32835"/>
    <cellStyle name="Percent 2 6 2 5" xfId="32836"/>
    <cellStyle name="Percent 2 6 2 6" xfId="32837"/>
    <cellStyle name="Percent 2 6 2 6 2" xfId="32838"/>
    <cellStyle name="Percent 2 6 2 6 2 2" xfId="32839"/>
    <cellStyle name="Percent 2 6 2 6 3" xfId="32840"/>
    <cellStyle name="Percent 2 6 2 7" xfId="32841"/>
    <cellStyle name="Percent 2 6 2 8" xfId="32842"/>
    <cellStyle name="Percent 2 6 2 8 2" xfId="32843"/>
    <cellStyle name="Percent 2 6 2 9" xfId="32844"/>
    <cellStyle name="Percent 2 6 3" xfId="14273"/>
    <cellStyle name="Percent 2 6 3 2" xfId="32845"/>
    <cellStyle name="Percent 2 6 3 2 2" xfId="32846"/>
    <cellStyle name="Percent 2 6 3 2 2 2" xfId="32847"/>
    <cellStyle name="Percent 2 6 3 2 2 2 2" xfId="32848"/>
    <cellStyle name="Percent 2 6 3 2 2 3" xfId="32849"/>
    <cellStyle name="Percent 2 6 3 2 3" xfId="32850"/>
    <cellStyle name="Percent 2 6 3 2 4" xfId="32851"/>
    <cellStyle name="Percent 2 6 3 2 4 2" xfId="32852"/>
    <cellStyle name="Percent 2 6 3 2 5" xfId="32853"/>
    <cellStyle name="Percent 2 6 3 3" xfId="32854"/>
    <cellStyle name="Percent 2 6 3 3 2" xfId="32855"/>
    <cellStyle name="Percent 2 6 3 3 2 2" xfId="32856"/>
    <cellStyle name="Percent 2 6 3 3 3" xfId="32857"/>
    <cellStyle name="Percent 2 6 3 4" xfId="32858"/>
    <cellStyle name="Percent 2 6 3 5" xfId="32859"/>
    <cellStyle name="Percent 2 6 3 5 2" xfId="32860"/>
    <cellStyle name="Percent 2 6 3 6" xfId="32861"/>
    <cellStyle name="Percent 2 6 4" xfId="14274"/>
    <cellStyle name="Percent 2 6 4 2" xfId="32862"/>
    <cellStyle name="Percent 2 6 4 2 2" xfId="32863"/>
    <cellStyle name="Percent 2 6 4 3" xfId="32864"/>
    <cellStyle name="Percent 2 6 4 4" xfId="32865"/>
    <cellStyle name="Percent 2 6 4 4 2" xfId="32866"/>
    <cellStyle name="Percent 2 6 4 4 2 2" xfId="32867"/>
    <cellStyle name="Percent 2 6 4 4 3" xfId="32868"/>
    <cellStyle name="Percent 2 6 4 5" xfId="32869"/>
    <cellStyle name="Percent 2 6 4 6" xfId="32870"/>
    <cellStyle name="Percent 2 6 4 6 2" xfId="32871"/>
    <cellStyle name="Percent 2 6 4 7" xfId="32872"/>
    <cellStyle name="Percent 2 6 5" xfId="32873"/>
    <cellStyle name="Percent 2 6 5 2" xfId="32874"/>
    <cellStyle name="Percent 2 6 6" xfId="32875"/>
    <cellStyle name="Percent 2 6 7" xfId="32876"/>
    <cellStyle name="Percent 2 6 8" xfId="32877"/>
    <cellStyle name="Percent 2 6 9" xfId="32878"/>
    <cellStyle name="Percent 2 6 9 2" xfId="32879"/>
    <cellStyle name="Percent 2 6 9 2 2" xfId="32880"/>
    <cellStyle name="Percent 2 6 9 3" xfId="32881"/>
    <cellStyle name="Percent 2 7" xfId="14275"/>
    <cellStyle name="Percent 2 7 2" xfId="14276"/>
    <cellStyle name="Percent 2 7 2 2" xfId="14277"/>
    <cellStyle name="Percent 2 7 2 3" xfId="32882"/>
    <cellStyle name="Percent 2 7 2 4" xfId="32883"/>
    <cellStyle name="Percent 2 7 2 5" xfId="32884"/>
    <cellStyle name="Percent 2 7 2 5 2" xfId="32885"/>
    <cellStyle name="Percent 2 7 2 6" xfId="32886"/>
    <cellStyle name="Percent 2 7 2 7" xfId="32887"/>
    <cellStyle name="Percent 2 7 3" xfId="14278"/>
    <cellStyle name="Percent 2 7 3 2" xfId="32888"/>
    <cellStyle name="Percent 2 7 4" xfId="14279"/>
    <cellStyle name="Percent 2 7 5" xfId="32889"/>
    <cellStyle name="Percent 2 7 6" xfId="32890"/>
    <cellStyle name="Percent 2 7 7" xfId="32891"/>
    <cellStyle name="Percent 2 7 7 2" xfId="32892"/>
    <cellStyle name="Percent 2 7 8" xfId="32893"/>
    <cellStyle name="Percent 2 7 9" xfId="32894"/>
    <cellStyle name="Percent 2 8" xfId="14280"/>
    <cellStyle name="Percent 2 8 2" xfId="14281"/>
    <cellStyle name="Percent 2 8 2 2" xfId="32895"/>
    <cellStyle name="Percent 2 8 2 3" xfId="32896"/>
    <cellStyle name="Percent 2 8 2 3 2" xfId="32897"/>
    <cellStyle name="Percent 2 8 2 4" xfId="32898"/>
    <cellStyle name="Percent 2 8 2 5" xfId="32899"/>
    <cellStyle name="Percent 2 8 3" xfId="14282"/>
    <cellStyle name="Percent 2 8 4" xfId="32900"/>
    <cellStyle name="Percent 2 8 5" xfId="32901"/>
    <cellStyle name="Percent 2 8 6" xfId="32902"/>
    <cellStyle name="Percent 2 8 6 2" xfId="32903"/>
    <cellStyle name="Percent 2 8 7" xfId="32904"/>
    <cellStyle name="Percent 2 8 8" xfId="32905"/>
    <cellStyle name="Percent 2 9" xfId="14283"/>
    <cellStyle name="Percent 2 9 2" xfId="14284"/>
    <cellStyle name="Percent 2 9 2 2" xfId="32906"/>
    <cellStyle name="Percent 2 9 2 2 2" xfId="32907"/>
    <cellStyle name="Percent 2 9 2 2 2 2" xfId="32908"/>
    <cellStyle name="Percent 2 9 2 2 2 2 2" xfId="32909"/>
    <cellStyle name="Percent 2 9 2 2 2 2 2 2" xfId="32910"/>
    <cellStyle name="Percent 2 9 2 2 2 2 3" xfId="32911"/>
    <cellStyle name="Percent 2 9 2 2 2 3" xfId="32912"/>
    <cellStyle name="Percent 2 9 2 2 2 3 2" xfId="32913"/>
    <cellStyle name="Percent 2 9 2 2 2 4" xfId="32914"/>
    <cellStyle name="Percent 2 9 2 2 3" xfId="32915"/>
    <cellStyle name="Percent 2 9 2 2 3 2" xfId="32916"/>
    <cellStyle name="Percent 2 9 2 2 3 2 2" xfId="32917"/>
    <cellStyle name="Percent 2 9 2 2 3 3" xfId="32918"/>
    <cellStyle name="Percent 2 9 2 2 4" xfId="32919"/>
    <cellStyle name="Percent 2 9 2 2 4 2" xfId="32920"/>
    <cellStyle name="Percent 2 9 2 2 5" xfId="32921"/>
    <cellStyle name="Percent 2 9 2 3" xfId="32922"/>
    <cellStyle name="Percent 2 9 2 3 2" xfId="32923"/>
    <cellStyle name="Percent 2 9 2 3 2 2" xfId="32924"/>
    <cellStyle name="Percent 2 9 2 3 2 2 2" xfId="32925"/>
    <cellStyle name="Percent 2 9 2 3 2 3" xfId="32926"/>
    <cellStyle name="Percent 2 9 2 3 3" xfId="32927"/>
    <cellStyle name="Percent 2 9 2 3 3 2" xfId="32928"/>
    <cellStyle name="Percent 2 9 2 3 4" xfId="32929"/>
    <cellStyle name="Percent 2 9 2 4" xfId="32930"/>
    <cellStyle name="Percent 2 9 2 4 2" xfId="32931"/>
    <cellStyle name="Percent 2 9 2 4 2 2" xfId="32932"/>
    <cellStyle name="Percent 2 9 2 4 3" xfId="32933"/>
    <cellStyle name="Percent 2 9 2 5" xfId="32934"/>
    <cellStyle name="Percent 2 9 2 6" xfId="32935"/>
    <cellStyle name="Percent 2 9 2 6 2" xfId="32936"/>
    <cellStyle name="Percent 2 9 2 7" xfId="32937"/>
    <cellStyle name="Percent 2 9 3" xfId="14285"/>
    <cellStyle name="Percent 2 9 3 2" xfId="32938"/>
    <cellStyle name="Percent 2 9 3 2 2" xfId="32939"/>
    <cellStyle name="Percent 2 9 3 2 2 2" xfId="32940"/>
    <cellStyle name="Percent 2 9 3 2 2 2 2" xfId="32941"/>
    <cellStyle name="Percent 2 9 3 2 2 3" xfId="32942"/>
    <cellStyle name="Percent 2 9 3 2 3" xfId="32943"/>
    <cellStyle name="Percent 2 9 3 2 3 2" xfId="32944"/>
    <cellStyle name="Percent 2 9 3 2 4" xfId="32945"/>
    <cellStyle name="Percent 2 9 3 3" xfId="32946"/>
    <cellStyle name="Percent 2 9 3 3 2" xfId="32947"/>
    <cellStyle name="Percent 2 9 3 3 2 2" xfId="32948"/>
    <cellStyle name="Percent 2 9 3 3 3" xfId="32949"/>
    <cellStyle name="Percent 2 9 3 4" xfId="32950"/>
    <cellStyle name="Percent 2 9 3 5" xfId="32951"/>
    <cellStyle name="Percent 2 9 3 5 2" xfId="32952"/>
    <cellStyle name="Percent 2 9 3 6" xfId="32953"/>
    <cellStyle name="Percent 2 9 4" xfId="32954"/>
    <cellStyle name="Percent 2 9 4 2" xfId="32955"/>
    <cellStyle name="Percent 2 9 4 2 2" xfId="32956"/>
    <cellStyle name="Percent 2 9 4 2 2 2" xfId="32957"/>
    <cellStyle name="Percent 2 9 4 2 3" xfId="32958"/>
    <cellStyle name="Percent 2 9 4 3" xfId="32959"/>
    <cellStyle name="Percent 2 9 4 4" xfId="32960"/>
    <cellStyle name="Percent 2 9 4 4 2" xfId="32961"/>
    <cellStyle name="Percent 2 9 4 5" xfId="32962"/>
    <cellStyle name="Percent 2 9 5" xfId="32963"/>
    <cellStyle name="Percent 2 9 5 2" xfId="32964"/>
    <cellStyle name="Percent 2 9 5 2 2" xfId="32965"/>
    <cellStyle name="Percent 2 9 5 3" xfId="32966"/>
    <cellStyle name="Percent 2 9 6" xfId="32967"/>
    <cellStyle name="Percent 2 9 7" xfId="32968"/>
    <cellStyle name="Percent 2 9 7 2" xfId="32969"/>
    <cellStyle name="Percent 2 9 8" xfId="32970"/>
    <cellStyle name="Percent 20" xfId="14286"/>
    <cellStyle name="Percent 20 2" xfId="14287"/>
    <cellStyle name="Percent 20 2 2" xfId="32971"/>
    <cellStyle name="Percent 20 2 2 2" xfId="32972"/>
    <cellStyle name="Percent 20 2 3" xfId="32973"/>
    <cellStyle name="Percent 20 2 4" xfId="32974"/>
    <cellStyle name="Percent 20 3" xfId="14288"/>
    <cellStyle name="Percent 20 3 2" xfId="32975"/>
    <cellStyle name="Percent 20 4" xfId="32976"/>
    <cellStyle name="Percent 20 5" xfId="32977"/>
    <cellStyle name="Percent 21" xfId="14289"/>
    <cellStyle name="Percent 21 2" xfId="14290"/>
    <cellStyle name="Percent 21 2 2" xfId="32978"/>
    <cellStyle name="Percent 21 2 2 2" xfId="32979"/>
    <cellStyle name="Percent 21 2 3" xfId="32980"/>
    <cellStyle name="Percent 21 2 4" xfId="32981"/>
    <cellStyle name="Percent 21 3" xfId="14291"/>
    <cellStyle name="Percent 21 3 2" xfId="32982"/>
    <cellStyle name="Percent 21 4" xfId="32983"/>
    <cellStyle name="Percent 21 5" xfId="32984"/>
    <cellStyle name="Percent 22" xfId="14292"/>
    <cellStyle name="Percent 22 2" xfId="14293"/>
    <cellStyle name="Percent 22 2 2" xfId="32985"/>
    <cellStyle name="Percent 22 2 2 2" xfId="32986"/>
    <cellStyle name="Percent 22 2 3" xfId="32987"/>
    <cellStyle name="Percent 22 2 4" xfId="32988"/>
    <cellStyle name="Percent 22 3" xfId="14294"/>
    <cellStyle name="Percent 22 3 2" xfId="32989"/>
    <cellStyle name="Percent 22 4" xfId="32990"/>
    <cellStyle name="Percent 22 5" xfId="32991"/>
    <cellStyle name="Percent 23" xfId="14295"/>
    <cellStyle name="Percent 23 2" xfId="14296"/>
    <cellStyle name="Percent 23 2 2" xfId="32992"/>
    <cellStyle name="Percent 23 2 2 2" xfId="32993"/>
    <cellStyle name="Percent 23 2 3" xfId="32994"/>
    <cellStyle name="Percent 23 2 4" xfId="32995"/>
    <cellStyle name="Percent 23 3" xfId="14297"/>
    <cellStyle name="Percent 23 3 2" xfId="32996"/>
    <cellStyle name="Percent 23 4" xfId="32997"/>
    <cellStyle name="Percent 23 5" xfId="32998"/>
    <cellStyle name="Percent 24" xfId="14298"/>
    <cellStyle name="Percent 24 2" xfId="14299"/>
    <cellStyle name="Percent 24 3" xfId="14300"/>
    <cellStyle name="Percent 24 3 2" xfId="32999"/>
    <cellStyle name="Percent 24 4" xfId="33000"/>
    <cellStyle name="Percent 24 5" xfId="33001"/>
    <cellStyle name="Percent 25" xfId="14301"/>
    <cellStyle name="Percent 25 2" xfId="14302"/>
    <cellStyle name="Percent 25 2 2" xfId="14303"/>
    <cellStyle name="Percent 25 2 2 2" xfId="33002"/>
    <cellStyle name="Percent 25 2 3" xfId="33003"/>
    <cellStyle name="Percent 25 2 4" xfId="33004"/>
    <cellStyle name="Percent 25 3" xfId="14304"/>
    <cellStyle name="Percent 25 3 2" xfId="33005"/>
    <cellStyle name="Percent 25 4" xfId="33006"/>
    <cellStyle name="Percent 25 5" xfId="33007"/>
    <cellStyle name="Percent 26" xfId="14305"/>
    <cellStyle name="Percent 26 2" xfId="33008"/>
    <cellStyle name="Percent 26 2 2" xfId="33009"/>
    <cellStyle name="Percent 26 2 2 2" xfId="33010"/>
    <cellStyle name="Percent 26 2 3" xfId="33011"/>
    <cellStyle name="Percent 26 2 4" xfId="33012"/>
    <cellStyle name="Percent 26 3" xfId="33013"/>
    <cellStyle name="Percent 26 3 2" xfId="33014"/>
    <cellStyle name="Percent 26 4" xfId="33015"/>
    <cellStyle name="Percent 26 5" xfId="33016"/>
    <cellStyle name="Percent 27" xfId="14306"/>
    <cellStyle name="Percent 27 2" xfId="33017"/>
    <cellStyle name="Percent 27 2 2" xfId="33018"/>
    <cellStyle name="Percent 27 2 2 2" xfId="33019"/>
    <cellStyle name="Percent 27 2 3" xfId="33020"/>
    <cellStyle name="Percent 27 2 4" xfId="33021"/>
    <cellStyle name="Percent 27 3" xfId="33022"/>
    <cellStyle name="Percent 27 3 2" xfId="33023"/>
    <cellStyle name="Percent 27 4" xfId="33024"/>
    <cellStyle name="Percent 27 5" xfId="33025"/>
    <cellStyle name="Percent 28" xfId="14307"/>
    <cellStyle name="Percent 28 2" xfId="33026"/>
    <cellStyle name="Percent 29" xfId="14308"/>
    <cellStyle name="Percent 29 2" xfId="33027"/>
    <cellStyle name="Percent 3" xfId="14309"/>
    <cellStyle name="Percent 3 10" xfId="14310"/>
    <cellStyle name="Percent 3 10 2" xfId="14311"/>
    <cellStyle name="Percent 3 10 2 2" xfId="33028"/>
    <cellStyle name="Percent 3 10 2 2 2" xfId="33029"/>
    <cellStyle name="Percent 3 10 2 3" xfId="33030"/>
    <cellStyle name="Percent 3 10 2 4" xfId="33031"/>
    <cellStyle name="Percent 3 10 3" xfId="14312"/>
    <cellStyle name="Percent 3 10 4" xfId="33032"/>
    <cellStyle name="Percent 3 10 4 2" xfId="33033"/>
    <cellStyle name="Percent 3 10 5" xfId="33034"/>
    <cellStyle name="Percent 3 10 6" xfId="33035"/>
    <cellStyle name="Percent 3 11" xfId="14313"/>
    <cellStyle name="Percent 3 11 2" xfId="14314"/>
    <cellStyle name="Percent 3 11 2 2" xfId="33036"/>
    <cellStyle name="Percent 3 11 3" xfId="33037"/>
    <cellStyle name="Percent 3 11 3 2" xfId="33038"/>
    <cellStyle name="Percent 3 11 4" xfId="33039"/>
    <cellStyle name="Percent 3 11 5" xfId="33040"/>
    <cellStyle name="Percent 3 12" xfId="14315"/>
    <cellStyle name="Percent 3 12 2" xfId="14316"/>
    <cellStyle name="Percent 3 12 2 2" xfId="33041"/>
    <cellStyle name="Percent 3 12 3" xfId="33042"/>
    <cellStyle name="Percent 3 12 3 2" xfId="33043"/>
    <cellStyle name="Percent 3 12 4" xfId="33044"/>
    <cellStyle name="Percent 3 12 5" xfId="33045"/>
    <cellStyle name="Percent 3 13" xfId="14317"/>
    <cellStyle name="Percent 3 13 2" xfId="33046"/>
    <cellStyle name="Percent 3 13 2 2" xfId="33047"/>
    <cellStyle name="Percent 3 13 3" xfId="33048"/>
    <cellStyle name="Percent 3 13 4" xfId="33049"/>
    <cellStyle name="Percent 3 14" xfId="14318"/>
    <cellStyle name="Percent 3 14 2" xfId="14319"/>
    <cellStyle name="Percent 3 14 2 2" xfId="33050"/>
    <cellStyle name="Percent 3 14 3" xfId="33051"/>
    <cellStyle name="Percent 3 15" xfId="14320"/>
    <cellStyle name="Percent 3 15 2" xfId="33052"/>
    <cellStyle name="Percent 3 15 2 2" xfId="33053"/>
    <cellStyle name="Percent 3 15 3" xfId="33054"/>
    <cellStyle name="Percent 3 16" xfId="14321"/>
    <cellStyle name="Percent 3 16 2" xfId="33055"/>
    <cellStyle name="Percent 3 17" xfId="14322"/>
    <cellStyle name="Percent 3 18" xfId="33056"/>
    <cellStyle name="Percent 3 18 2" xfId="33057"/>
    <cellStyle name="Percent 3 19" xfId="33058"/>
    <cellStyle name="Percent 3 2" xfId="14323"/>
    <cellStyle name="Percent 3 2 10" xfId="33059"/>
    <cellStyle name="Percent 3 2 11" xfId="33060"/>
    <cellStyle name="Percent 3 2 12" xfId="33061"/>
    <cellStyle name="Percent 3 2 12 2" xfId="33062"/>
    <cellStyle name="Percent 3 2 13" xfId="33063"/>
    <cellStyle name="Percent 3 2 14" xfId="33064"/>
    <cellStyle name="Percent 3 2 15" xfId="33065"/>
    <cellStyle name="Percent 3 2 2" xfId="14324"/>
    <cellStyle name="Percent 3 2 2 2" xfId="14325"/>
    <cellStyle name="Percent 3 2 2 2 2" xfId="14326"/>
    <cellStyle name="Percent 3 2 2 2 2 2" xfId="33066"/>
    <cellStyle name="Percent 3 2 2 2 2 3" xfId="33067"/>
    <cellStyle name="Percent 3 2 2 2 2 3 2" xfId="33068"/>
    <cellStyle name="Percent 3 2 2 2 2 4" xfId="33069"/>
    <cellStyle name="Percent 3 2 2 2 2 5" xfId="33070"/>
    <cellStyle name="Percent 3 2 2 2 3" xfId="14327"/>
    <cellStyle name="Percent 3 2 2 2 4" xfId="33071"/>
    <cellStyle name="Percent 3 2 2 2 5" xfId="33072"/>
    <cellStyle name="Percent 3 2 2 2 6" xfId="33073"/>
    <cellStyle name="Percent 3 2 2 2 6 2" xfId="33074"/>
    <cellStyle name="Percent 3 2 2 2 7" xfId="33075"/>
    <cellStyle name="Percent 3 2 2 2 8" xfId="33076"/>
    <cellStyle name="Percent 3 2 2 3" xfId="14328"/>
    <cellStyle name="Percent 3 2 2 3 2" xfId="14329"/>
    <cellStyle name="Percent 3 2 2 3 3" xfId="33077"/>
    <cellStyle name="Percent 3 2 2 3 4" xfId="33078"/>
    <cellStyle name="Percent 3 2 2 3 5" xfId="33079"/>
    <cellStyle name="Percent 3 2 2 3 5 2" xfId="33080"/>
    <cellStyle name="Percent 3 2 2 3 6" xfId="33081"/>
    <cellStyle name="Percent 3 2 2 3 7" xfId="33082"/>
    <cellStyle name="Percent 3 2 2 4" xfId="14330"/>
    <cellStyle name="Percent 3 2 2 5" xfId="33083"/>
    <cellStyle name="Percent 3 2 2 6" xfId="33084"/>
    <cellStyle name="Percent 3 2 2 7" xfId="33085"/>
    <cellStyle name="Percent 3 2 2 7 2" xfId="33086"/>
    <cellStyle name="Percent 3 2 2 8" xfId="33087"/>
    <cellStyle name="Percent 3 2 2 9" xfId="33088"/>
    <cellStyle name="Percent 3 2 3" xfId="14331"/>
    <cellStyle name="Percent 3 2 3 2" xfId="14332"/>
    <cellStyle name="Percent 3 2 3 2 2" xfId="14333"/>
    <cellStyle name="Percent 3 2 3 2 2 2" xfId="33089"/>
    <cellStyle name="Percent 3 2 3 2 2 3" xfId="33090"/>
    <cellStyle name="Percent 3 2 3 2 2 3 2" xfId="33091"/>
    <cellStyle name="Percent 3 2 3 2 2 4" xfId="33092"/>
    <cellStyle name="Percent 3 2 3 2 2 5" xfId="33093"/>
    <cellStyle name="Percent 3 2 3 2 3" xfId="14334"/>
    <cellStyle name="Percent 3 2 3 2 4" xfId="33094"/>
    <cellStyle name="Percent 3 2 3 2 5" xfId="33095"/>
    <cellStyle name="Percent 3 2 3 2 6" xfId="33096"/>
    <cellStyle name="Percent 3 2 3 2 6 2" xfId="33097"/>
    <cellStyle name="Percent 3 2 3 2 7" xfId="33098"/>
    <cellStyle name="Percent 3 2 3 2 8" xfId="33099"/>
    <cellStyle name="Percent 3 2 3 3" xfId="14335"/>
    <cellStyle name="Percent 3 2 3 3 2" xfId="33100"/>
    <cellStyle name="Percent 3 2 3 3 3" xfId="33101"/>
    <cellStyle name="Percent 3 2 3 3 3 2" xfId="33102"/>
    <cellStyle name="Percent 3 2 3 3 4" xfId="33103"/>
    <cellStyle name="Percent 3 2 3 3 5" xfId="33104"/>
    <cellStyle name="Percent 3 2 3 4" xfId="14336"/>
    <cellStyle name="Percent 3 2 3 5" xfId="33105"/>
    <cellStyle name="Percent 3 2 3 6" xfId="33106"/>
    <cellStyle name="Percent 3 2 3 7" xfId="33107"/>
    <cellStyle name="Percent 3 2 3 7 2" xfId="33108"/>
    <cellStyle name="Percent 3 2 3 8" xfId="33109"/>
    <cellStyle name="Percent 3 2 3 9" xfId="33110"/>
    <cellStyle name="Percent 3 2 4" xfId="14337"/>
    <cellStyle name="Percent 3 2 4 2" xfId="14338"/>
    <cellStyle name="Percent 3 2 4 2 2" xfId="14339"/>
    <cellStyle name="Percent 3 2 4 2 2 2" xfId="33111"/>
    <cellStyle name="Percent 3 2 4 2 2 3" xfId="33112"/>
    <cellStyle name="Percent 3 2 4 2 2 3 2" xfId="33113"/>
    <cellStyle name="Percent 3 2 4 2 2 4" xfId="33114"/>
    <cellStyle name="Percent 3 2 4 2 2 5" xfId="33115"/>
    <cellStyle name="Percent 3 2 4 2 3" xfId="14340"/>
    <cellStyle name="Percent 3 2 4 2 4" xfId="33116"/>
    <cellStyle name="Percent 3 2 4 2 5" xfId="33117"/>
    <cellStyle name="Percent 3 2 4 2 6" xfId="33118"/>
    <cellStyle name="Percent 3 2 4 2 6 2" xfId="33119"/>
    <cellStyle name="Percent 3 2 4 2 7" xfId="33120"/>
    <cellStyle name="Percent 3 2 4 2 8" xfId="33121"/>
    <cellStyle name="Percent 3 2 4 3" xfId="14341"/>
    <cellStyle name="Percent 3 2 4 3 2" xfId="33122"/>
    <cellStyle name="Percent 3 2 4 3 3" xfId="33123"/>
    <cellStyle name="Percent 3 2 4 3 3 2" xfId="33124"/>
    <cellStyle name="Percent 3 2 4 3 4" xfId="33125"/>
    <cellStyle name="Percent 3 2 4 3 5" xfId="33126"/>
    <cellStyle name="Percent 3 2 4 4" xfId="14342"/>
    <cellStyle name="Percent 3 2 4 5" xfId="33127"/>
    <cellStyle name="Percent 3 2 4 6" xfId="33128"/>
    <cellStyle name="Percent 3 2 4 7" xfId="33129"/>
    <cellStyle name="Percent 3 2 4 7 2" xfId="33130"/>
    <cellStyle name="Percent 3 2 4 8" xfId="33131"/>
    <cellStyle name="Percent 3 2 4 9" xfId="33132"/>
    <cellStyle name="Percent 3 2 5" xfId="14343"/>
    <cellStyle name="Percent 3 2 5 2" xfId="14344"/>
    <cellStyle name="Percent 3 2 5 2 2" xfId="14345"/>
    <cellStyle name="Percent 3 2 5 2 2 2" xfId="33133"/>
    <cellStyle name="Percent 3 2 5 2 3" xfId="33134"/>
    <cellStyle name="Percent 3 2 5 2 4" xfId="33135"/>
    <cellStyle name="Percent 3 2 5 2 5" xfId="33136"/>
    <cellStyle name="Percent 3 2 5 2 6" xfId="33137"/>
    <cellStyle name="Percent 3 2 5 2 6 2" xfId="33138"/>
    <cellStyle name="Percent 3 2 5 2 7" xfId="33139"/>
    <cellStyle name="Percent 3 2 5 2 8" xfId="33140"/>
    <cellStyle name="Percent 3 2 5 3" xfId="14346"/>
    <cellStyle name="Percent 3 2 5 3 2" xfId="33141"/>
    <cellStyle name="Percent 3 2 5 4" xfId="33142"/>
    <cellStyle name="Percent 3 2 5 5" xfId="33143"/>
    <cellStyle name="Percent 3 2 5 6" xfId="33144"/>
    <cellStyle name="Percent 3 2 5 7" xfId="33145"/>
    <cellStyle name="Percent 3 2 5 7 2" xfId="33146"/>
    <cellStyle name="Percent 3 2 5 8" xfId="33147"/>
    <cellStyle name="Percent 3 2 5 9" xfId="33148"/>
    <cellStyle name="Percent 3 2 6" xfId="14347"/>
    <cellStyle name="Percent 3 2 6 10" xfId="33149"/>
    <cellStyle name="Percent 3 2 6 2" xfId="14348"/>
    <cellStyle name="Percent 3 2 6 2 2" xfId="33150"/>
    <cellStyle name="Percent 3 2 6 2 2 2" xfId="33151"/>
    <cellStyle name="Percent 3 2 6 2 3" xfId="33152"/>
    <cellStyle name="Percent 3 2 6 2 4" xfId="33153"/>
    <cellStyle name="Percent 3 2 6 2 4 2" xfId="33154"/>
    <cellStyle name="Percent 3 2 6 2 5" xfId="33155"/>
    <cellStyle name="Percent 3 2 6 2 6" xfId="33156"/>
    <cellStyle name="Percent 3 2 6 3" xfId="14349"/>
    <cellStyle name="Percent 3 2 6 3 2" xfId="33157"/>
    <cellStyle name="Percent 3 2 6 3 2 2" xfId="33158"/>
    <cellStyle name="Percent 3 2 6 3 2 2 2" xfId="33159"/>
    <cellStyle name="Percent 3 2 6 3 2 3" xfId="33160"/>
    <cellStyle name="Percent 3 2 6 3 2 4" xfId="33161"/>
    <cellStyle name="Percent 3 2 6 3 3" xfId="33162"/>
    <cellStyle name="Percent 3 2 6 3 3 2" xfId="33163"/>
    <cellStyle name="Percent 3 2 6 3 4" xfId="33164"/>
    <cellStyle name="Percent 3 2 6 3 5" xfId="33165"/>
    <cellStyle name="Percent 3 2 6 4" xfId="14350"/>
    <cellStyle name="Percent 3 2 6 4 2" xfId="33166"/>
    <cellStyle name="Percent 3 2 6 5" xfId="33167"/>
    <cellStyle name="Percent 3 2 6 6" xfId="33168"/>
    <cellStyle name="Percent 3 2 6 7" xfId="33169"/>
    <cellStyle name="Percent 3 2 6 8" xfId="33170"/>
    <cellStyle name="Percent 3 2 6 8 2" xfId="33171"/>
    <cellStyle name="Percent 3 2 6 9" xfId="33172"/>
    <cellStyle name="Percent 3 2 7" xfId="14351"/>
    <cellStyle name="Percent 3 2 7 2" xfId="33173"/>
    <cellStyle name="Percent 3 2 7 2 2" xfId="33174"/>
    <cellStyle name="Percent 3 2 7 2 2 2" xfId="33175"/>
    <cellStyle name="Percent 3 2 7 2 3" xfId="33176"/>
    <cellStyle name="Percent 3 2 7 2 4" xfId="33177"/>
    <cellStyle name="Percent 3 2 7 2 4 2" xfId="33178"/>
    <cellStyle name="Percent 3 2 7 2 5" xfId="33179"/>
    <cellStyle name="Percent 3 2 7 2 6" xfId="33180"/>
    <cellStyle name="Percent 3 2 7 3" xfId="33181"/>
    <cellStyle name="Percent 3 2 7 3 2" xfId="33182"/>
    <cellStyle name="Percent 3 2 7 4" xfId="33183"/>
    <cellStyle name="Percent 3 2 7 4 2" xfId="33184"/>
    <cellStyle name="Percent 3 2 7 5" xfId="33185"/>
    <cellStyle name="Percent 3 2 7 6" xfId="33186"/>
    <cellStyle name="Percent 3 2 7 6 2" xfId="33187"/>
    <cellStyle name="Percent 3 2 7 7" xfId="33188"/>
    <cellStyle name="Percent 3 2 7 8" xfId="33189"/>
    <cellStyle name="Percent 3 2 8" xfId="14352"/>
    <cellStyle name="Percent 3 2 8 2" xfId="33190"/>
    <cellStyle name="Percent 3 2 9" xfId="33191"/>
    <cellStyle name="Percent 3 3" xfId="14353"/>
    <cellStyle name="Percent 3 3 10" xfId="33192"/>
    <cellStyle name="Percent 3 3 11" xfId="33193"/>
    <cellStyle name="Percent 3 3 2" xfId="14354"/>
    <cellStyle name="Percent 3 3 2 2" xfId="14355"/>
    <cellStyle name="Percent 3 3 2 2 2" xfId="33194"/>
    <cellStyle name="Percent 3 3 2 2 3" xfId="33195"/>
    <cellStyle name="Percent 3 3 2 2 4" xfId="33196"/>
    <cellStyle name="Percent 3 3 2 3" xfId="14356"/>
    <cellStyle name="Percent 3 3 2 4" xfId="33197"/>
    <cellStyle name="Percent 3 3 2 5" xfId="33198"/>
    <cellStyle name="Percent 3 3 3" xfId="14357"/>
    <cellStyle name="Percent 3 3 3 2" xfId="33199"/>
    <cellStyle name="Percent 3 3 3 3" xfId="33200"/>
    <cellStyle name="Percent 3 3 3 4" xfId="33201"/>
    <cellStyle name="Percent 3 3 4" xfId="14358"/>
    <cellStyle name="Percent 3 3 4 2" xfId="33202"/>
    <cellStyle name="Percent 3 3 4 3" xfId="33203"/>
    <cellStyle name="Percent 3 3 4 4" xfId="33204"/>
    <cellStyle name="Percent 3 3 5" xfId="14359"/>
    <cellStyle name="Percent 3 3 6" xfId="33205"/>
    <cellStyle name="Percent 3 3 7" xfId="33206"/>
    <cellStyle name="Percent 3 3 8" xfId="33207"/>
    <cellStyle name="Percent 3 3 8 2" xfId="33208"/>
    <cellStyle name="Percent 3 3 9" xfId="33209"/>
    <cellStyle name="Percent 3 4" xfId="14360"/>
    <cellStyle name="Percent 3 4 10" xfId="33210"/>
    <cellStyle name="Percent 3 4 2" xfId="14361"/>
    <cellStyle name="Percent 3 4 2 2" xfId="14362"/>
    <cellStyle name="Percent 3 4 2 2 2" xfId="14363"/>
    <cellStyle name="Percent 3 4 2 2 2 2" xfId="33211"/>
    <cellStyle name="Percent 3 4 2 2 3" xfId="33212"/>
    <cellStyle name="Percent 3 4 2 2 4" xfId="33213"/>
    <cellStyle name="Percent 3 4 2 2 5" xfId="33214"/>
    <cellStyle name="Percent 3 4 2 2 6" xfId="33215"/>
    <cellStyle name="Percent 3 4 2 2 6 2" xfId="33216"/>
    <cellStyle name="Percent 3 4 2 2 7" xfId="33217"/>
    <cellStyle name="Percent 3 4 2 2 8" xfId="33218"/>
    <cellStyle name="Percent 3 4 2 3" xfId="14364"/>
    <cellStyle name="Percent 3 4 2 3 2" xfId="33219"/>
    <cellStyle name="Percent 3 4 2 4" xfId="14365"/>
    <cellStyle name="Percent 3 4 2 5" xfId="33220"/>
    <cellStyle name="Percent 3 4 2 6" xfId="33221"/>
    <cellStyle name="Percent 3 4 2 7" xfId="33222"/>
    <cellStyle name="Percent 3 4 2 7 2" xfId="33223"/>
    <cellStyle name="Percent 3 4 2 8" xfId="33224"/>
    <cellStyle name="Percent 3 4 2 9" xfId="33225"/>
    <cellStyle name="Percent 3 4 3" xfId="14366"/>
    <cellStyle name="Percent 3 4 3 2" xfId="14367"/>
    <cellStyle name="Percent 3 4 3 2 2" xfId="33226"/>
    <cellStyle name="Percent 3 4 3 3" xfId="33227"/>
    <cellStyle name="Percent 3 4 3 4" xfId="33228"/>
    <cellStyle name="Percent 3 4 3 5" xfId="33229"/>
    <cellStyle name="Percent 3 4 3 6" xfId="33230"/>
    <cellStyle name="Percent 3 4 3 6 2" xfId="33231"/>
    <cellStyle name="Percent 3 4 3 7" xfId="33232"/>
    <cellStyle name="Percent 3 4 3 8" xfId="33233"/>
    <cellStyle name="Percent 3 4 4" xfId="14368"/>
    <cellStyle name="Percent 3 4 4 2" xfId="33234"/>
    <cellStyle name="Percent 3 4 5" xfId="33235"/>
    <cellStyle name="Percent 3 4 6" xfId="33236"/>
    <cellStyle name="Percent 3 4 7" xfId="33237"/>
    <cellStyle name="Percent 3 4 8" xfId="33238"/>
    <cellStyle name="Percent 3 4 8 2" xfId="33239"/>
    <cellStyle name="Percent 3 4 9" xfId="33240"/>
    <cellStyle name="Percent 3 5" xfId="14369"/>
    <cellStyle name="Percent 3 5 2" xfId="14370"/>
    <cellStyle name="Percent 3 5 2 2" xfId="14371"/>
    <cellStyle name="Percent 3 5 2 2 2" xfId="33241"/>
    <cellStyle name="Percent 3 5 2 2 3" xfId="33242"/>
    <cellStyle name="Percent 3 5 2 2 3 2" xfId="33243"/>
    <cellStyle name="Percent 3 5 2 2 4" xfId="33244"/>
    <cellStyle name="Percent 3 5 2 2 5" xfId="33245"/>
    <cellStyle name="Percent 3 5 2 3" xfId="14372"/>
    <cellStyle name="Percent 3 5 2 4" xfId="33246"/>
    <cellStyle name="Percent 3 5 2 5" xfId="33247"/>
    <cellStyle name="Percent 3 5 2 6" xfId="33248"/>
    <cellStyle name="Percent 3 5 2 6 2" xfId="33249"/>
    <cellStyle name="Percent 3 5 2 7" xfId="33250"/>
    <cellStyle name="Percent 3 5 2 8" xfId="33251"/>
    <cellStyle name="Percent 3 5 3" xfId="14373"/>
    <cellStyle name="Percent 3 5 3 2" xfId="33252"/>
    <cellStyle name="Percent 3 5 3 3" xfId="33253"/>
    <cellStyle name="Percent 3 5 3 3 2" xfId="33254"/>
    <cellStyle name="Percent 3 5 3 4" xfId="33255"/>
    <cellStyle name="Percent 3 5 3 5" xfId="33256"/>
    <cellStyle name="Percent 3 5 4" xfId="14374"/>
    <cellStyle name="Percent 3 5 5" xfId="33257"/>
    <cellStyle name="Percent 3 5 6" xfId="33258"/>
    <cellStyle name="Percent 3 5 7" xfId="33259"/>
    <cellStyle name="Percent 3 5 7 2" xfId="33260"/>
    <cellStyle name="Percent 3 5 8" xfId="33261"/>
    <cellStyle name="Percent 3 5 9" xfId="33262"/>
    <cellStyle name="Percent 3 6" xfId="14375"/>
    <cellStyle name="Percent 3 6 10" xfId="33263"/>
    <cellStyle name="Percent 3 6 2" xfId="14376"/>
    <cellStyle name="Percent 3 6 2 2" xfId="33264"/>
    <cellStyle name="Percent 3 6 2 2 2" xfId="33265"/>
    <cellStyle name="Percent 3 6 2 2 2 2" xfId="33266"/>
    <cellStyle name="Percent 3 6 2 2 3" xfId="33267"/>
    <cellStyle name="Percent 3 6 2 3" xfId="33268"/>
    <cellStyle name="Percent 3 6 2 4" xfId="33269"/>
    <cellStyle name="Percent 3 6 2 4 2" xfId="33270"/>
    <cellStyle name="Percent 3 6 2 5" xfId="33271"/>
    <cellStyle name="Percent 3 6 2 6" xfId="33272"/>
    <cellStyle name="Percent 3 6 3" xfId="14377"/>
    <cellStyle name="Percent 3 6 3 2" xfId="33273"/>
    <cellStyle name="Percent 3 6 4" xfId="14378"/>
    <cellStyle name="Percent 3 6 4 2" xfId="33274"/>
    <cellStyle name="Percent 3 6 5" xfId="33275"/>
    <cellStyle name="Percent 3 6 6" xfId="33276"/>
    <cellStyle name="Percent 3 6 7" xfId="33277"/>
    <cellStyle name="Percent 3 6 8" xfId="33278"/>
    <cellStyle name="Percent 3 6 8 2" xfId="33279"/>
    <cellStyle name="Percent 3 6 9" xfId="33280"/>
    <cellStyle name="Percent 3 7" xfId="14379"/>
    <cellStyle name="Percent 3 7 10" xfId="33281"/>
    <cellStyle name="Percent 3 7 2" xfId="14380"/>
    <cellStyle name="Percent 3 7 2 2" xfId="14381"/>
    <cellStyle name="Percent 3 7 2 2 2" xfId="33282"/>
    <cellStyle name="Percent 3 7 2 3" xfId="33283"/>
    <cellStyle name="Percent 3 7 2 4" xfId="33284"/>
    <cellStyle name="Percent 3 7 2 5" xfId="33285"/>
    <cellStyle name="Percent 3 7 2 6" xfId="33286"/>
    <cellStyle name="Percent 3 7 2 6 2" xfId="33287"/>
    <cellStyle name="Percent 3 7 2 7" xfId="33288"/>
    <cellStyle name="Percent 3 7 2 8" xfId="33289"/>
    <cellStyle name="Percent 3 7 3" xfId="14382"/>
    <cellStyle name="Percent 3 7 3 2" xfId="33290"/>
    <cellStyle name="Percent 3 7 3 2 2" xfId="33291"/>
    <cellStyle name="Percent 3 7 3 2 2 2" xfId="33292"/>
    <cellStyle name="Percent 3 7 3 2 3" xfId="33293"/>
    <cellStyle name="Percent 3 7 3 2 4" xfId="33294"/>
    <cellStyle name="Percent 3 7 3 3" xfId="33295"/>
    <cellStyle name="Percent 3 7 3 3 2" xfId="33296"/>
    <cellStyle name="Percent 3 7 3 4" xfId="33297"/>
    <cellStyle name="Percent 3 7 3 5" xfId="33298"/>
    <cellStyle name="Percent 3 7 4" xfId="14383"/>
    <cellStyle name="Percent 3 7 4 2" xfId="33299"/>
    <cellStyle name="Percent 3 7 5" xfId="14384"/>
    <cellStyle name="Percent 3 7 6" xfId="33300"/>
    <cellStyle name="Percent 3 7 7" xfId="33301"/>
    <cellStyle name="Percent 3 7 8" xfId="33302"/>
    <cellStyle name="Percent 3 7 8 2" xfId="33303"/>
    <cellStyle name="Percent 3 7 9" xfId="33304"/>
    <cellStyle name="Percent 3 8" xfId="14385"/>
    <cellStyle name="Percent 3 8 10" xfId="33305"/>
    <cellStyle name="Percent 3 8 2" xfId="14386"/>
    <cellStyle name="Percent 3 8 2 2" xfId="14387"/>
    <cellStyle name="Percent 3 8 2 2 2" xfId="33306"/>
    <cellStyle name="Percent 3 8 2 3" xfId="33307"/>
    <cellStyle name="Percent 3 8 2 4" xfId="33308"/>
    <cellStyle name="Percent 3 8 2 5" xfId="33309"/>
    <cellStyle name="Percent 3 8 2 6" xfId="33310"/>
    <cellStyle name="Percent 3 8 2 6 2" xfId="33311"/>
    <cellStyle name="Percent 3 8 2 7" xfId="33312"/>
    <cellStyle name="Percent 3 8 2 8" xfId="33313"/>
    <cellStyle name="Percent 3 8 3" xfId="14388"/>
    <cellStyle name="Percent 3 8 3 2" xfId="33314"/>
    <cellStyle name="Percent 3 8 4" xfId="33315"/>
    <cellStyle name="Percent 3 8 4 2" xfId="33316"/>
    <cellStyle name="Percent 3 8 5" xfId="33317"/>
    <cellStyle name="Percent 3 8 6" xfId="33318"/>
    <cellStyle name="Percent 3 8 7" xfId="33319"/>
    <cellStyle name="Percent 3 8 8" xfId="33320"/>
    <cellStyle name="Percent 3 8 8 2" xfId="33321"/>
    <cellStyle name="Percent 3 8 9" xfId="33322"/>
    <cellStyle name="Percent 3 9" xfId="14389"/>
    <cellStyle name="Percent 3 9 2" xfId="14390"/>
    <cellStyle name="Percent 3 9 2 2" xfId="14391"/>
    <cellStyle name="Percent 3 9 2 3" xfId="33323"/>
    <cellStyle name="Percent 3 9 2 3 2" xfId="33324"/>
    <cellStyle name="Percent 3 9 2 4" xfId="33325"/>
    <cellStyle name="Percent 3 9 2 5" xfId="33326"/>
    <cellStyle name="Percent 3 9 3" xfId="14392"/>
    <cellStyle name="Percent 3 9 4" xfId="33327"/>
    <cellStyle name="Percent 3 9 5" xfId="33328"/>
    <cellStyle name="Percent 3 9 5 2" xfId="33329"/>
    <cellStyle name="Percent 3 9 6" xfId="33330"/>
    <cellStyle name="Percent 3 9 7" xfId="33331"/>
    <cellStyle name="Percent 30" xfId="14393"/>
    <cellStyle name="Percent 30 2" xfId="33332"/>
    <cellStyle name="Percent 31" xfId="14394"/>
    <cellStyle name="Percent 31 2" xfId="33333"/>
    <cellStyle name="Percent 32" xfId="14395"/>
    <cellStyle name="Percent 33" xfId="14396"/>
    <cellStyle name="Percent 34" xfId="33334"/>
    <cellStyle name="Percent 35" xfId="33335"/>
    <cellStyle name="Percent 36" xfId="33336"/>
    <cellStyle name="Percent 4" xfId="14397"/>
    <cellStyle name="Percent 4 10" xfId="33337"/>
    <cellStyle name="Percent 4 11" xfId="33338"/>
    <cellStyle name="Percent 4 12" xfId="33339"/>
    <cellStyle name="Percent 4 12 2" xfId="33340"/>
    <cellStyle name="Percent 4 13" xfId="33341"/>
    <cellStyle name="Percent 4 14" xfId="33342"/>
    <cellStyle name="Percent 4 2" xfId="14398"/>
    <cellStyle name="Percent 4 2 2" xfId="14399"/>
    <cellStyle name="Percent 4 2 2 2" xfId="14400"/>
    <cellStyle name="Percent 4 2 2 2 2" xfId="33343"/>
    <cellStyle name="Percent 4 2 2 2 3" xfId="33344"/>
    <cellStyle name="Percent 4 2 2 2 3 2" xfId="33345"/>
    <cellStyle name="Percent 4 2 2 2 4" xfId="33346"/>
    <cellStyle name="Percent 4 2 2 2 5" xfId="33347"/>
    <cellStyle name="Percent 4 2 2 3" xfId="14401"/>
    <cellStyle name="Percent 4 2 2 4" xfId="33348"/>
    <cellStyle name="Percent 4 2 2 5" xfId="33349"/>
    <cellStyle name="Percent 4 2 2 6" xfId="33350"/>
    <cellStyle name="Percent 4 2 2 6 2" xfId="33351"/>
    <cellStyle name="Percent 4 2 2 7" xfId="33352"/>
    <cellStyle name="Percent 4 2 2 8" xfId="33353"/>
    <cellStyle name="Percent 4 2 3" xfId="14402"/>
    <cellStyle name="Percent 4 2 3 2" xfId="33354"/>
    <cellStyle name="Percent 4 2 3 3" xfId="33355"/>
    <cellStyle name="Percent 4 2 3 3 2" xfId="33356"/>
    <cellStyle name="Percent 4 2 3 4" xfId="33357"/>
    <cellStyle name="Percent 4 2 3 5" xfId="33358"/>
    <cellStyle name="Percent 4 2 4" xfId="14403"/>
    <cellStyle name="Percent 4 2 5" xfId="33359"/>
    <cellStyle name="Percent 4 2 6" xfId="33360"/>
    <cellStyle name="Percent 4 2 7" xfId="33361"/>
    <cellStyle name="Percent 4 2 7 2" xfId="33362"/>
    <cellStyle name="Percent 4 2 8" xfId="33363"/>
    <cellStyle name="Percent 4 2 9" xfId="33364"/>
    <cellStyle name="Percent 4 3" xfId="14404"/>
    <cellStyle name="Percent 4 3 2" xfId="14405"/>
    <cellStyle name="Percent 4 3 2 2" xfId="14406"/>
    <cellStyle name="Percent 4 3 2 2 2" xfId="33365"/>
    <cellStyle name="Percent 4 3 2 2 3" xfId="33366"/>
    <cellStyle name="Percent 4 3 2 2 3 2" xfId="33367"/>
    <cellStyle name="Percent 4 3 2 2 4" xfId="33368"/>
    <cellStyle name="Percent 4 3 2 2 5" xfId="33369"/>
    <cellStyle name="Percent 4 3 2 3" xfId="14407"/>
    <cellStyle name="Percent 4 3 2 4" xfId="33370"/>
    <cellStyle name="Percent 4 3 2 5" xfId="33371"/>
    <cellStyle name="Percent 4 3 2 6" xfId="33372"/>
    <cellStyle name="Percent 4 3 2 6 2" xfId="33373"/>
    <cellStyle name="Percent 4 3 2 7" xfId="33374"/>
    <cellStyle name="Percent 4 3 2 8" xfId="33375"/>
    <cellStyle name="Percent 4 3 3" xfId="14408"/>
    <cellStyle name="Percent 4 3 3 2" xfId="33376"/>
    <cellStyle name="Percent 4 3 3 3" xfId="33377"/>
    <cellStyle name="Percent 4 3 3 3 2" xfId="33378"/>
    <cellStyle name="Percent 4 3 3 4" xfId="33379"/>
    <cellStyle name="Percent 4 3 3 5" xfId="33380"/>
    <cellStyle name="Percent 4 3 4" xfId="14409"/>
    <cellStyle name="Percent 4 3 5" xfId="33381"/>
    <cellStyle name="Percent 4 3 6" xfId="33382"/>
    <cellStyle name="Percent 4 3 7" xfId="33383"/>
    <cellStyle name="Percent 4 3 7 2" xfId="33384"/>
    <cellStyle name="Percent 4 3 8" xfId="33385"/>
    <cellStyle name="Percent 4 3 9" xfId="33386"/>
    <cellStyle name="Percent 4 4" xfId="14410"/>
    <cellStyle name="Percent 4 4 2" xfId="14411"/>
    <cellStyle name="Percent 4 4 2 2" xfId="14412"/>
    <cellStyle name="Percent 4 4 2 2 2" xfId="33387"/>
    <cellStyle name="Percent 4 4 2 2 3" xfId="33388"/>
    <cellStyle name="Percent 4 4 2 2 3 2" xfId="33389"/>
    <cellStyle name="Percent 4 4 2 2 4" xfId="33390"/>
    <cellStyle name="Percent 4 4 2 2 5" xfId="33391"/>
    <cellStyle name="Percent 4 4 2 3" xfId="14413"/>
    <cellStyle name="Percent 4 4 2 4" xfId="33392"/>
    <cellStyle name="Percent 4 4 2 5" xfId="33393"/>
    <cellStyle name="Percent 4 4 2 6" xfId="33394"/>
    <cellStyle name="Percent 4 4 2 6 2" xfId="33395"/>
    <cellStyle name="Percent 4 4 2 7" xfId="33396"/>
    <cellStyle name="Percent 4 4 2 8" xfId="33397"/>
    <cellStyle name="Percent 4 4 3" xfId="14414"/>
    <cellStyle name="Percent 4 4 3 2" xfId="33398"/>
    <cellStyle name="Percent 4 4 3 3" xfId="33399"/>
    <cellStyle name="Percent 4 4 3 3 2" xfId="33400"/>
    <cellStyle name="Percent 4 4 3 4" xfId="33401"/>
    <cellStyle name="Percent 4 4 3 5" xfId="33402"/>
    <cellStyle name="Percent 4 4 4" xfId="14415"/>
    <cellStyle name="Percent 4 4 5" xfId="33403"/>
    <cellStyle name="Percent 4 4 6" xfId="33404"/>
    <cellStyle name="Percent 4 4 7" xfId="33405"/>
    <cellStyle name="Percent 4 4 7 2" xfId="33406"/>
    <cellStyle name="Percent 4 4 8" xfId="33407"/>
    <cellStyle name="Percent 4 4 9" xfId="33408"/>
    <cellStyle name="Percent 4 5" xfId="14416"/>
    <cellStyle name="Percent 4 5 2" xfId="14417"/>
    <cellStyle name="Percent 4 5 2 2" xfId="14418"/>
    <cellStyle name="Percent 4 5 2 3" xfId="33409"/>
    <cellStyle name="Percent 4 5 2 4" xfId="33410"/>
    <cellStyle name="Percent 4 5 2 5" xfId="33411"/>
    <cellStyle name="Percent 4 5 2 5 2" xfId="33412"/>
    <cellStyle name="Percent 4 5 2 6" xfId="33413"/>
    <cellStyle name="Percent 4 5 2 7" xfId="33414"/>
    <cellStyle name="Percent 4 5 3" xfId="14419"/>
    <cellStyle name="Percent 4 5 4" xfId="33415"/>
    <cellStyle name="Percent 4 5 5" xfId="33416"/>
    <cellStyle name="Percent 4 5 6" xfId="33417"/>
    <cellStyle name="Percent 4 5 6 2" xfId="33418"/>
    <cellStyle name="Percent 4 5 7" xfId="33419"/>
    <cellStyle name="Percent 4 5 8" xfId="33420"/>
    <cellStyle name="Percent 4 6" xfId="14420"/>
    <cellStyle name="Percent 4 6 10" xfId="33421"/>
    <cellStyle name="Percent 4 6 11" xfId="33422"/>
    <cellStyle name="Percent 4 6 2" xfId="14421"/>
    <cellStyle name="Percent 4 6 2 2" xfId="14422"/>
    <cellStyle name="Percent 4 6 2 2 2" xfId="33423"/>
    <cellStyle name="Percent 4 6 2 3" xfId="33424"/>
    <cellStyle name="Percent 4 6 2 4" xfId="33425"/>
    <cellStyle name="Percent 4 6 2 5" xfId="33426"/>
    <cellStyle name="Percent 4 6 2 6" xfId="33427"/>
    <cellStyle name="Percent 4 6 2 6 2" xfId="33428"/>
    <cellStyle name="Percent 4 6 2 7" xfId="33429"/>
    <cellStyle name="Percent 4 6 2 8" xfId="33430"/>
    <cellStyle name="Percent 4 6 3" xfId="14423"/>
    <cellStyle name="Percent 4 6 3 2" xfId="33431"/>
    <cellStyle name="Percent 4 6 3 2 2" xfId="33432"/>
    <cellStyle name="Percent 4 6 3 2 3" xfId="33433"/>
    <cellStyle name="Percent 4 6 3 2 3 2" xfId="33434"/>
    <cellStyle name="Percent 4 6 3 2 4" xfId="33435"/>
    <cellStyle name="Percent 4 6 3 2 5" xfId="33436"/>
    <cellStyle name="Percent 4 6 3 3" xfId="33437"/>
    <cellStyle name="Percent 4 6 3 4" xfId="33438"/>
    <cellStyle name="Percent 4 6 3 4 2" xfId="33439"/>
    <cellStyle name="Percent 4 6 3 5" xfId="33440"/>
    <cellStyle name="Percent 4 6 3 6" xfId="33441"/>
    <cellStyle name="Percent 4 6 4" xfId="14424"/>
    <cellStyle name="Percent 4 6 4 2" xfId="33442"/>
    <cellStyle name="Percent 4 6 5" xfId="33443"/>
    <cellStyle name="Percent 4 6 5 2" xfId="33444"/>
    <cellStyle name="Percent 4 6 6" xfId="33445"/>
    <cellStyle name="Percent 4 6 7" xfId="33446"/>
    <cellStyle name="Percent 4 6 8" xfId="33447"/>
    <cellStyle name="Percent 4 6 9" xfId="33448"/>
    <cellStyle name="Percent 4 6 9 2" xfId="33449"/>
    <cellStyle name="Percent 4 7" xfId="14425"/>
    <cellStyle name="Percent 4 7 10" xfId="33450"/>
    <cellStyle name="Percent 4 7 2" xfId="14426"/>
    <cellStyle name="Percent 4 7 2 2" xfId="33451"/>
    <cellStyle name="Percent 4 7 2 2 2" xfId="33452"/>
    <cellStyle name="Percent 4 7 2 3" xfId="33453"/>
    <cellStyle name="Percent 4 7 3" xfId="33454"/>
    <cellStyle name="Percent 4 7 3 2" xfId="33455"/>
    <cellStyle name="Percent 4 7 4" xfId="33456"/>
    <cellStyle name="Percent 4 7 4 2" xfId="33457"/>
    <cellStyle name="Percent 4 7 5" xfId="33458"/>
    <cellStyle name="Percent 4 7 6" xfId="33459"/>
    <cellStyle name="Percent 4 7 7" xfId="33460"/>
    <cellStyle name="Percent 4 7 8" xfId="33461"/>
    <cellStyle name="Percent 4 7 8 2" xfId="33462"/>
    <cellStyle name="Percent 4 7 9" xfId="33463"/>
    <cellStyle name="Percent 4 8" xfId="14427"/>
    <cellStyle name="Percent 4 8 2" xfId="33464"/>
    <cellStyle name="Percent 4 8 2 2" xfId="33465"/>
    <cellStyle name="Percent 4 8 2 2 2" xfId="33466"/>
    <cellStyle name="Percent 4 8 2 3" xfId="33467"/>
    <cellStyle name="Percent 4 8 2 4" xfId="33468"/>
    <cellStyle name="Percent 4 8 3" xfId="33469"/>
    <cellStyle name="Percent 4 8 3 2" xfId="33470"/>
    <cellStyle name="Percent 4 8 4" xfId="33471"/>
    <cellStyle name="Percent 4 8 5" xfId="33472"/>
    <cellStyle name="Percent 4 9" xfId="14428"/>
    <cellStyle name="Percent 5" xfId="14429"/>
    <cellStyle name="Percent 5 10" xfId="33473"/>
    <cellStyle name="Percent 5 10 2" xfId="33474"/>
    <cellStyle name="Percent 5 11" xfId="33475"/>
    <cellStyle name="Percent 5 12" xfId="33476"/>
    <cellStyle name="Percent 5 2" xfId="14430"/>
    <cellStyle name="Percent 5 2 2" xfId="14431"/>
    <cellStyle name="Percent 5 2 2 2" xfId="14432"/>
    <cellStyle name="Percent 5 2 2 3" xfId="33477"/>
    <cellStyle name="Percent 5 2 2 4" xfId="33478"/>
    <cellStyle name="Percent 5 2 2 5" xfId="33479"/>
    <cellStyle name="Percent 5 2 2 5 2" xfId="33480"/>
    <cellStyle name="Percent 5 2 2 6" xfId="33481"/>
    <cellStyle name="Percent 5 2 2 7" xfId="33482"/>
    <cellStyle name="Percent 5 2 3" xfId="14433"/>
    <cellStyle name="Percent 5 2 3 2" xfId="33483"/>
    <cellStyle name="Percent 5 2 4" xfId="33484"/>
    <cellStyle name="Percent 5 2 5" xfId="33485"/>
    <cellStyle name="Percent 5 2 6" xfId="33486"/>
    <cellStyle name="Percent 5 2 7" xfId="33487"/>
    <cellStyle name="Percent 5 2 7 2" xfId="33488"/>
    <cellStyle name="Percent 5 2 8" xfId="33489"/>
    <cellStyle name="Percent 5 2 9" xfId="33490"/>
    <cellStyle name="Percent 5 3" xfId="14434"/>
    <cellStyle name="Percent 5 3 2" xfId="14435"/>
    <cellStyle name="Percent 5 3 2 2" xfId="33491"/>
    <cellStyle name="Percent 5 3 2 3" xfId="33492"/>
    <cellStyle name="Percent 5 3 2 4" xfId="33493"/>
    <cellStyle name="Percent 5 3 3" xfId="14436"/>
    <cellStyle name="Percent 5 3 3 2" xfId="33494"/>
    <cellStyle name="Percent 5 3 4" xfId="33495"/>
    <cellStyle name="Percent 5 3 5" xfId="33496"/>
    <cellStyle name="Percent 5 3 6" xfId="33497"/>
    <cellStyle name="Percent 5 3 7" xfId="33498"/>
    <cellStyle name="Percent 5 3 7 2" xfId="33499"/>
    <cellStyle name="Percent 5 3 8" xfId="33500"/>
    <cellStyle name="Percent 5 3 9" xfId="33501"/>
    <cellStyle name="Percent 5 4" xfId="14437"/>
    <cellStyle name="Percent 5 4 2" xfId="33502"/>
    <cellStyle name="Percent 5 4 3" xfId="33503"/>
    <cellStyle name="Percent 5 4 4" xfId="33504"/>
    <cellStyle name="Percent 5 5" xfId="14438"/>
    <cellStyle name="Percent 5 5 2" xfId="33505"/>
    <cellStyle name="Percent 5 6" xfId="33506"/>
    <cellStyle name="Percent 5 6 2" xfId="33507"/>
    <cellStyle name="Percent 5 7" xfId="33508"/>
    <cellStyle name="Percent 5 8" xfId="33509"/>
    <cellStyle name="Percent 5 9" xfId="33510"/>
    <cellStyle name="Percent 6" xfId="14439"/>
    <cellStyle name="Percent 6 2" xfId="14440"/>
    <cellStyle name="Percent 6 2 2" xfId="14441"/>
    <cellStyle name="Percent 6 2 2 2" xfId="14442"/>
    <cellStyle name="Percent 6 2 2 3" xfId="33511"/>
    <cellStyle name="Percent 6 2 2 4" xfId="33512"/>
    <cellStyle name="Percent 6 2 2 5" xfId="33513"/>
    <cellStyle name="Percent 6 2 2 5 2" xfId="33514"/>
    <cellStyle name="Percent 6 2 2 6" xfId="33515"/>
    <cellStyle name="Percent 6 2 2 7" xfId="33516"/>
    <cellStyle name="Percent 6 2 3" xfId="14443"/>
    <cellStyle name="Percent 6 2 4" xfId="33517"/>
    <cellStyle name="Percent 6 2 5" xfId="33518"/>
    <cellStyle name="Percent 6 2 6" xfId="33519"/>
    <cellStyle name="Percent 6 2 6 2" xfId="33520"/>
    <cellStyle name="Percent 6 2 7" xfId="33521"/>
    <cellStyle name="Percent 6 2 8" xfId="33522"/>
    <cellStyle name="Percent 6 3" xfId="14444"/>
    <cellStyle name="Percent 6 3 2" xfId="14445"/>
    <cellStyle name="Percent 6 3 3" xfId="33523"/>
    <cellStyle name="Percent 6 3 4" xfId="33524"/>
    <cellStyle name="Percent 6 3 5" xfId="33525"/>
    <cellStyle name="Percent 6 3 5 2" xfId="33526"/>
    <cellStyle name="Percent 6 3 6" xfId="33527"/>
    <cellStyle name="Percent 6 3 7" xfId="33528"/>
    <cellStyle name="Percent 6 4" xfId="14446"/>
    <cellStyle name="Percent 6 5" xfId="14447"/>
    <cellStyle name="Percent 6 6" xfId="33529"/>
    <cellStyle name="Percent 6 7" xfId="33530"/>
    <cellStyle name="Percent 6 7 2" xfId="33531"/>
    <cellStyle name="Percent 6 8" xfId="33532"/>
    <cellStyle name="Percent 6 9" xfId="33533"/>
    <cellStyle name="Percent 7" xfId="14448"/>
    <cellStyle name="Percent 7 10" xfId="33534"/>
    <cellStyle name="Percent 7 10 2" xfId="33535"/>
    <cellStyle name="Percent 7 11" xfId="33536"/>
    <cellStyle name="Percent 7 12" xfId="33537"/>
    <cellStyle name="Percent 7 2" xfId="14449"/>
    <cellStyle name="Percent 7 2 2" xfId="14450"/>
    <cellStyle name="Percent 7 2 2 2" xfId="14451"/>
    <cellStyle name="Percent 7 2 2 2 2" xfId="33538"/>
    <cellStyle name="Percent 7 2 2 2 3" xfId="33539"/>
    <cellStyle name="Percent 7 2 2 2 3 2" xfId="33540"/>
    <cellStyle name="Percent 7 2 2 2 4" xfId="33541"/>
    <cellStyle name="Percent 7 2 2 2 5" xfId="33542"/>
    <cellStyle name="Percent 7 2 2 3" xfId="14452"/>
    <cellStyle name="Percent 7 2 2 4" xfId="33543"/>
    <cellStyle name="Percent 7 2 2 5" xfId="33544"/>
    <cellStyle name="Percent 7 2 2 6" xfId="33545"/>
    <cellStyle name="Percent 7 2 2 6 2" xfId="33546"/>
    <cellStyle name="Percent 7 2 2 7" xfId="33547"/>
    <cellStyle name="Percent 7 2 2 8" xfId="33548"/>
    <cellStyle name="Percent 7 2 3" xfId="14453"/>
    <cellStyle name="Percent 7 2 3 2" xfId="33549"/>
    <cellStyle name="Percent 7 2 3 3" xfId="33550"/>
    <cellStyle name="Percent 7 2 3 3 2" xfId="33551"/>
    <cellStyle name="Percent 7 2 3 4" xfId="33552"/>
    <cellStyle name="Percent 7 2 3 5" xfId="33553"/>
    <cellStyle name="Percent 7 2 4" xfId="14454"/>
    <cellStyle name="Percent 7 2 5" xfId="14455"/>
    <cellStyle name="Percent 7 2 6" xfId="33554"/>
    <cellStyle name="Percent 7 2 7" xfId="33555"/>
    <cellStyle name="Percent 7 2 7 2" xfId="33556"/>
    <cellStyle name="Percent 7 2 8" xfId="33557"/>
    <cellStyle name="Percent 7 2 9" xfId="33558"/>
    <cellStyle name="Percent 7 3" xfId="14456"/>
    <cellStyle name="Percent 7 3 2" xfId="14457"/>
    <cellStyle name="Percent 7 3 2 2" xfId="33559"/>
    <cellStyle name="Percent 7 3 2 3" xfId="33560"/>
    <cellStyle name="Percent 7 3 2 3 2" xfId="33561"/>
    <cellStyle name="Percent 7 3 2 4" xfId="33562"/>
    <cellStyle name="Percent 7 3 2 5" xfId="33563"/>
    <cellStyle name="Percent 7 3 3" xfId="14458"/>
    <cellStyle name="Percent 7 3 4" xfId="33564"/>
    <cellStyle name="Percent 7 3 5" xfId="33565"/>
    <cellStyle name="Percent 7 3 6" xfId="33566"/>
    <cellStyle name="Percent 7 3 6 2" xfId="33567"/>
    <cellStyle name="Percent 7 3 7" xfId="33568"/>
    <cellStyle name="Percent 7 3 8" xfId="33569"/>
    <cellStyle name="Percent 7 4" xfId="14459"/>
    <cellStyle name="Percent 7 4 2" xfId="33570"/>
    <cellStyle name="Percent 7 4 2 2" xfId="33571"/>
    <cellStyle name="Percent 7 4 3" xfId="33572"/>
    <cellStyle name="Percent 7 4 4" xfId="33573"/>
    <cellStyle name="Percent 7 4 4 2" xfId="33574"/>
    <cellStyle name="Percent 7 4 5" xfId="33575"/>
    <cellStyle name="Percent 7 4 6" xfId="33576"/>
    <cellStyle name="Percent 7 5" xfId="14460"/>
    <cellStyle name="Percent 7 5 2" xfId="33577"/>
    <cellStyle name="Percent 7 5 2 2" xfId="33578"/>
    <cellStyle name="Percent 7 5 3" xfId="33579"/>
    <cellStyle name="Percent 7 6" xfId="14461"/>
    <cellStyle name="Percent 7 6 2" xfId="33580"/>
    <cellStyle name="Percent 7 7" xfId="33581"/>
    <cellStyle name="Percent 7 8" xfId="33582"/>
    <cellStyle name="Percent 7 9" xfId="33583"/>
    <cellStyle name="Percent 8" xfId="14462"/>
    <cellStyle name="Percent 8 10" xfId="33584"/>
    <cellStyle name="Percent 8 11" xfId="33585"/>
    <cellStyle name="Percent 8 2" xfId="14463"/>
    <cellStyle name="Percent 8 2 2" xfId="14464"/>
    <cellStyle name="Percent 8 2 2 2" xfId="33586"/>
    <cellStyle name="Percent 8 2 2 3" xfId="33587"/>
    <cellStyle name="Percent 8 2 2 3 2" xfId="33588"/>
    <cellStyle name="Percent 8 2 2 4" xfId="33589"/>
    <cellStyle name="Percent 8 2 2 5" xfId="33590"/>
    <cellStyle name="Percent 8 2 3" xfId="14465"/>
    <cellStyle name="Percent 8 2 4" xfId="33591"/>
    <cellStyle name="Percent 8 2 5" xfId="33592"/>
    <cellStyle name="Percent 8 2 6" xfId="33593"/>
    <cellStyle name="Percent 8 2 6 2" xfId="33594"/>
    <cellStyle name="Percent 8 2 7" xfId="33595"/>
    <cellStyle name="Percent 8 2 8" xfId="33596"/>
    <cellStyle name="Percent 8 3" xfId="14466"/>
    <cellStyle name="Percent 8 3 2" xfId="33597"/>
    <cellStyle name="Percent 8 3 2 2" xfId="33598"/>
    <cellStyle name="Percent 8 3 3" xfId="33599"/>
    <cellStyle name="Percent 8 3 4" xfId="33600"/>
    <cellStyle name="Percent 8 3 4 2" xfId="33601"/>
    <cellStyle name="Percent 8 3 5" xfId="33602"/>
    <cellStyle name="Percent 8 3 6" xfId="33603"/>
    <cellStyle name="Percent 8 4" xfId="14467"/>
    <cellStyle name="Percent 8 4 2" xfId="33604"/>
    <cellStyle name="Percent 8 4 2 2" xfId="33605"/>
    <cellStyle name="Percent 8 4 3" xfId="33606"/>
    <cellStyle name="Percent 8 5" xfId="14468"/>
    <cellStyle name="Percent 8 5 2" xfId="33607"/>
    <cellStyle name="Percent 8 6" xfId="14469"/>
    <cellStyle name="Percent 8 7" xfId="33608"/>
    <cellStyle name="Percent 8 8" xfId="33609"/>
    <cellStyle name="Percent 8 9" xfId="33610"/>
    <cellStyle name="Percent 8 9 2" xfId="33611"/>
    <cellStyle name="Percent 9" xfId="14470"/>
    <cellStyle name="Percent 9 2" xfId="14471"/>
    <cellStyle name="Percent 9 2 2" xfId="14472"/>
    <cellStyle name="Percent 9 2 2 2" xfId="33612"/>
    <cellStyle name="Percent 9 2 2 3" xfId="33613"/>
    <cellStyle name="Percent 9 2 2 3 2" xfId="33614"/>
    <cellStyle name="Percent 9 2 2 4" xfId="33615"/>
    <cellStyle name="Percent 9 2 2 5" xfId="33616"/>
    <cellStyle name="Percent 9 2 3" xfId="14473"/>
    <cellStyle name="Percent 9 2 4" xfId="33617"/>
    <cellStyle name="Percent 9 2 5" xfId="33618"/>
    <cellStyle name="Percent 9 2 6" xfId="33619"/>
    <cellStyle name="Percent 9 2 6 2" xfId="33620"/>
    <cellStyle name="Percent 9 2 7" xfId="33621"/>
    <cellStyle name="Percent 9 2 8" xfId="33622"/>
    <cellStyle name="Percent 9 3" xfId="14474"/>
    <cellStyle name="Percent 9 3 2" xfId="33623"/>
    <cellStyle name="Percent 9 3 3" xfId="33624"/>
    <cellStyle name="Percent 9 3 3 2" xfId="33625"/>
    <cellStyle name="Percent 9 3 4" xfId="33626"/>
    <cellStyle name="Percent 9 3 5" xfId="33627"/>
    <cellStyle name="Percent 9 4" xfId="14475"/>
    <cellStyle name="Percent 9 5" xfId="14476"/>
    <cellStyle name="Percent 9 6" xfId="33628"/>
    <cellStyle name="Percent 9 7" xfId="33629"/>
    <cellStyle name="Percent 9 7 2" xfId="33630"/>
    <cellStyle name="Percent 9 8" xfId="33631"/>
    <cellStyle name="Percent 9 9" xfId="33632"/>
    <cellStyle name="Percent*" xfId="14477"/>
    <cellStyle name="Percent* 2" xfId="33633"/>
    <cellStyle name="Percent.0" xfId="14478"/>
    <cellStyle name="Percent.0 2" xfId="14479"/>
    <cellStyle name="Percent.00" xfId="14480"/>
    <cellStyle name="Percent.00 2" xfId="14481"/>
    <cellStyle name="Price" xfId="14482"/>
    <cellStyle name="Price 2" xfId="33634"/>
    <cellStyle name="ProductClass" xfId="14483"/>
    <cellStyle name="ProductClass 2" xfId="14484"/>
    <cellStyle name="ProductClass 2 2" xfId="33635"/>
    <cellStyle name="ProductClass 3" xfId="33636"/>
    <cellStyle name="ProductType" xfId="14485"/>
    <cellStyle name="ProductType 2" xfId="33637"/>
    <cellStyle name="QvB" xfId="14486"/>
    <cellStyle name="QvB 2" xfId="33638"/>
    <cellStyle name="RebateValue" xfId="14487"/>
    <cellStyle name="RebateValue 2" xfId="14488"/>
    <cellStyle name="RebateValue 2 2" xfId="33639"/>
    <cellStyle name="RebateValue 3" xfId="33640"/>
    <cellStyle name="Refdb standard" xfId="14489"/>
    <cellStyle name="Refdb standard 2" xfId="14490"/>
    <cellStyle name="Refdb standard 2 2" xfId="33641"/>
    <cellStyle name="Refdb standard 3" xfId="33642"/>
    <cellStyle name="ReportData" xfId="14491"/>
    <cellStyle name="ReportData 2" xfId="33643"/>
    <cellStyle name="ReportElements" xfId="14492"/>
    <cellStyle name="ReportElements 2" xfId="33644"/>
    <cellStyle name="ReportHeader" xfId="14493"/>
    <cellStyle name="ReportHeader 2" xfId="33645"/>
    <cellStyle name="ReportTitlePrompt" xfId="14494"/>
    <cellStyle name="ReportTitlePrompt 2" xfId="14495"/>
    <cellStyle name="ReportTitlePrompt 2 2" xfId="33646"/>
    <cellStyle name="ReportTitlePrompt 2 3" xfId="33647"/>
    <cellStyle name="ReportTitlePrompt 3" xfId="14496"/>
    <cellStyle name="ReportTitlePrompt 4" xfId="33648"/>
    <cellStyle name="ReportTitlePrompt 5" xfId="33649"/>
    <cellStyle name="ReportTitlePrompt 6" xfId="33650"/>
    <cellStyle name="ReportTitlePrompt 7" xfId="33651"/>
    <cellStyle name="ReportTitleValue" xfId="14497"/>
    <cellStyle name="ReportTitleValue 2" xfId="14498"/>
    <cellStyle name="ReportTitleValue 2 2" xfId="33652"/>
    <cellStyle name="ReportTitleValue 2 3" xfId="33653"/>
    <cellStyle name="ReportTitleValue 3" xfId="14499"/>
    <cellStyle name="ReportTitleValue 4" xfId="33654"/>
    <cellStyle name="ReportTitleValue 5" xfId="33655"/>
    <cellStyle name="ReportTitleValue 6" xfId="33656"/>
    <cellStyle name="ReportTitleValue 6 2" xfId="33657"/>
    <cellStyle name="ReportTitleValue 7" xfId="33658"/>
    <cellStyle name="ReportTitleValue 8" xfId="33659"/>
    <cellStyle name="ResellerType" xfId="14500"/>
    <cellStyle name="ResellerType 2" xfId="33660"/>
    <cellStyle name="Row_CategoryHeadings" xfId="14501"/>
    <cellStyle name="RowAcctAbovePrompt" xfId="14502"/>
    <cellStyle name="RowAcctAbovePrompt 2" xfId="14503"/>
    <cellStyle name="RowAcctAbovePrompt 2 2" xfId="14504"/>
    <cellStyle name="RowAcctAbovePrompt 2 3" xfId="33661"/>
    <cellStyle name="RowAcctAbovePrompt 3" xfId="14505"/>
    <cellStyle name="RowAcctAbovePrompt 3 2" xfId="33662"/>
    <cellStyle name="RowAcctAbovePrompt 4" xfId="33663"/>
    <cellStyle name="RowAcctAbovePrompt 5" xfId="33664"/>
    <cellStyle name="RowAcctAbovePrompt 6" xfId="33665"/>
    <cellStyle name="RowAcctAbovePrompt 7" xfId="33666"/>
    <cellStyle name="RowAcctAbovePrompt 8" xfId="33667"/>
    <cellStyle name="RowAcctSOBAbovePrompt" xfId="14506"/>
    <cellStyle name="RowAcctSOBAbovePrompt 2" xfId="14507"/>
    <cellStyle name="RowAcctSOBAbovePrompt 2 2" xfId="14508"/>
    <cellStyle name="RowAcctSOBAbovePrompt 2 3" xfId="33668"/>
    <cellStyle name="RowAcctSOBAbovePrompt 3" xfId="14509"/>
    <cellStyle name="RowAcctSOBAbovePrompt 3 2" xfId="33669"/>
    <cellStyle name="RowAcctSOBAbovePrompt 4" xfId="33670"/>
    <cellStyle name="RowAcctSOBAbovePrompt 5" xfId="33671"/>
    <cellStyle name="RowAcctSOBAbovePrompt 6" xfId="33672"/>
    <cellStyle name="RowAcctSOBAbovePrompt 7" xfId="33673"/>
    <cellStyle name="RowAcctSOBAbovePrompt 8" xfId="33674"/>
    <cellStyle name="RowAcctSOBValue" xfId="14510"/>
    <cellStyle name="RowAcctSOBValue 2" xfId="14511"/>
    <cellStyle name="RowAcctSOBValue 2 2" xfId="33675"/>
    <cellStyle name="RowAcctSOBValue 2 3" xfId="33676"/>
    <cellStyle name="RowAcctSOBValue 3" xfId="14512"/>
    <cellStyle name="RowAcctSOBValue 4" xfId="33677"/>
    <cellStyle name="RowAcctSOBValue 5" xfId="33678"/>
    <cellStyle name="RowAcctSOBValue 6" xfId="33679"/>
    <cellStyle name="RowAcctSOBValue 7" xfId="33680"/>
    <cellStyle name="RowAcctValue" xfId="14513"/>
    <cellStyle name="RowAcctValue 2" xfId="14514"/>
    <cellStyle name="RowAcctValue 2 2" xfId="33681"/>
    <cellStyle name="RowAcctValue 2 3" xfId="33682"/>
    <cellStyle name="RowAcctValue 3" xfId="14515"/>
    <cellStyle name="RowAcctValue 4" xfId="33683"/>
    <cellStyle name="RowAcctValue 5" xfId="33684"/>
    <cellStyle name="RowAcctValue 6" xfId="33685"/>
    <cellStyle name="RowAcctValue 6 2" xfId="33686"/>
    <cellStyle name="RowAcctValue 7" xfId="33687"/>
    <cellStyle name="RowAcctValue 8" xfId="33688"/>
    <cellStyle name="RowAttrAbovePrompt" xfId="14516"/>
    <cellStyle name="RowAttrAbovePrompt 2" xfId="14517"/>
    <cellStyle name="RowAttrAbovePrompt 2 2" xfId="14518"/>
    <cellStyle name="RowAttrAbovePrompt 2 3" xfId="33689"/>
    <cellStyle name="RowAttrAbovePrompt 3" xfId="14519"/>
    <cellStyle name="RowAttrAbovePrompt 3 2" xfId="33690"/>
    <cellStyle name="RowAttrAbovePrompt 4" xfId="33691"/>
    <cellStyle name="RowAttrAbovePrompt 5" xfId="33692"/>
    <cellStyle name="RowAttrAbovePrompt 6" xfId="33693"/>
    <cellStyle name="RowAttrAbovePrompt 7" xfId="33694"/>
    <cellStyle name="RowAttrAbovePrompt 8" xfId="33695"/>
    <cellStyle name="RowAttrValue" xfId="14520"/>
    <cellStyle name="RowAttrValue 2" xfId="14521"/>
    <cellStyle name="RowAttrValue 2 2" xfId="33696"/>
    <cellStyle name="RowAttrValue 2 3" xfId="33697"/>
    <cellStyle name="RowAttrValue 3" xfId="14522"/>
    <cellStyle name="RowAttrValue 4" xfId="33698"/>
    <cellStyle name="RowAttrValue 5" xfId="33699"/>
    <cellStyle name="RowAttrValue 6" xfId="33700"/>
    <cellStyle name="RowAttrValue 6 2" xfId="33701"/>
    <cellStyle name="RowAttrValue 7" xfId="33702"/>
    <cellStyle name="RowAttrValue 8" xfId="33703"/>
    <cellStyle name="RowColSetAbovePrompt" xfId="14523"/>
    <cellStyle name="RowColSetAbovePrompt 2" xfId="14524"/>
    <cellStyle name="RowColSetAbovePrompt 2 2" xfId="14525"/>
    <cellStyle name="RowColSetAbovePrompt 2 3" xfId="33704"/>
    <cellStyle name="RowColSetAbovePrompt 3" xfId="14526"/>
    <cellStyle name="RowColSetAbovePrompt 3 2" xfId="33705"/>
    <cellStyle name="RowColSetAbovePrompt 4" xfId="33706"/>
    <cellStyle name="RowColSetAbovePrompt 5" xfId="33707"/>
    <cellStyle name="RowColSetAbovePrompt 6" xfId="33708"/>
    <cellStyle name="RowColSetAbovePrompt 7" xfId="33709"/>
    <cellStyle name="RowColSetAbovePrompt 8" xfId="33710"/>
    <cellStyle name="RowColSetLeftPrompt" xfId="14527"/>
    <cellStyle name="RowColSetLeftPrompt 2" xfId="14528"/>
    <cellStyle name="RowColSetLeftPrompt 2 2" xfId="14529"/>
    <cellStyle name="RowColSetLeftPrompt 2 3" xfId="33711"/>
    <cellStyle name="RowColSetLeftPrompt 3" xfId="14530"/>
    <cellStyle name="RowColSetLeftPrompt 3 2" xfId="33712"/>
    <cellStyle name="RowColSetLeftPrompt 4" xfId="33713"/>
    <cellStyle name="RowColSetLeftPrompt 5" xfId="33714"/>
    <cellStyle name="RowColSetLeftPrompt 6" xfId="33715"/>
    <cellStyle name="RowColSetLeftPrompt 7" xfId="33716"/>
    <cellStyle name="RowColSetLeftPrompt 8" xfId="33717"/>
    <cellStyle name="RowColSetValue" xfId="14531"/>
    <cellStyle name="RowColSetValue 2" xfId="14532"/>
    <cellStyle name="RowColSetValue 2 2" xfId="33718"/>
    <cellStyle name="RowColSetValue 2 3" xfId="33719"/>
    <cellStyle name="RowColSetValue 3" xfId="14533"/>
    <cellStyle name="RowColSetValue 4" xfId="33720"/>
    <cellStyle name="RowColSetValue 5" xfId="33721"/>
    <cellStyle name="RowColSetValue 6" xfId="33722"/>
    <cellStyle name="RowColSetValue 6 2" xfId="33723"/>
    <cellStyle name="RowColSetValue 7" xfId="33724"/>
    <cellStyle name="RowColSetValue 8" xfId="33725"/>
    <cellStyle name="RowLeftPrompt" xfId="14534"/>
    <cellStyle name="RowLeftPrompt 2" xfId="14535"/>
    <cellStyle name="RowLeftPrompt 2 2" xfId="14536"/>
    <cellStyle name="RowLeftPrompt 2 3" xfId="33726"/>
    <cellStyle name="RowLeftPrompt 3" xfId="14537"/>
    <cellStyle name="RowLeftPrompt 3 2" xfId="33727"/>
    <cellStyle name="RowLeftPrompt 4" xfId="33728"/>
    <cellStyle name="RowLeftPrompt 5" xfId="33729"/>
    <cellStyle name="RowLeftPrompt 6" xfId="33730"/>
    <cellStyle name="RowLeftPrompt 7" xfId="33731"/>
    <cellStyle name="RowLeftPrompt 8" xfId="33732"/>
    <cellStyle name="Sample" xfId="14538"/>
    <cellStyle name="Sample 2" xfId="14539"/>
    <cellStyle name="Sample 2 2" xfId="33733"/>
    <cellStyle name="Sample 3" xfId="33734"/>
    <cellStyle name="SampleUsingFormatMask" xfId="14540"/>
    <cellStyle name="SampleUsingFormatMask 2" xfId="14541"/>
    <cellStyle name="SampleUsingFormatMask 2 2" xfId="33735"/>
    <cellStyle name="SampleUsingFormatMask 2 3" xfId="33736"/>
    <cellStyle name="SampleUsingFormatMask 3" xfId="14542"/>
    <cellStyle name="SampleUsingFormatMask 4" xfId="33737"/>
    <cellStyle name="SampleUsingFormatMask 5" xfId="33738"/>
    <cellStyle name="SampleUsingFormatMask 6" xfId="33739"/>
    <cellStyle name="SampleUsingFormatMask 7" xfId="33740"/>
    <cellStyle name="SampleWithNoFormatMask" xfId="14543"/>
    <cellStyle name="SampleWithNoFormatMask 2" xfId="14544"/>
    <cellStyle name="SampleWithNoFormatMask 2 2" xfId="33741"/>
    <cellStyle name="SampleWithNoFormatMask 2 3" xfId="33742"/>
    <cellStyle name="SampleWithNoFormatMask 3" xfId="14545"/>
    <cellStyle name="SampleWithNoFormatMask 4" xfId="33743"/>
    <cellStyle name="SampleWithNoFormatMask 5" xfId="33744"/>
    <cellStyle name="SampleWithNoFormatMask 6" xfId="33745"/>
    <cellStyle name="SampleWithNoFormatMask 7" xfId="33746"/>
    <cellStyle name="SAPBEXaggData" xfId="14546"/>
    <cellStyle name="SAPBEXaggData 2" xfId="14547"/>
    <cellStyle name="SAPBEXaggDataEmph" xfId="14548"/>
    <cellStyle name="SAPBEXaggDataEmph 2" xfId="14549"/>
    <cellStyle name="SAPBEXaggItem" xfId="14550"/>
    <cellStyle name="SAPBEXaggItem 2" xfId="14551"/>
    <cellStyle name="SAPBEXaggItemX" xfId="14552"/>
    <cellStyle name="SAPBEXaggItemX 2" xfId="14553"/>
    <cellStyle name="SAPBEXchaText" xfId="14554"/>
    <cellStyle name="SAPBEXchaText 2" xfId="14555"/>
    <cellStyle name="SAPBEXchaText 2 2" xfId="33747"/>
    <cellStyle name="SAPBEXchaText 3" xfId="14556"/>
    <cellStyle name="SAPBEXexcBad7" xfId="14557"/>
    <cellStyle name="SAPBEXexcBad7 2" xfId="14558"/>
    <cellStyle name="SAPBEXexcBad8" xfId="14559"/>
    <cellStyle name="SAPBEXexcBad8 2" xfId="14560"/>
    <cellStyle name="SAPBEXexcBad9" xfId="14561"/>
    <cellStyle name="SAPBEXexcBad9 2" xfId="14562"/>
    <cellStyle name="SAPBEXexcCritical4" xfId="14563"/>
    <cellStyle name="SAPBEXexcCritical4 2" xfId="14564"/>
    <cellStyle name="SAPBEXexcCritical5" xfId="14565"/>
    <cellStyle name="SAPBEXexcCritical5 2" xfId="14566"/>
    <cellStyle name="SAPBEXexcCritical6" xfId="14567"/>
    <cellStyle name="SAPBEXexcCritical6 2" xfId="14568"/>
    <cellStyle name="SAPBEXexcGood1" xfId="14569"/>
    <cellStyle name="SAPBEXexcGood1 2" xfId="14570"/>
    <cellStyle name="SAPBEXexcGood2" xfId="14571"/>
    <cellStyle name="SAPBEXexcGood2 2" xfId="14572"/>
    <cellStyle name="SAPBEXexcGood3" xfId="14573"/>
    <cellStyle name="SAPBEXexcGood3 2" xfId="14574"/>
    <cellStyle name="SAPBEXfilterDrill" xfId="14575"/>
    <cellStyle name="SAPBEXfilterDrill 2" xfId="14576"/>
    <cellStyle name="SAPBEXfilterItem" xfId="14577"/>
    <cellStyle name="SAPBEXfilterItem 2" xfId="33748"/>
    <cellStyle name="SAPBEXfilterText" xfId="14578"/>
    <cellStyle name="SAPBEXfilterText 2" xfId="33749"/>
    <cellStyle name="SAPBEXformats" xfId="14579"/>
    <cellStyle name="SAPBEXformats 2" xfId="14580"/>
    <cellStyle name="SAPBEXformats 2 2" xfId="33750"/>
    <cellStyle name="SAPBEXformats 3" xfId="14581"/>
    <cellStyle name="SAPBEXheaderItem" xfId="14582"/>
    <cellStyle name="SAPBEXheaderItem 2" xfId="14583"/>
    <cellStyle name="SAPBEXheaderText" xfId="14584"/>
    <cellStyle name="SAPBEXheaderText 2" xfId="14585"/>
    <cellStyle name="SAPBEXHLevel0" xfId="14586"/>
    <cellStyle name="SAPBEXHLevel0 2" xfId="14587"/>
    <cellStyle name="SAPBEXHLevel0 2 2" xfId="33751"/>
    <cellStyle name="SAPBEXHLevel0 3" xfId="14588"/>
    <cellStyle name="SAPBEXHLevel0X" xfId="14589"/>
    <cellStyle name="SAPBEXHLevel0X 2" xfId="14590"/>
    <cellStyle name="SAPBEXHLevel0X 2 2" xfId="33752"/>
    <cellStyle name="SAPBEXHLevel0X 3" xfId="14591"/>
    <cellStyle name="SAPBEXHLevel1" xfId="14592"/>
    <cellStyle name="SAPBEXHLevel1 2" xfId="14593"/>
    <cellStyle name="SAPBEXHLevel1 2 2" xfId="33753"/>
    <cellStyle name="SAPBEXHLevel1 3" xfId="14594"/>
    <cellStyle name="SAPBEXHLevel1X" xfId="14595"/>
    <cellStyle name="SAPBEXHLevel1X 2" xfId="14596"/>
    <cellStyle name="SAPBEXHLevel1X 2 2" xfId="33754"/>
    <cellStyle name="SAPBEXHLevel1X 3" xfId="14597"/>
    <cellStyle name="SAPBEXHLevel2" xfId="14598"/>
    <cellStyle name="SAPBEXHLevel2 2" xfId="14599"/>
    <cellStyle name="SAPBEXHLevel2 2 2" xfId="33755"/>
    <cellStyle name="SAPBEXHLevel2 3" xfId="14600"/>
    <cellStyle name="SAPBEXHLevel2X" xfId="14601"/>
    <cellStyle name="SAPBEXHLevel2X 2" xfId="14602"/>
    <cellStyle name="SAPBEXHLevel2X 2 2" xfId="33756"/>
    <cellStyle name="SAPBEXHLevel2X 3" xfId="14603"/>
    <cellStyle name="SAPBEXHLevel3" xfId="14604"/>
    <cellStyle name="SAPBEXHLevel3 2" xfId="14605"/>
    <cellStyle name="SAPBEXHLevel3 2 2" xfId="33757"/>
    <cellStyle name="SAPBEXHLevel3 3" xfId="14606"/>
    <cellStyle name="SAPBEXHLevel3X" xfId="14607"/>
    <cellStyle name="SAPBEXHLevel3X 2" xfId="14608"/>
    <cellStyle name="SAPBEXHLevel3X 2 2" xfId="33758"/>
    <cellStyle name="SAPBEXHLevel3X 3" xfId="14609"/>
    <cellStyle name="SAPBEXresData" xfId="14610"/>
    <cellStyle name="SAPBEXresData 2" xfId="14611"/>
    <cellStyle name="SAPBEXresDataEmph" xfId="14612"/>
    <cellStyle name="SAPBEXresDataEmph 2" xfId="14613"/>
    <cellStyle name="SAPBEXresItem" xfId="14614"/>
    <cellStyle name="SAPBEXresItem 2" xfId="14615"/>
    <cellStyle name="SAPBEXresItemX" xfId="14616"/>
    <cellStyle name="SAPBEXresItemX 2" xfId="14617"/>
    <cellStyle name="SAPBEXstdData" xfId="14618"/>
    <cellStyle name="SAPBEXstdData 2" xfId="14619"/>
    <cellStyle name="SAPBEXstdDataEmph" xfId="14620"/>
    <cellStyle name="SAPBEXstdDataEmph 2" xfId="14621"/>
    <cellStyle name="SAPBEXstdItem" xfId="14622"/>
    <cellStyle name="SAPBEXstdItem 2" xfId="14623"/>
    <cellStyle name="SAPBEXstdItem 2 2" xfId="33759"/>
    <cellStyle name="SAPBEXstdItem 3" xfId="14624"/>
    <cellStyle name="SAPBEXstdItemX" xfId="14625"/>
    <cellStyle name="SAPBEXstdItemX 2" xfId="14626"/>
    <cellStyle name="SAPBEXstdItemX 2 2" xfId="33760"/>
    <cellStyle name="SAPBEXstdItemX 3" xfId="14627"/>
    <cellStyle name="SAPBEXtitle" xfId="14628"/>
    <cellStyle name="SAPBEXtitle 2" xfId="33761"/>
    <cellStyle name="SAPBEXundefined" xfId="14629"/>
    <cellStyle name="SAPBEXundefined 2" xfId="14630"/>
    <cellStyle name="Sheet Title" xfId="14631"/>
    <cellStyle name="Sheet Title 2" xfId="14632"/>
    <cellStyle name="Sheet Title 2 2" xfId="33762"/>
    <cellStyle name="Sheet Title 2 3" xfId="33763"/>
    <cellStyle name="Sheet Title 3" xfId="14633"/>
    <cellStyle name="Sheet Title 4" xfId="33764"/>
    <cellStyle name="Sheet Title 5" xfId="33765"/>
    <cellStyle name="Sheet Title 6" xfId="33766"/>
    <cellStyle name="Sheet Title 7" xfId="33767"/>
    <cellStyle name="Size" xfId="14634"/>
    <cellStyle name="Size 2" xfId="14635"/>
    <cellStyle name="Size 2 2" xfId="33768"/>
    <cellStyle name="Size 3" xfId="33769"/>
    <cellStyle name="Source" xfId="14636"/>
    <cellStyle name="Source 10" xfId="14637"/>
    <cellStyle name="Source 10 2" xfId="14638"/>
    <cellStyle name="Source 10 2 2" xfId="14639"/>
    <cellStyle name="Source 10 2 2 2" xfId="14640"/>
    <cellStyle name="Source 10 2 2 3" xfId="33770"/>
    <cellStyle name="Source 10 2 2 4" xfId="33771"/>
    <cellStyle name="Source 10 2 3" xfId="14641"/>
    <cellStyle name="Source 10 2 4" xfId="33772"/>
    <cellStyle name="Source 10 2 5" xfId="33773"/>
    <cellStyle name="Source 10 3" xfId="14642"/>
    <cellStyle name="Source 10 3 2" xfId="14643"/>
    <cellStyle name="Source 10 3 3" xfId="33774"/>
    <cellStyle name="Source 10 3 4" xfId="33775"/>
    <cellStyle name="Source 10 4" xfId="14644"/>
    <cellStyle name="Source 10 5" xfId="33776"/>
    <cellStyle name="Source 10 6" xfId="33777"/>
    <cellStyle name="Source 10_Gross" xfId="14645"/>
    <cellStyle name="Source 11" xfId="14646"/>
    <cellStyle name="Source 11 2" xfId="14647"/>
    <cellStyle name="Source 11 2 2" xfId="14648"/>
    <cellStyle name="Source 11 2 2 2" xfId="14649"/>
    <cellStyle name="Source 11 2 2 3" xfId="33778"/>
    <cellStyle name="Source 11 2 2 4" xfId="33779"/>
    <cellStyle name="Source 11 2 3" xfId="14650"/>
    <cellStyle name="Source 11 2 4" xfId="33780"/>
    <cellStyle name="Source 11 2 5" xfId="33781"/>
    <cellStyle name="Source 11 3" xfId="14651"/>
    <cellStyle name="Source 11 3 2" xfId="14652"/>
    <cellStyle name="Source 11 3 3" xfId="33782"/>
    <cellStyle name="Source 11 3 4" xfId="33783"/>
    <cellStyle name="Source 11 4" xfId="14653"/>
    <cellStyle name="Source 11 5" xfId="33784"/>
    <cellStyle name="Source 11 6" xfId="33785"/>
    <cellStyle name="Source 11_Gross" xfId="14654"/>
    <cellStyle name="Source 12" xfId="14655"/>
    <cellStyle name="Source 12 2" xfId="14656"/>
    <cellStyle name="Source 12 2 2" xfId="14657"/>
    <cellStyle name="Source 12 2 2 2" xfId="33786"/>
    <cellStyle name="Source 12 2 3" xfId="14658"/>
    <cellStyle name="Source 12 2 4" xfId="33787"/>
    <cellStyle name="Source 12 2 5" xfId="33788"/>
    <cellStyle name="Source 12 3" xfId="14659"/>
    <cellStyle name="Source 12 3 2" xfId="33789"/>
    <cellStyle name="Source 12 4" xfId="14660"/>
    <cellStyle name="Source 12 5" xfId="14661"/>
    <cellStyle name="Source 12 6" xfId="33790"/>
    <cellStyle name="Source 12_Gross" xfId="14662"/>
    <cellStyle name="Source 13" xfId="14663"/>
    <cellStyle name="Source 13 2" xfId="14664"/>
    <cellStyle name="Source 13 2 2" xfId="14665"/>
    <cellStyle name="Source 13 2 2 2" xfId="33791"/>
    <cellStyle name="Source 13 2 3" xfId="33792"/>
    <cellStyle name="Source 13 2 4" xfId="33793"/>
    <cellStyle name="Source 13 2 5" xfId="33794"/>
    <cellStyle name="Source 13 3" xfId="14666"/>
    <cellStyle name="Source 13 3 2" xfId="33795"/>
    <cellStyle name="Source 13 4" xfId="14667"/>
    <cellStyle name="Source 13 4 2" xfId="33796"/>
    <cellStyle name="Source 13 5" xfId="14668"/>
    <cellStyle name="Source 13 6" xfId="33797"/>
    <cellStyle name="Source 13 7" xfId="33798"/>
    <cellStyle name="Source 14" xfId="14669"/>
    <cellStyle name="Source 14 2" xfId="14670"/>
    <cellStyle name="Source 14 2 2" xfId="14671"/>
    <cellStyle name="Source 14 2 3" xfId="33799"/>
    <cellStyle name="Source 14 2 4" xfId="33800"/>
    <cellStyle name="Source 14 3" xfId="14672"/>
    <cellStyle name="Source 14 3 2" xfId="33801"/>
    <cellStyle name="Source 14 4" xfId="14673"/>
    <cellStyle name="Source 14 5" xfId="33802"/>
    <cellStyle name="Source 14 6" xfId="33803"/>
    <cellStyle name="Source 15" xfId="14674"/>
    <cellStyle name="Source 15 2" xfId="14675"/>
    <cellStyle name="Source 15 2 2" xfId="14676"/>
    <cellStyle name="Source 15 2 3" xfId="33804"/>
    <cellStyle name="Source 15 3" xfId="14677"/>
    <cellStyle name="Source 15 4" xfId="14678"/>
    <cellStyle name="Source 15 5" xfId="33805"/>
    <cellStyle name="Source 16" xfId="14679"/>
    <cellStyle name="Source 16 2" xfId="14680"/>
    <cellStyle name="Source 16 2 2" xfId="14681"/>
    <cellStyle name="Source 16 2 3" xfId="33806"/>
    <cellStyle name="Source 16 3" xfId="14682"/>
    <cellStyle name="Source 16 4" xfId="33807"/>
    <cellStyle name="Source 16 5" xfId="33808"/>
    <cellStyle name="Source 17" xfId="14683"/>
    <cellStyle name="Source 17 2" xfId="14684"/>
    <cellStyle name="Source 17 2 2" xfId="33809"/>
    <cellStyle name="Source 17 3" xfId="14685"/>
    <cellStyle name="Source 17 4" xfId="33810"/>
    <cellStyle name="Source 18" xfId="14686"/>
    <cellStyle name="Source 18 2" xfId="14687"/>
    <cellStyle name="Source 18 2 2" xfId="33811"/>
    <cellStyle name="Source 18 3" xfId="33812"/>
    <cellStyle name="Source 19" xfId="14688"/>
    <cellStyle name="Source 19 2" xfId="14689"/>
    <cellStyle name="Source 19 3" xfId="33813"/>
    <cellStyle name="Source 2" xfId="14690"/>
    <cellStyle name="Source 2 10" xfId="14691"/>
    <cellStyle name="Source 2 11" xfId="14692"/>
    <cellStyle name="Source 2 12" xfId="33814"/>
    <cellStyle name="Source 2 13" xfId="33815"/>
    <cellStyle name="Source 2 2" xfId="14693"/>
    <cellStyle name="Source 2 2 2" xfId="14694"/>
    <cellStyle name="Source 2 2 2 2" xfId="14695"/>
    <cellStyle name="Source 2 2 2 2 2" xfId="14696"/>
    <cellStyle name="Source 2 2 2 2 3" xfId="33816"/>
    <cellStyle name="Source 2 2 2 2 4" xfId="33817"/>
    <cellStyle name="Source 2 2 2 3" xfId="14697"/>
    <cellStyle name="Source 2 2 2 3 2" xfId="14698"/>
    <cellStyle name="Source 2 2 2 3 2 2" xfId="33818"/>
    <cellStyle name="Source 2 2 2 3 3" xfId="33819"/>
    <cellStyle name="Source 2 2 2 4" xfId="14699"/>
    <cellStyle name="Source 2 2 2 4 2" xfId="33820"/>
    <cellStyle name="Source 2 2 2 5" xfId="14700"/>
    <cellStyle name="Source 2 2 2 6" xfId="33821"/>
    <cellStyle name="Source 2 2 2 7" xfId="33822"/>
    <cellStyle name="Source 2 2 3" xfId="14701"/>
    <cellStyle name="Source 2 2 3 2" xfId="14702"/>
    <cellStyle name="Source 2 2 3 2 2" xfId="33823"/>
    <cellStyle name="Source 2 2 3 2 2 2" xfId="33824"/>
    <cellStyle name="Source 2 2 3 2 3" xfId="33825"/>
    <cellStyle name="Source 2 2 3 3" xfId="14703"/>
    <cellStyle name="Source 2 2 3 4" xfId="33826"/>
    <cellStyle name="Source 2 2 3 5" xfId="33827"/>
    <cellStyle name="Source 2 2 4" xfId="14704"/>
    <cellStyle name="Source 2 2 4 2" xfId="14705"/>
    <cellStyle name="Source 2 2 4 2 2" xfId="33828"/>
    <cellStyle name="Source 2 2 4 3" xfId="33829"/>
    <cellStyle name="Source 2 2 4 4" xfId="33830"/>
    <cellStyle name="Source 2 2 4 5" xfId="33831"/>
    <cellStyle name="Source 2 2 5" xfId="14706"/>
    <cellStyle name="Source 2 2 5 2" xfId="33832"/>
    <cellStyle name="Source 2 2 6" xfId="14707"/>
    <cellStyle name="Source 2 2 7" xfId="33833"/>
    <cellStyle name="Source 2 2 8" xfId="33834"/>
    <cellStyle name="Source 2 2_Gross" xfId="14708"/>
    <cellStyle name="Source 2 3" xfId="14709"/>
    <cellStyle name="Source 2 3 2" xfId="14710"/>
    <cellStyle name="Source 2 3 2 2" xfId="14711"/>
    <cellStyle name="Source 2 3 2 2 2" xfId="33835"/>
    <cellStyle name="Source 2 3 2 2 3" xfId="33836"/>
    <cellStyle name="Source 2 3 2 2 4" xfId="33837"/>
    <cellStyle name="Source 2 3 2 3" xfId="14712"/>
    <cellStyle name="Source 2 3 2 4" xfId="33838"/>
    <cellStyle name="Source 2 3 2 5" xfId="33839"/>
    <cellStyle name="Source 2 3 3" xfId="14713"/>
    <cellStyle name="Source 2 3 3 2" xfId="33840"/>
    <cellStyle name="Source 2 3 3 2 2" xfId="33841"/>
    <cellStyle name="Source 2 3 3 3" xfId="33842"/>
    <cellStyle name="Source 2 3 3 4" xfId="33843"/>
    <cellStyle name="Source 2 3 3 5" xfId="33844"/>
    <cellStyle name="Source 2 3 4" xfId="14714"/>
    <cellStyle name="Source 2 3 4 2" xfId="14715"/>
    <cellStyle name="Source 2 3 4 2 2" xfId="33845"/>
    <cellStyle name="Source 2 3 4 3" xfId="33846"/>
    <cellStyle name="Source 2 3 4 4" xfId="33847"/>
    <cellStyle name="Source 2 3 4 5" xfId="33848"/>
    <cellStyle name="Source 2 3 5" xfId="14716"/>
    <cellStyle name="Source 2 3 5 2" xfId="33849"/>
    <cellStyle name="Source 2 3 6" xfId="14717"/>
    <cellStyle name="Source 2 3 7" xfId="33850"/>
    <cellStyle name="Source 2 3 8" xfId="33851"/>
    <cellStyle name="Source 2 4" xfId="14718"/>
    <cellStyle name="Source 2 4 2" xfId="14719"/>
    <cellStyle name="Source 2 4 2 2" xfId="14720"/>
    <cellStyle name="Source 2 4 2 2 2" xfId="33852"/>
    <cellStyle name="Source 2 4 2 2 3" xfId="33853"/>
    <cellStyle name="Source 2 4 2 2 4" xfId="33854"/>
    <cellStyle name="Source 2 4 2 3" xfId="14721"/>
    <cellStyle name="Source 2 4 2 4" xfId="33855"/>
    <cellStyle name="Source 2 4 2 5" xfId="33856"/>
    <cellStyle name="Source 2 4 3" xfId="14722"/>
    <cellStyle name="Source 2 4 3 2" xfId="14723"/>
    <cellStyle name="Source 2 4 3 2 2" xfId="33857"/>
    <cellStyle name="Source 2 4 3 2 3" xfId="33858"/>
    <cellStyle name="Source 2 4 3 2 4" xfId="33859"/>
    <cellStyle name="Source 2 4 3 3" xfId="33860"/>
    <cellStyle name="Source 2 4 3 4" xfId="33861"/>
    <cellStyle name="Source 2 4 3 5" xfId="33862"/>
    <cellStyle name="Source 2 4 4" xfId="14724"/>
    <cellStyle name="Source 2 4 4 2" xfId="33863"/>
    <cellStyle name="Source 2 4 4 3" xfId="33864"/>
    <cellStyle name="Source 2 4 4 4" xfId="33865"/>
    <cellStyle name="Source 2 4 5" xfId="14725"/>
    <cellStyle name="Source 2 4 6" xfId="33866"/>
    <cellStyle name="Source 2 4 7" xfId="33867"/>
    <cellStyle name="Source 2 5" xfId="14726"/>
    <cellStyle name="Source 2 5 2" xfId="14727"/>
    <cellStyle name="Source 2 5 2 2" xfId="14728"/>
    <cellStyle name="Source 2 5 2 2 2" xfId="33868"/>
    <cellStyle name="Source 2 5 2 3" xfId="14729"/>
    <cellStyle name="Source 2 5 2 4" xfId="33869"/>
    <cellStyle name="Source 2 5 2 5" xfId="33870"/>
    <cellStyle name="Source 2 5 3" xfId="14730"/>
    <cellStyle name="Source 2 5 3 2" xfId="14731"/>
    <cellStyle name="Source 2 5 4" xfId="14732"/>
    <cellStyle name="Source 2 5 5" xfId="33871"/>
    <cellStyle name="Source 2 5 6" xfId="33872"/>
    <cellStyle name="Source 2 6" xfId="14733"/>
    <cellStyle name="Source 2 6 2" xfId="14734"/>
    <cellStyle name="Source 2 6 2 2" xfId="14735"/>
    <cellStyle name="Source 2 6 2 3" xfId="33873"/>
    <cellStyle name="Source 2 6 2 4" xfId="33874"/>
    <cellStyle name="Source 2 6 3" xfId="14736"/>
    <cellStyle name="Source 2 6 4" xfId="14737"/>
    <cellStyle name="Source 2 6 5" xfId="33875"/>
    <cellStyle name="Source 2 7" xfId="14738"/>
    <cellStyle name="Source 2 7 2" xfId="14739"/>
    <cellStyle name="Source 2 7 2 2" xfId="33876"/>
    <cellStyle name="Source 2 7 3" xfId="14740"/>
    <cellStyle name="Source 2 7 4" xfId="33877"/>
    <cellStyle name="Source 2 7 5" xfId="33878"/>
    <cellStyle name="Source 2 8" xfId="14741"/>
    <cellStyle name="Source 2 8 2" xfId="14742"/>
    <cellStyle name="Source 2 8 2 2" xfId="14743"/>
    <cellStyle name="Source 2 8 2 3" xfId="33879"/>
    <cellStyle name="Source 2 8 2 4" xfId="33880"/>
    <cellStyle name="Source 2 8 3" xfId="14744"/>
    <cellStyle name="Source 2 8 4" xfId="33881"/>
    <cellStyle name="Source 2 8 5" xfId="33882"/>
    <cellStyle name="Source 2 9" xfId="14745"/>
    <cellStyle name="Source 2 9 2" xfId="14746"/>
    <cellStyle name="Source 2 9 3" xfId="33883"/>
    <cellStyle name="Source 2 9 4" xfId="33884"/>
    <cellStyle name="Source 2_BB" xfId="14747"/>
    <cellStyle name="Source 20" xfId="14748"/>
    <cellStyle name="Source 20 2" xfId="14749"/>
    <cellStyle name="Source 20 3" xfId="33885"/>
    <cellStyle name="Source 21" xfId="14750"/>
    <cellStyle name="Source 21 2" xfId="14751"/>
    <cellStyle name="Source 22" xfId="14752"/>
    <cellStyle name="Source 22 2" xfId="14753"/>
    <cellStyle name="Source 23" xfId="14754"/>
    <cellStyle name="Source 23 2" xfId="14755"/>
    <cellStyle name="Source 24" xfId="14756"/>
    <cellStyle name="Source 24 2" xfId="14757"/>
    <cellStyle name="Source 25" xfId="14758"/>
    <cellStyle name="Source 25 2" xfId="14759"/>
    <cellStyle name="Source 26" xfId="14760"/>
    <cellStyle name="Source 26 2" xfId="14761"/>
    <cellStyle name="Source 27" xfId="14762"/>
    <cellStyle name="Source 27 2" xfId="14763"/>
    <cellStyle name="Source 28" xfId="14764"/>
    <cellStyle name="Source 28 2" xfId="14765"/>
    <cellStyle name="Source 29" xfId="14766"/>
    <cellStyle name="Source 29 2" xfId="14767"/>
    <cellStyle name="Source 3" xfId="14768"/>
    <cellStyle name="Source 3 10" xfId="14769"/>
    <cellStyle name="Source 3 10 2" xfId="14770"/>
    <cellStyle name="Source 3 10 2 2" xfId="33886"/>
    <cellStyle name="Source 3 10 3" xfId="14771"/>
    <cellStyle name="Source 3 11" xfId="14772"/>
    <cellStyle name="Source 3 11 2" xfId="14773"/>
    <cellStyle name="Source 3 11 3" xfId="33887"/>
    <cellStyle name="Source 3 12" xfId="14774"/>
    <cellStyle name="Source 3 12 2" xfId="33888"/>
    <cellStyle name="Source 3 13" xfId="14775"/>
    <cellStyle name="Source 3 13 2" xfId="14776"/>
    <cellStyle name="Source 3 14" xfId="14777"/>
    <cellStyle name="Source 3 14 2" xfId="33889"/>
    <cellStyle name="Source 3 15" xfId="14778"/>
    <cellStyle name="Source 3 16" xfId="14779"/>
    <cellStyle name="Source 3 2" xfId="14780"/>
    <cellStyle name="Source 3 2 2" xfId="14781"/>
    <cellStyle name="Source 3 2 2 2" xfId="14782"/>
    <cellStyle name="Source 3 2 2 2 2" xfId="14783"/>
    <cellStyle name="Source 3 2 2 2 3" xfId="33890"/>
    <cellStyle name="Source 3 2 2 2 4" xfId="33891"/>
    <cellStyle name="Source 3 2 2 3" xfId="14784"/>
    <cellStyle name="Source 3 2 2 3 2" xfId="14785"/>
    <cellStyle name="Source 3 2 2 3 2 2" xfId="33892"/>
    <cellStyle name="Source 3 2 2 3 3" xfId="33893"/>
    <cellStyle name="Source 3 2 2 4" xfId="14786"/>
    <cellStyle name="Source 3 2 2 4 2" xfId="33894"/>
    <cellStyle name="Source 3 2 2 5" xfId="14787"/>
    <cellStyle name="Source 3 2 2 6" xfId="33895"/>
    <cellStyle name="Source 3 2 2 7" xfId="33896"/>
    <cellStyle name="Source 3 2 3" xfId="14788"/>
    <cellStyle name="Source 3 2 3 2" xfId="14789"/>
    <cellStyle name="Source 3 2 3 2 2" xfId="33897"/>
    <cellStyle name="Source 3 2 3 2 2 2" xfId="33898"/>
    <cellStyle name="Source 3 2 3 2 3" xfId="33899"/>
    <cellStyle name="Source 3 2 3 3" xfId="14790"/>
    <cellStyle name="Source 3 2 3 4" xfId="33900"/>
    <cellStyle name="Source 3 2 3 5" xfId="33901"/>
    <cellStyle name="Source 3 2 4" xfId="14791"/>
    <cellStyle name="Source 3 2 4 2" xfId="14792"/>
    <cellStyle name="Source 3 2 4 2 2" xfId="33902"/>
    <cellStyle name="Source 3 2 4 3" xfId="33903"/>
    <cellStyle name="Source 3 2 4 4" xfId="33904"/>
    <cellStyle name="Source 3 2 4 5" xfId="33905"/>
    <cellStyle name="Source 3 2 5" xfId="14793"/>
    <cellStyle name="Source 3 2 5 2" xfId="33906"/>
    <cellStyle name="Source 3 2 6" xfId="14794"/>
    <cellStyle name="Source 3 2 7" xfId="33907"/>
    <cellStyle name="Source 3 2 8" xfId="33908"/>
    <cellStyle name="Source 3 2_Gross" xfId="14795"/>
    <cellStyle name="Source 3 3" xfId="14796"/>
    <cellStyle name="Source 3 3 2" xfId="14797"/>
    <cellStyle name="Source 3 3 2 2" xfId="14798"/>
    <cellStyle name="Source 3 3 2 2 2" xfId="33909"/>
    <cellStyle name="Source 3 3 2 3" xfId="14799"/>
    <cellStyle name="Source 3 3 2 4" xfId="33910"/>
    <cellStyle name="Source 3 3 2 5" xfId="33911"/>
    <cellStyle name="Source 3 3 3" xfId="14800"/>
    <cellStyle name="Source 3 3 3 2" xfId="14801"/>
    <cellStyle name="Source 3 3 3 2 2" xfId="33912"/>
    <cellStyle name="Source 3 3 3 3" xfId="14802"/>
    <cellStyle name="Source 3 3 3 4" xfId="33913"/>
    <cellStyle name="Source 3 3 3 5" xfId="33914"/>
    <cellStyle name="Source 3 3 4" xfId="14803"/>
    <cellStyle name="Source 3 3 4 2" xfId="33915"/>
    <cellStyle name="Source 3 3 5" xfId="14804"/>
    <cellStyle name="Source 3 3 6" xfId="33916"/>
    <cellStyle name="Source 3 3 7" xfId="33917"/>
    <cellStyle name="Source 3 3_Gross" xfId="14805"/>
    <cellStyle name="Source 3 4" xfId="14806"/>
    <cellStyle name="Source 3 4 2" xfId="14807"/>
    <cellStyle name="Source 3 4 2 2" xfId="14808"/>
    <cellStyle name="Source 3 4 2 2 2" xfId="33918"/>
    <cellStyle name="Source 3 4 2 2 2 2" xfId="33919"/>
    <cellStyle name="Source 3 4 2 2 2 2 2" xfId="33920"/>
    <cellStyle name="Source 3 4 2 2 2 3" xfId="33921"/>
    <cellStyle name="Source 3 4 2 2 3" xfId="33922"/>
    <cellStyle name="Source 3 4 2 3" xfId="14809"/>
    <cellStyle name="Source 3 4 2 3 2" xfId="33923"/>
    <cellStyle name="Source 3 4 2 4" xfId="14810"/>
    <cellStyle name="Source 3 4 2 4 2" xfId="33924"/>
    <cellStyle name="Source 3 4 2 5" xfId="33925"/>
    <cellStyle name="Source 3 4 2 6" xfId="33926"/>
    <cellStyle name="Source 3 4 2 7" xfId="33927"/>
    <cellStyle name="Source 3 4 3" xfId="14811"/>
    <cellStyle name="Source 3 4 3 2" xfId="14812"/>
    <cellStyle name="Source 3 4 3 2 2" xfId="33928"/>
    <cellStyle name="Source 3 4 3 2 3" xfId="33929"/>
    <cellStyle name="Source 3 4 3 2 4" xfId="33930"/>
    <cellStyle name="Source 3 4 3 3" xfId="14813"/>
    <cellStyle name="Source 3 4 3 4" xfId="33931"/>
    <cellStyle name="Source 3 4 3 5" xfId="33932"/>
    <cellStyle name="Source 3 4 4" xfId="14814"/>
    <cellStyle name="Source 3 4 4 2" xfId="33933"/>
    <cellStyle name="Source 3 4 4 3" xfId="33934"/>
    <cellStyle name="Source 3 4 4 4" xfId="33935"/>
    <cellStyle name="Source 3 4 5" xfId="14815"/>
    <cellStyle name="Source 3 4 5 2" xfId="33936"/>
    <cellStyle name="Source 3 4 6" xfId="33937"/>
    <cellStyle name="Source 3 4 7" xfId="33938"/>
    <cellStyle name="Source 3 4 8" xfId="33939"/>
    <cellStyle name="Source 3 4_Gross" xfId="14816"/>
    <cellStyle name="Source 3 5" xfId="14817"/>
    <cellStyle name="Source 3 5 2" xfId="14818"/>
    <cellStyle name="Source 3 5 2 2" xfId="14819"/>
    <cellStyle name="Source 3 5 2 3" xfId="33940"/>
    <cellStyle name="Source 3 5 2 4" xfId="33941"/>
    <cellStyle name="Source 3 5 3" xfId="14820"/>
    <cellStyle name="Source 3 5 3 2" xfId="14821"/>
    <cellStyle name="Source 3 5 3 2 2" xfId="33942"/>
    <cellStyle name="Source 3 5 3 3" xfId="33943"/>
    <cellStyle name="Source 3 5 4" xfId="14822"/>
    <cellStyle name="Source 3 5 4 2" xfId="33944"/>
    <cellStyle name="Source 3 5 5" xfId="14823"/>
    <cellStyle name="Source 3 5 6" xfId="33945"/>
    <cellStyle name="Source 3 5 7" xfId="33946"/>
    <cellStyle name="Source 3 6" xfId="14824"/>
    <cellStyle name="Source 3 6 2" xfId="14825"/>
    <cellStyle name="Source 3 6 2 2" xfId="14826"/>
    <cellStyle name="Source 3 6 2 2 2" xfId="33947"/>
    <cellStyle name="Source 3 6 2 2 2 2" xfId="33948"/>
    <cellStyle name="Source 3 6 2 2 3" xfId="33949"/>
    <cellStyle name="Source 3 6 2 3" xfId="33950"/>
    <cellStyle name="Source 3 6 2 4" xfId="33951"/>
    <cellStyle name="Source 3 6 2 5" xfId="33952"/>
    <cellStyle name="Source 3 6 3" xfId="14827"/>
    <cellStyle name="Source 3 6 3 2" xfId="33953"/>
    <cellStyle name="Source 3 6 3 2 2" xfId="33954"/>
    <cellStyle name="Source 3 6 3 3" xfId="33955"/>
    <cellStyle name="Source 3 6 4" xfId="14828"/>
    <cellStyle name="Source 3 6 4 2" xfId="33956"/>
    <cellStyle name="Source 3 6 5" xfId="14829"/>
    <cellStyle name="Source 3 6 5 2" xfId="33957"/>
    <cellStyle name="Source 3 6 6" xfId="33958"/>
    <cellStyle name="Source 3 6 7" xfId="33959"/>
    <cellStyle name="Source 3 6 8" xfId="33960"/>
    <cellStyle name="Source 3 7" xfId="14830"/>
    <cellStyle name="Source 3 7 2" xfId="14831"/>
    <cellStyle name="Source 3 7 2 2" xfId="14832"/>
    <cellStyle name="Source 3 7 2 2 2" xfId="33961"/>
    <cellStyle name="Source 3 7 2 3" xfId="33962"/>
    <cellStyle name="Source 3 7 2 4" xfId="33963"/>
    <cellStyle name="Source 3 7 2 5" xfId="33964"/>
    <cellStyle name="Source 3 7 3" xfId="14833"/>
    <cellStyle name="Source 3 7 3 2" xfId="33965"/>
    <cellStyle name="Source 3 7 3 2 2" xfId="33966"/>
    <cellStyle name="Source 3 7 3 3" xfId="33967"/>
    <cellStyle name="Source 3 7 4" xfId="14834"/>
    <cellStyle name="Source 3 7 4 2" xfId="33968"/>
    <cellStyle name="Source 3 7 5" xfId="33969"/>
    <cellStyle name="Source 3 7 5 2" xfId="33970"/>
    <cellStyle name="Source 3 7 6" xfId="33971"/>
    <cellStyle name="Source 3 7 7" xfId="33972"/>
    <cellStyle name="Source 3 7 8" xfId="33973"/>
    <cellStyle name="Source 3 8" xfId="14835"/>
    <cellStyle name="Source 3 8 2" xfId="14836"/>
    <cellStyle name="Source 3 8 2 2" xfId="33974"/>
    <cellStyle name="Source 3 8 3" xfId="14837"/>
    <cellStyle name="Source 3 8 4" xfId="33975"/>
    <cellStyle name="Source 3 9" xfId="14838"/>
    <cellStyle name="Source 3 9 2" xfId="14839"/>
    <cellStyle name="Source 3 9 2 2" xfId="14840"/>
    <cellStyle name="Source 3 9 2 3" xfId="33976"/>
    <cellStyle name="Source 3 9 3" xfId="14841"/>
    <cellStyle name="Source 3 9 4" xfId="33977"/>
    <cellStyle name="Source 3_August 2014 IMBE" xfId="14842"/>
    <cellStyle name="Source 30" xfId="14843"/>
    <cellStyle name="Source 30 2" xfId="14844"/>
    <cellStyle name="Source 31" xfId="14845"/>
    <cellStyle name="Source 32" xfId="14846"/>
    <cellStyle name="Source 33" xfId="14847"/>
    <cellStyle name="Source 33 2" xfId="14848"/>
    <cellStyle name="Source 34" xfId="14849"/>
    <cellStyle name="Source 34 2" xfId="14850"/>
    <cellStyle name="Source 35" xfId="14851"/>
    <cellStyle name="Source 35 2" xfId="14852"/>
    <cellStyle name="Source 36" xfId="14853"/>
    <cellStyle name="Source 36 2" xfId="14854"/>
    <cellStyle name="Source 37" xfId="14855"/>
    <cellStyle name="Source 37 2" xfId="33978"/>
    <cellStyle name="Source 38" xfId="14856"/>
    <cellStyle name="Source 38 2" xfId="33979"/>
    <cellStyle name="Source 39" xfId="14857"/>
    <cellStyle name="Source 39 2" xfId="33980"/>
    <cellStyle name="Source 4" xfId="14858"/>
    <cellStyle name="Source 4 2" xfId="14859"/>
    <cellStyle name="Source 4 2 2" xfId="14860"/>
    <cellStyle name="Source 4 2 2 2" xfId="14861"/>
    <cellStyle name="Source 4 2 2 2 2" xfId="14862"/>
    <cellStyle name="Source 4 2 2 2 3" xfId="33981"/>
    <cellStyle name="Source 4 2 2 2 4" xfId="33982"/>
    <cellStyle name="Source 4 2 2 3" xfId="14863"/>
    <cellStyle name="Source 4 2 2 4" xfId="33983"/>
    <cellStyle name="Source 4 2 2 5" xfId="33984"/>
    <cellStyle name="Source 4 2 3" xfId="14864"/>
    <cellStyle name="Source 4 2 3 2" xfId="14865"/>
    <cellStyle name="Source 4 2 3 3" xfId="33985"/>
    <cellStyle name="Source 4 2 3 4" xfId="33986"/>
    <cellStyle name="Source 4 2 4" xfId="14866"/>
    <cellStyle name="Source 4 2 5" xfId="33987"/>
    <cellStyle name="Source 4 2 6" xfId="33988"/>
    <cellStyle name="Source 4 2_Gross" xfId="14867"/>
    <cellStyle name="Source 4 3" xfId="14868"/>
    <cellStyle name="Source 4 3 2" xfId="14869"/>
    <cellStyle name="Source 4 3 2 2" xfId="14870"/>
    <cellStyle name="Source 4 3 2 2 2" xfId="14871"/>
    <cellStyle name="Source 4 3 2 2 3" xfId="33989"/>
    <cellStyle name="Source 4 3 2 2 4" xfId="33990"/>
    <cellStyle name="Source 4 3 2 3" xfId="14872"/>
    <cellStyle name="Source 4 3 2 4" xfId="33991"/>
    <cellStyle name="Source 4 3 2 5" xfId="33992"/>
    <cellStyle name="Source 4 3 3" xfId="14873"/>
    <cellStyle name="Source 4 3 3 2" xfId="33993"/>
    <cellStyle name="Source 4 3 3 2 2" xfId="33994"/>
    <cellStyle name="Source 4 3 3 3" xfId="33995"/>
    <cellStyle name="Source 4 3 3 4" xfId="33996"/>
    <cellStyle name="Source 4 3 3 5" xfId="33997"/>
    <cellStyle name="Source 4 3 4" xfId="14874"/>
    <cellStyle name="Source 4 3 4 2" xfId="33998"/>
    <cellStyle name="Source 4 3 5" xfId="33999"/>
    <cellStyle name="Source 4 3 6" xfId="34000"/>
    <cellStyle name="Source 4 3 7" xfId="34001"/>
    <cellStyle name="Source 4 4" xfId="14875"/>
    <cellStyle name="Source 4 4 2" xfId="14876"/>
    <cellStyle name="Source 4 4 2 2" xfId="34002"/>
    <cellStyle name="Source 4 4 2 3" xfId="34003"/>
    <cellStyle name="Source 4 4 2 4" xfId="34004"/>
    <cellStyle name="Source 4 4 3" xfId="14877"/>
    <cellStyle name="Source 4 4 4" xfId="34005"/>
    <cellStyle name="Source 4 4 5" xfId="34006"/>
    <cellStyle name="Source 4 5" xfId="14878"/>
    <cellStyle name="Source 4 5 2" xfId="34007"/>
    <cellStyle name="Source 4 5 3" xfId="34008"/>
    <cellStyle name="Source 4 5 4" xfId="34009"/>
    <cellStyle name="Source 4 6" xfId="14879"/>
    <cellStyle name="Source 4 7" xfId="34010"/>
    <cellStyle name="Source 4 8" xfId="34011"/>
    <cellStyle name="Source 4_Gross" xfId="14880"/>
    <cellStyle name="Source 40" xfId="14881"/>
    <cellStyle name="Source 41" xfId="14882"/>
    <cellStyle name="Source 5" xfId="14883"/>
    <cellStyle name="Source 5 2" xfId="14884"/>
    <cellStyle name="Source 5 2 2" xfId="14885"/>
    <cellStyle name="Source 5 2 2 2" xfId="14886"/>
    <cellStyle name="Source 5 2 2 3" xfId="34012"/>
    <cellStyle name="Source 5 2 2 4" xfId="34013"/>
    <cellStyle name="Source 5 2 3" xfId="14887"/>
    <cellStyle name="Source 5 2 4" xfId="34014"/>
    <cellStyle name="Source 5 2 5" xfId="34015"/>
    <cellStyle name="Source 5 3" xfId="14888"/>
    <cellStyle name="Source 5 3 2" xfId="14889"/>
    <cellStyle name="Source 5 3 2 2" xfId="34016"/>
    <cellStyle name="Source 5 3 2 3" xfId="34017"/>
    <cellStyle name="Source 5 3 2 4" xfId="34018"/>
    <cellStyle name="Source 5 3 3" xfId="14890"/>
    <cellStyle name="Source 5 3 4" xfId="34019"/>
    <cellStyle name="Source 5 3 5" xfId="34020"/>
    <cellStyle name="Source 5 4" xfId="14891"/>
    <cellStyle name="Source 5 4 2" xfId="14892"/>
    <cellStyle name="Source 5 4 3" xfId="34021"/>
    <cellStyle name="Source 5 4 4" xfId="34022"/>
    <cellStyle name="Source 5 5" xfId="14893"/>
    <cellStyle name="Source 5 6" xfId="34023"/>
    <cellStyle name="Source 5 7" xfId="34024"/>
    <cellStyle name="Source 5_Gross" xfId="14894"/>
    <cellStyle name="Source 6" xfId="14895"/>
    <cellStyle name="Source 6 2" xfId="14896"/>
    <cellStyle name="Source 6 2 2" xfId="14897"/>
    <cellStyle name="Source 6 2 2 2" xfId="14898"/>
    <cellStyle name="Source 6 2 2 3" xfId="34025"/>
    <cellStyle name="Source 6 2 2 4" xfId="34026"/>
    <cellStyle name="Source 6 2 3" xfId="14899"/>
    <cellStyle name="Source 6 2 4" xfId="34027"/>
    <cellStyle name="Source 6 2 5" xfId="34028"/>
    <cellStyle name="Source 6 3" xfId="14900"/>
    <cellStyle name="Source 6 3 2" xfId="14901"/>
    <cellStyle name="Source 6 3 2 2" xfId="34029"/>
    <cellStyle name="Source 6 3 3" xfId="34030"/>
    <cellStyle name="Source 6 3 4" xfId="34031"/>
    <cellStyle name="Source 6 3 5" xfId="34032"/>
    <cellStyle name="Source 6 4" xfId="14902"/>
    <cellStyle name="Source 6 4 2" xfId="34033"/>
    <cellStyle name="Source 6 4 2 2" xfId="34034"/>
    <cellStyle name="Source 6 4 3" xfId="34035"/>
    <cellStyle name="Source 6 5" xfId="34036"/>
    <cellStyle name="Source 6 5 2" xfId="34037"/>
    <cellStyle name="Source 6 6" xfId="34038"/>
    <cellStyle name="Source 6 7" xfId="34039"/>
    <cellStyle name="Source 6 8" xfId="34040"/>
    <cellStyle name="Source 6_Gross" xfId="14903"/>
    <cellStyle name="Source 7" xfId="14904"/>
    <cellStyle name="Source 7 2" xfId="14905"/>
    <cellStyle name="Source 7 2 2" xfId="14906"/>
    <cellStyle name="Source 7 2 2 2" xfId="14907"/>
    <cellStyle name="Source 7 2 2 3" xfId="34041"/>
    <cellStyle name="Source 7 2 2 4" xfId="34042"/>
    <cellStyle name="Source 7 2 3" xfId="14908"/>
    <cellStyle name="Source 7 2 4" xfId="34043"/>
    <cellStyle name="Source 7 2 5" xfId="34044"/>
    <cellStyle name="Source 7 3" xfId="14909"/>
    <cellStyle name="Source 7 3 2" xfId="14910"/>
    <cellStyle name="Source 7 3 2 2" xfId="34045"/>
    <cellStyle name="Source 7 3 2 3" xfId="34046"/>
    <cellStyle name="Source 7 3 2 4" xfId="34047"/>
    <cellStyle name="Source 7 3 3" xfId="14911"/>
    <cellStyle name="Source 7 3 4" xfId="34048"/>
    <cellStyle name="Source 7 3 5" xfId="34049"/>
    <cellStyle name="Source 7 4" xfId="14912"/>
    <cellStyle name="Source 7 4 2" xfId="34050"/>
    <cellStyle name="Source 7 4 2 2" xfId="34051"/>
    <cellStyle name="Source 7 4 3" xfId="34052"/>
    <cellStyle name="Source 7 4 4" xfId="34053"/>
    <cellStyle name="Source 7 4 5" xfId="34054"/>
    <cellStyle name="Source 7 5" xfId="14913"/>
    <cellStyle name="Source 7 5 2" xfId="34055"/>
    <cellStyle name="Source 7 5 2 2" xfId="34056"/>
    <cellStyle name="Source 7 5 3" xfId="34057"/>
    <cellStyle name="Source 7 6" xfId="34058"/>
    <cellStyle name="Source 7 6 2" xfId="34059"/>
    <cellStyle name="Source 7 7" xfId="34060"/>
    <cellStyle name="Source 7 8" xfId="34061"/>
    <cellStyle name="Source 7 9" xfId="34062"/>
    <cellStyle name="Source 7_Gross" xfId="14914"/>
    <cellStyle name="Source 8" xfId="14915"/>
    <cellStyle name="Source 8 2" xfId="14916"/>
    <cellStyle name="Source 8 2 2" xfId="14917"/>
    <cellStyle name="Source 8 2 2 2" xfId="14918"/>
    <cellStyle name="Source 8 2 2 3" xfId="34063"/>
    <cellStyle name="Source 8 2 2 4" xfId="34064"/>
    <cellStyle name="Source 8 2 3" xfId="14919"/>
    <cellStyle name="Source 8 2 4" xfId="34065"/>
    <cellStyle name="Source 8 2 5" xfId="34066"/>
    <cellStyle name="Source 8 3" xfId="14920"/>
    <cellStyle name="Source 8 3 2" xfId="14921"/>
    <cellStyle name="Source 8 3 2 2" xfId="34067"/>
    <cellStyle name="Source 8 3 2 3" xfId="34068"/>
    <cellStyle name="Source 8 3 2 4" xfId="34069"/>
    <cellStyle name="Source 8 3 3" xfId="14922"/>
    <cellStyle name="Source 8 3 4" xfId="34070"/>
    <cellStyle name="Source 8 3 5" xfId="34071"/>
    <cellStyle name="Source 8 4" xfId="14923"/>
    <cellStyle name="Source 8 4 2" xfId="34072"/>
    <cellStyle name="Source 8 4 2 2" xfId="34073"/>
    <cellStyle name="Source 8 4 3" xfId="34074"/>
    <cellStyle name="Source 8 4 4" xfId="34075"/>
    <cellStyle name="Source 8 4 5" xfId="34076"/>
    <cellStyle name="Source 8 5" xfId="14924"/>
    <cellStyle name="Source 8 5 2" xfId="34077"/>
    <cellStyle name="Source 8 6" xfId="34078"/>
    <cellStyle name="Source 8 7" xfId="34079"/>
    <cellStyle name="Source 8 8" xfId="34080"/>
    <cellStyle name="Source 8_Gross" xfId="14925"/>
    <cellStyle name="Source 9" xfId="14926"/>
    <cellStyle name="Source 9 2" xfId="14927"/>
    <cellStyle name="Source 9 2 2" xfId="14928"/>
    <cellStyle name="Source 9 2 2 2" xfId="14929"/>
    <cellStyle name="Source 9 2 2 3" xfId="34081"/>
    <cellStyle name="Source 9 2 2 4" xfId="34082"/>
    <cellStyle name="Source 9 2 3" xfId="14930"/>
    <cellStyle name="Source 9 2 4" xfId="34083"/>
    <cellStyle name="Source 9 2 5" xfId="34084"/>
    <cellStyle name="Source 9 3" xfId="14931"/>
    <cellStyle name="Source 9 3 2" xfId="14932"/>
    <cellStyle name="Source 9 3 3" xfId="34085"/>
    <cellStyle name="Source 9 3 4" xfId="34086"/>
    <cellStyle name="Source 9 4" xfId="14933"/>
    <cellStyle name="Source 9 5" xfId="34087"/>
    <cellStyle name="Source 9 6" xfId="34088"/>
    <cellStyle name="Source 9_Gross" xfId="14934"/>
    <cellStyle name="Source_Gross" xfId="14935"/>
    <cellStyle name="Style 1" xfId="14936"/>
    <cellStyle name="Style 1 10" xfId="14937"/>
    <cellStyle name="Style 1 10 2" xfId="14938"/>
    <cellStyle name="Style 1 10 2 2" xfId="14939"/>
    <cellStyle name="Style 1 10 2 3" xfId="34089"/>
    <cellStyle name="Style 1 10 3" xfId="14940"/>
    <cellStyle name="Style 1 10 4" xfId="34090"/>
    <cellStyle name="Style 1 11" xfId="14941"/>
    <cellStyle name="Style 1 11 2" xfId="14942"/>
    <cellStyle name="Style 1 11 2 2" xfId="34091"/>
    <cellStyle name="Style 1 11 2 3" xfId="34092"/>
    <cellStyle name="Style 1 11 3" xfId="34093"/>
    <cellStyle name="Style 1 11 4" xfId="34094"/>
    <cellStyle name="Style 1 12" xfId="14943"/>
    <cellStyle name="Style 1 12 2" xfId="14944"/>
    <cellStyle name="Style 1 12 3" xfId="34095"/>
    <cellStyle name="Style 1 12 4" xfId="34096"/>
    <cellStyle name="Style 1 13" xfId="14945"/>
    <cellStyle name="Style 1 13 2" xfId="34097"/>
    <cellStyle name="Style 1 13 3" xfId="34098"/>
    <cellStyle name="Style 1 14" xfId="14946"/>
    <cellStyle name="Style 1 15" xfId="14947"/>
    <cellStyle name="Style 1 2" xfId="14948"/>
    <cellStyle name="Style 1 2 10" xfId="34099"/>
    <cellStyle name="Style 1 2 11" xfId="34100"/>
    <cellStyle name="Style 1 2 12" xfId="34101"/>
    <cellStyle name="Style 1 2 2" xfId="14949"/>
    <cellStyle name="Style 1 2 2 2" xfId="14950"/>
    <cellStyle name="Style 1 2 2 2 2" xfId="14951"/>
    <cellStyle name="Style 1 2 2 2 3" xfId="34102"/>
    <cellStyle name="Style 1 2 2 2 4" xfId="34103"/>
    <cellStyle name="Style 1 2 2 3" xfId="14952"/>
    <cellStyle name="Style 1 2 2 3 2" xfId="34104"/>
    <cellStyle name="Style 1 2 2 4" xfId="14953"/>
    <cellStyle name="Style 1 2 2 5" xfId="34105"/>
    <cellStyle name="Style 1 2 2 6" xfId="34106"/>
    <cellStyle name="Style 1 2 2 7" xfId="34107"/>
    <cellStyle name="Style 1 2 2 8" xfId="34108"/>
    <cellStyle name="Style 1 2 3" xfId="14954"/>
    <cellStyle name="Style 1 2 3 2" xfId="14955"/>
    <cellStyle name="Style 1 2 3 2 2" xfId="14956"/>
    <cellStyle name="Style 1 2 3 2 2 2" xfId="34109"/>
    <cellStyle name="Style 1 2 3 2 3" xfId="34110"/>
    <cellStyle name="Style 1 2 3 2 4" xfId="34111"/>
    <cellStyle name="Style 1 2 3 2 5" xfId="34112"/>
    <cellStyle name="Style 1 2 3 2 6" xfId="34113"/>
    <cellStyle name="Style 1 2 3 2 7" xfId="34114"/>
    <cellStyle name="Style 1 2 3 3" xfId="14957"/>
    <cellStyle name="Style 1 2 3 3 2" xfId="34115"/>
    <cellStyle name="Style 1 2 3 3 3" xfId="34116"/>
    <cellStyle name="Style 1 2 3 4" xfId="14958"/>
    <cellStyle name="Style 1 2 3 4 2" xfId="34117"/>
    <cellStyle name="Style 1 2 3 4 3" xfId="34118"/>
    <cellStyle name="Style 1 2 3 4 4" xfId="34119"/>
    <cellStyle name="Style 1 2 3 5" xfId="14959"/>
    <cellStyle name="Style 1 2 3 6" xfId="14960"/>
    <cellStyle name="Style 1 2 3 7" xfId="34120"/>
    <cellStyle name="Style 1 2 4" xfId="14961"/>
    <cellStyle name="Style 1 2 4 2" xfId="14962"/>
    <cellStyle name="Style 1 2 4 2 2" xfId="34121"/>
    <cellStyle name="Style 1 2 4 2 2 2" xfId="34122"/>
    <cellStyle name="Style 1 2 4 2 3" xfId="34123"/>
    <cellStyle name="Style 1 2 4 2 4" xfId="34124"/>
    <cellStyle name="Style 1 2 4 2 5" xfId="34125"/>
    <cellStyle name="Style 1 2 4 3" xfId="14963"/>
    <cellStyle name="Style 1 2 4 3 2" xfId="34126"/>
    <cellStyle name="Style 1 2 4 4" xfId="34127"/>
    <cellStyle name="Style 1 2 4 5" xfId="34128"/>
    <cellStyle name="Style 1 2 4 6" xfId="34129"/>
    <cellStyle name="Style 1 2 4 7" xfId="34130"/>
    <cellStyle name="Style 1 2 4 8" xfId="34131"/>
    <cellStyle name="Style 1 2 5" xfId="14964"/>
    <cellStyle name="Style 1 2 5 2" xfId="14965"/>
    <cellStyle name="Style 1 2 5 2 2" xfId="14966"/>
    <cellStyle name="Style 1 2 5 2 3" xfId="34132"/>
    <cellStyle name="Style 1 2 5 2 4" xfId="34133"/>
    <cellStyle name="Style 1 2 5 3" xfId="14967"/>
    <cellStyle name="Style 1 2 5 4" xfId="34134"/>
    <cellStyle name="Style 1 2 5 5" xfId="34135"/>
    <cellStyle name="Style 1 2 6" xfId="14968"/>
    <cellStyle name="Style 1 2 6 2" xfId="14969"/>
    <cellStyle name="Style 1 2 6 2 2" xfId="34136"/>
    <cellStyle name="Style 1 2 6 2 3" xfId="34137"/>
    <cellStyle name="Style 1 2 6 3" xfId="34138"/>
    <cellStyle name="Style 1 2 6 4" xfId="34139"/>
    <cellStyle name="Style 1 2 6 5" xfId="34140"/>
    <cellStyle name="Style 1 2 6 6" xfId="34141"/>
    <cellStyle name="Style 1 2 7" xfId="14970"/>
    <cellStyle name="Style 1 2 7 2" xfId="14971"/>
    <cellStyle name="Style 1 2 7 2 2" xfId="34142"/>
    <cellStyle name="Style 1 2 7 3" xfId="14972"/>
    <cellStyle name="Style 1 2 8" xfId="14973"/>
    <cellStyle name="Style 1 2 8 2" xfId="34143"/>
    <cellStyle name="Style 1 2 9" xfId="14974"/>
    <cellStyle name="Style 1 2_Gross" xfId="14975"/>
    <cellStyle name="Style 1 3" xfId="14976"/>
    <cellStyle name="Style 1 3 2" xfId="14977"/>
    <cellStyle name="Style 1 3 2 2" xfId="14978"/>
    <cellStyle name="Style 1 3 2 2 2" xfId="34144"/>
    <cellStyle name="Style 1 3 2 2 3" xfId="34145"/>
    <cellStyle name="Style 1 3 2 3" xfId="14979"/>
    <cellStyle name="Style 1 3 2 3 2" xfId="34146"/>
    <cellStyle name="Style 1 3 2 3 3" xfId="34147"/>
    <cellStyle name="Style 1 3 2 4" xfId="14980"/>
    <cellStyle name="Style 1 3 2 5" xfId="34148"/>
    <cellStyle name="Style 1 3 2 6" xfId="34149"/>
    <cellStyle name="Style 1 3 3" xfId="14981"/>
    <cellStyle name="Style 1 3 3 2" xfId="14982"/>
    <cellStyle name="Style 1 3 3 2 2" xfId="34150"/>
    <cellStyle name="Style 1 3 3 2 3" xfId="34151"/>
    <cellStyle name="Style 1 3 3 2 4" xfId="34152"/>
    <cellStyle name="Style 1 3 3 3" xfId="14983"/>
    <cellStyle name="Style 1 3 3 3 2" xfId="34153"/>
    <cellStyle name="Style 1 3 3 3 3" xfId="34154"/>
    <cellStyle name="Style 1 3 3 4" xfId="14984"/>
    <cellStyle name="Style 1 3 3 5" xfId="34155"/>
    <cellStyle name="Style 1 3 3 6" xfId="34156"/>
    <cellStyle name="Style 1 3 3 7" xfId="34157"/>
    <cellStyle name="Style 1 3 4" xfId="14985"/>
    <cellStyle name="Style 1 3 4 2" xfId="34158"/>
    <cellStyle name="Style 1 3 5" xfId="14986"/>
    <cellStyle name="Style 1 3 6" xfId="34159"/>
    <cellStyle name="Style 1 3 7" xfId="34160"/>
    <cellStyle name="Style 1 3 8" xfId="34161"/>
    <cellStyle name="Style 1 3 9" xfId="34162"/>
    <cellStyle name="Style 1 3_Gross" xfId="14987"/>
    <cellStyle name="Style 1 4" xfId="14988"/>
    <cellStyle name="Style 1 4 2" xfId="14989"/>
    <cellStyle name="Style 1 4 2 2" xfId="14990"/>
    <cellStyle name="Style 1 4 2 2 2" xfId="34163"/>
    <cellStyle name="Style 1 4 2 3" xfId="34164"/>
    <cellStyle name="Style 1 4 2 4" xfId="34165"/>
    <cellStyle name="Style 1 4 2 5" xfId="34166"/>
    <cellStyle name="Style 1 4 2 6" xfId="34167"/>
    <cellStyle name="Style 1 4 2 7" xfId="34168"/>
    <cellStyle name="Style 1 4 3" xfId="14991"/>
    <cellStyle name="Style 1 4 4" xfId="14992"/>
    <cellStyle name="Style 1 4 5" xfId="34169"/>
    <cellStyle name="Style 1 4 6" xfId="34170"/>
    <cellStyle name="Style 1 4 7" xfId="34171"/>
    <cellStyle name="Style 1 4_Gross" xfId="14993"/>
    <cellStyle name="Style 1 5" xfId="14994"/>
    <cellStyle name="Style 1 5 2" xfId="14995"/>
    <cellStyle name="Style 1 5 2 2" xfId="14996"/>
    <cellStyle name="Style 1 5 2 3" xfId="34172"/>
    <cellStyle name="Style 1 5 2 4" xfId="34173"/>
    <cellStyle name="Style 1 5 3" xfId="14997"/>
    <cellStyle name="Style 1 5 4" xfId="14998"/>
    <cellStyle name="Style 1 5 5" xfId="34174"/>
    <cellStyle name="Style 1 5 6" xfId="34175"/>
    <cellStyle name="Style 1 5 7" xfId="34176"/>
    <cellStyle name="Style 1 6" xfId="14999"/>
    <cellStyle name="Style 1 6 2" xfId="15000"/>
    <cellStyle name="Style 1 6 2 2" xfId="15001"/>
    <cellStyle name="Style 1 6 2 3" xfId="34177"/>
    <cellStyle name="Style 1 6 2 4" xfId="34178"/>
    <cellStyle name="Style 1 6 3" xfId="15002"/>
    <cellStyle name="Style 1 6 4" xfId="15003"/>
    <cellStyle name="Style 1 6 5" xfId="34179"/>
    <cellStyle name="Style 1 6 6" xfId="34180"/>
    <cellStyle name="Style 1 6 7" xfId="34181"/>
    <cellStyle name="Style 1 7" xfId="15004"/>
    <cellStyle name="Style 1 7 2" xfId="15005"/>
    <cellStyle name="Style 1 7 2 2" xfId="34182"/>
    <cellStyle name="Style 1 7 2 3" xfId="34183"/>
    <cellStyle name="Style 1 7 3" xfId="15006"/>
    <cellStyle name="Style 1 7 4" xfId="34184"/>
    <cellStyle name="Style 1 7 5" xfId="34185"/>
    <cellStyle name="Style 1 8" xfId="15007"/>
    <cellStyle name="Style 1 8 2" xfId="15008"/>
    <cellStyle name="Style 1 8 2 2" xfId="15009"/>
    <cellStyle name="Style 1 8 2 2 2" xfId="15010"/>
    <cellStyle name="Style 1 8 2 2 2 2" xfId="34186"/>
    <cellStyle name="Style 1 8 2 2 3" xfId="34187"/>
    <cellStyle name="Style 1 8 2 3" xfId="15011"/>
    <cellStyle name="Style 1 8 2 3 2" xfId="34188"/>
    <cellStyle name="Style 1 8 2 4" xfId="15012"/>
    <cellStyle name="Style 1 8 2 5" xfId="34189"/>
    <cellStyle name="Style 1 8 2 6" xfId="34190"/>
    <cellStyle name="Style 1 8 3" xfId="15013"/>
    <cellStyle name="Style 1 8 3 2" xfId="15014"/>
    <cellStyle name="Style 1 8 3 2 2" xfId="34191"/>
    <cellStyle name="Style 1 8 3 3" xfId="34192"/>
    <cellStyle name="Style 1 8 4" xfId="15015"/>
    <cellStyle name="Style 1 8 4 2" xfId="34193"/>
    <cellStyle name="Style 1 8 5" xfId="15016"/>
    <cellStyle name="Style 1 8 6" xfId="34194"/>
    <cellStyle name="Style 1 8 7" xfId="34195"/>
    <cellStyle name="Style 1 8 8" xfId="34196"/>
    <cellStyle name="Style 1 9" xfId="15017"/>
    <cellStyle name="Style 1 9 2" xfId="15018"/>
    <cellStyle name="Style 1 9 2 2" xfId="15019"/>
    <cellStyle name="Style 1 9 2 3" xfId="34197"/>
    <cellStyle name="Style 1 9 3" xfId="15020"/>
    <cellStyle name="Style 1 9 4" xfId="34198"/>
    <cellStyle name="Style 1_BB" xfId="15021"/>
    <cellStyle name="Style 2" xfId="15022"/>
    <cellStyle name="Style 2 2" xfId="15023"/>
    <cellStyle name="Style 2 2 2" xfId="34199"/>
    <cellStyle name="Style 2 3" xfId="34200"/>
    <cellStyle name="Style1" xfId="15024"/>
    <cellStyle name="Style1 2" xfId="15025"/>
    <cellStyle name="Style1 3" xfId="15026"/>
    <cellStyle name="Style1 4" xfId="15027"/>
    <cellStyle name="Style2" xfId="15028"/>
    <cellStyle name="Style2 2" xfId="34201"/>
    <cellStyle name="Style3" xfId="15029"/>
    <cellStyle name="Style3 2" xfId="34202"/>
    <cellStyle name="Style4" xfId="15030"/>
    <cellStyle name="Style4 2" xfId="34203"/>
    <cellStyle name="Style5" xfId="15031"/>
    <cellStyle name="Style5 2" xfId="34204"/>
    <cellStyle name="Style6" xfId="15032"/>
    <cellStyle name="Style6 2" xfId="34205"/>
    <cellStyle name="Styles" xfId="15033"/>
    <cellStyle name="Styles 2" xfId="15034"/>
    <cellStyle name="Styles 2 2" xfId="34206"/>
    <cellStyle name="Styles 3" xfId="34207"/>
    <cellStyle name="Table Footnote" xfId="15035"/>
    <cellStyle name="Table Footnote 2" xfId="15036"/>
    <cellStyle name="Table Footnote 2 2" xfId="15037"/>
    <cellStyle name="Table Footnote 2 2 2" xfId="34208"/>
    <cellStyle name="Table Footnote 2 3" xfId="34209"/>
    <cellStyle name="Table Footnote 3" xfId="34210"/>
    <cellStyle name="Table Footnote_Table 5.6 sales of assets 23Feb2010" xfId="15038"/>
    <cellStyle name="Table Head" xfId="15039"/>
    <cellStyle name="Table Head 2" xfId="34211"/>
    <cellStyle name="Table Head Aligned" xfId="15040"/>
    <cellStyle name="Table Head Aligned 2" xfId="15041"/>
    <cellStyle name="Table Head Aligned 2 2" xfId="34212"/>
    <cellStyle name="Table Head Aligned 3" xfId="34213"/>
    <cellStyle name="Table Head Blue" xfId="15042"/>
    <cellStyle name="Table Head Blue 2" xfId="34214"/>
    <cellStyle name="Table Head Green" xfId="15043"/>
    <cellStyle name="Table Head Green 2" xfId="15044"/>
    <cellStyle name="Table Head Green 2 2" xfId="34215"/>
    <cellStyle name="Table Head Green 3" xfId="34216"/>
    <cellStyle name="Table Head_% Change" xfId="15045"/>
    <cellStyle name="Table Header" xfId="15046"/>
    <cellStyle name="Table Header 2" xfId="15047"/>
    <cellStyle name="Table Header 2 2" xfId="15048"/>
    <cellStyle name="Table Header 2 2 2" xfId="34217"/>
    <cellStyle name="Table Header 2 3" xfId="34218"/>
    <cellStyle name="Table Header 3" xfId="34219"/>
    <cellStyle name="Table Header_Table 5.6 sales of assets 23Feb2010" xfId="15049"/>
    <cellStyle name="Table Heading" xfId="15050"/>
    <cellStyle name="Table Heading 1" xfId="15051"/>
    <cellStyle name="Table Heading 1 2" xfId="15052"/>
    <cellStyle name="Table Heading 1 2 2" xfId="15053"/>
    <cellStyle name="Table Heading 1 2 2 2" xfId="34220"/>
    <cellStyle name="Table Heading 1 2 3" xfId="34221"/>
    <cellStyle name="Table Heading 1 3" xfId="34222"/>
    <cellStyle name="Table Heading 1_Table 5.6 sales of assets 23Feb2010" xfId="15054"/>
    <cellStyle name="Table Heading 2" xfId="15055"/>
    <cellStyle name="Table Heading 2 2" xfId="15056"/>
    <cellStyle name="Table Heading 2 2 2" xfId="34223"/>
    <cellStyle name="Table Heading 2 3" xfId="34224"/>
    <cellStyle name="Table Heading 2_Table 5.6 sales of assets 23Feb2010" xfId="15057"/>
    <cellStyle name="Table Heading 3" xfId="34225"/>
    <cellStyle name="Table Of Which" xfId="15058"/>
    <cellStyle name="Table Of Which 2" xfId="15059"/>
    <cellStyle name="Table Of Which 2 2" xfId="34226"/>
    <cellStyle name="Table Of Which 3" xfId="34227"/>
    <cellStyle name="Table Of Which_Table 5.6 sales of assets 23Feb2010" xfId="15060"/>
    <cellStyle name="Table Row Billions" xfId="15061"/>
    <cellStyle name="Table Row Billions 2" xfId="15062"/>
    <cellStyle name="Table Row Billions 2 2" xfId="34228"/>
    <cellStyle name="Table Row Billions 3" xfId="34229"/>
    <cellStyle name="Table Row Billions Check" xfId="15063"/>
    <cellStyle name="Table Row Billions Check 2" xfId="15064"/>
    <cellStyle name="Table Row Billions Check 2 2" xfId="34230"/>
    <cellStyle name="Table Row Billions Check 3" xfId="15065"/>
    <cellStyle name="Table Row Billions Check 3 2" xfId="34231"/>
    <cellStyle name="Table Row Billions Check 4" xfId="34232"/>
    <cellStyle name="Table Row Billions Check_asset sales" xfId="15066"/>
    <cellStyle name="Table Row Billions_Live" xfId="15067"/>
    <cellStyle name="Table Row Millions" xfId="15068"/>
    <cellStyle name="Table Row Millions 2" xfId="15069"/>
    <cellStyle name="Table Row Millions 2 2" xfId="15070"/>
    <cellStyle name="Table Row Millions 2 2 2" xfId="34233"/>
    <cellStyle name="Table Row Millions 2 3" xfId="34234"/>
    <cellStyle name="Table Row Millions 3" xfId="34235"/>
    <cellStyle name="Table Row Millions Check" xfId="15071"/>
    <cellStyle name="Table Row Millions Check 2" xfId="15072"/>
    <cellStyle name="Table Row Millions Check 2 2" xfId="34236"/>
    <cellStyle name="Table Row Millions Check 3" xfId="15073"/>
    <cellStyle name="Table Row Millions Check 3 2" xfId="34237"/>
    <cellStyle name="Table Row Millions Check 4" xfId="15074"/>
    <cellStyle name="Table Row Millions Check 4 2" xfId="34238"/>
    <cellStyle name="Table Row Millions Check 5" xfId="34239"/>
    <cellStyle name="Table Row Millions Check_asset sales" xfId="15075"/>
    <cellStyle name="Table Row Millions_Live" xfId="15076"/>
    <cellStyle name="Table Row Percentage" xfId="15077"/>
    <cellStyle name="Table Row Percentage 2" xfId="15078"/>
    <cellStyle name="Table Row Percentage 2 2" xfId="34240"/>
    <cellStyle name="Table Row Percentage 3" xfId="34241"/>
    <cellStyle name="Table Row Percentage Check" xfId="15079"/>
    <cellStyle name="Table Row Percentage Check 2" xfId="15080"/>
    <cellStyle name="Table Row Percentage Check 2 2" xfId="34242"/>
    <cellStyle name="Table Row Percentage Check 3" xfId="15081"/>
    <cellStyle name="Table Row Percentage Check 3 2" xfId="34243"/>
    <cellStyle name="Table Row Percentage Check 4" xfId="34244"/>
    <cellStyle name="Table Row Percentage Check_asset sales" xfId="15082"/>
    <cellStyle name="Table Row Percentage_Live" xfId="15083"/>
    <cellStyle name="Table Source" xfId="15084"/>
    <cellStyle name="Table Source 2" xfId="34245"/>
    <cellStyle name="Table Text" xfId="15085"/>
    <cellStyle name="Table Text 2" xfId="15086"/>
    <cellStyle name="Table Text 2 2" xfId="15087"/>
    <cellStyle name="Table Text 3" xfId="15088"/>
    <cellStyle name="Table Title" xfId="15089"/>
    <cellStyle name="Table Title 2" xfId="34246"/>
    <cellStyle name="Table Total Billions" xfId="15090"/>
    <cellStyle name="Table Total Billions 2" xfId="15091"/>
    <cellStyle name="Table Total Billions 2 2" xfId="15092"/>
    <cellStyle name="Table Total Billions 3" xfId="15093"/>
    <cellStyle name="Table Total Billions_Table 5.6 sales of assets 23Feb2010" xfId="15094"/>
    <cellStyle name="Table Total Millions" xfId="15095"/>
    <cellStyle name="Table Total Millions 2" xfId="15096"/>
    <cellStyle name="Table Total Millions 2 2" xfId="15097"/>
    <cellStyle name="Table Total Millions 2 2 2" xfId="15098"/>
    <cellStyle name="Table Total Millions 2 3" xfId="15099"/>
    <cellStyle name="Table Total Millions 3" xfId="15100"/>
    <cellStyle name="Table Total Millions_Table 5.6 sales of assets 23Feb2010" xfId="15101"/>
    <cellStyle name="Table Total Percentage" xfId="15102"/>
    <cellStyle name="Table Total Percentage 2" xfId="15103"/>
    <cellStyle name="Table Total Percentage 2 2" xfId="15104"/>
    <cellStyle name="Table Total Percentage 3" xfId="15105"/>
    <cellStyle name="Table Total Percentage_Table 5.6 sales of assets 23Feb2010" xfId="15106"/>
    <cellStyle name="Table Units" xfId="15107"/>
    <cellStyle name="Table Units 2" xfId="15108"/>
    <cellStyle name="Table Units 2 2" xfId="15109"/>
    <cellStyle name="Table Units 2 2 2" xfId="34247"/>
    <cellStyle name="Table Units 2 3" xfId="34248"/>
    <cellStyle name="Table Units 3" xfId="15110"/>
    <cellStyle name="Table Units 3 2" xfId="34249"/>
    <cellStyle name="Table Units 4" xfId="34250"/>
    <cellStyle name="Table Units_LA Capital - Bud12 PRE MEASURES-AS11 POST MEASURES" xfId="15111"/>
    <cellStyle name="Table_Name" xfId="15112"/>
    <cellStyle name="TableBody" xfId="15113"/>
    <cellStyle name="TableBody 2" xfId="15114"/>
    <cellStyle name="TableBody 2 2" xfId="34251"/>
    <cellStyle name="TableBody 3" xfId="34252"/>
    <cellStyle name="TableColHeads" xfId="15115"/>
    <cellStyle name="TableColHeads 2" xfId="15116"/>
    <cellStyle name="TableColHeads 2 2" xfId="34253"/>
    <cellStyle name="TableColHeads 3" xfId="34254"/>
    <cellStyle name="Term" xfId="15117"/>
    <cellStyle name="Term 2" xfId="15118"/>
    <cellStyle name="Term 2 2" xfId="34255"/>
    <cellStyle name="Term 3" xfId="34256"/>
    <cellStyle name="Text 1" xfId="15119"/>
    <cellStyle name="Text 1 2" xfId="34257"/>
    <cellStyle name="Text 2" xfId="15120"/>
    <cellStyle name="Text 2 2" xfId="34258"/>
    <cellStyle name="Text Head 1" xfId="15121"/>
    <cellStyle name="Text Head 1 2" xfId="15122"/>
    <cellStyle name="Text Head 1 2 2" xfId="34259"/>
    <cellStyle name="Text Head 1 3" xfId="34260"/>
    <cellStyle name="Text Head 2" xfId="15123"/>
    <cellStyle name="Text Head 2 2" xfId="15124"/>
    <cellStyle name="Text Head 2 2 2" xfId="34261"/>
    <cellStyle name="Text Head 2 3" xfId="34262"/>
    <cellStyle name="Text Indent 1" xfId="15125"/>
    <cellStyle name="Text Indent 1 2" xfId="34263"/>
    <cellStyle name="Text Indent 2" xfId="15126"/>
    <cellStyle name="Text Indent 2 2" xfId="34264"/>
    <cellStyle name="Times New Roman" xfId="15127"/>
    <cellStyle name="Times New Roman 2" xfId="34265"/>
    <cellStyle name="Title 2" xfId="15128"/>
    <cellStyle name="Title 2 2" xfId="15129"/>
    <cellStyle name="Title 2 2 2" xfId="34266"/>
    <cellStyle name="Title 2 2 2 2" xfId="34267"/>
    <cellStyle name="Title 2 2 3" xfId="34268"/>
    <cellStyle name="Title 2 2 3 2" xfId="34269"/>
    <cellStyle name="Title 2 2 4" xfId="34270"/>
    <cellStyle name="Title 2 2 5" xfId="34271"/>
    <cellStyle name="Title 2 2 6" xfId="34272"/>
    <cellStyle name="Title 2 2 7" xfId="34273"/>
    <cellStyle name="Title 2 2 8" xfId="34274"/>
    <cellStyle name="Title 2 3" xfId="15130"/>
    <cellStyle name="Title 2 3 2" xfId="34275"/>
    <cellStyle name="Title 2 4" xfId="15131"/>
    <cellStyle name="Title 2 5" xfId="34276"/>
    <cellStyle name="Title 2 6" xfId="34277"/>
    <cellStyle name="Title 2 7" xfId="34278"/>
    <cellStyle name="Title 2 8" xfId="34279"/>
    <cellStyle name="Title 3" xfId="15132"/>
    <cellStyle name="Title 3 2" xfId="15133"/>
    <cellStyle name="Title 3 2 10" xfId="34280"/>
    <cellStyle name="Title 3 2 11" xfId="34281"/>
    <cellStyle name="Title 3 2 12" xfId="34282"/>
    <cellStyle name="Title 3 2 2" xfId="15134"/>
    <cellStyle name="Title 3 2 2 2" xfId="34283"/>
    <cellStyle name="Title 3 2 2 2 2" xfId="34284"/>
    <cellStyle name="Title 3 2 2 3" xfId="34285"/>
    <cellStyle name="Title 3 2 2 3 2" xfId="34286"/>
    <cellStyle name="Title 3 2 2 4" xfId="34287"/>
    <cellStyle name="Title 3 2 3" xfId="34288"/>
    <cellStyle name="Title 3 2 3 2" xfId="34289"/>
    <cellStyle name="Title 3 2 3 2 2" xfId="34290"/>
    <cellStyle name="Title 3 2 3 3" xfId="34291"/>
    <cellStyle name="Title 3 2 4" xfId="34292"/>
    <cellStyle name="Title 3 2 4 2" xfId="34293"/>
    <cellStyle name="Title 3 2 5" xfId="34294"/>
    <cellStyle name="Title 3 2 5 2" xfId="34295"/>
    <cellStyle name="Title 3 2 6" xfId="34296"/>
    <cellStyle name="Title 3 2 6 2" xfId="34297"/>
    <cellStyle name="Title 3 2 7" xfId="34298"/>
    <cellStyle name="Title 3 2 7 2" xfId="34299"/>
    <cellStyle name="Title 3 2 8" xfId="34300"/>
    <cellStyle name="Title 3 2 9" xfId="34301"/>
    <cellStyle name="Title 3 3" xfId="15135"/>
    <cellStyle name="Title 3 3 2" xfId="34302"/>
    <cellStyle name="Title 3 4" xfId="34303"/>
    <cellStyle name="Title 3 5" xfId="34304"/>
    <cellStyle name="Title 3 6" xfId="34305"/>
    <cellStyle name="Title 3 7" xfId="34306"/>
    <cellStyle name="Title 3 8" xfId="34307"/>
    <cellStyle name="Title 4" xfId="15136"/>
    <cellStyle name="Title 4 2" xfId="15137"/>
    <cellStyle name="Title 4 2 2" xfId="34308"/>
    <cellStyle name="Title 4 2 3" xfId="34309"/>
    <cellStyle name="Title 4 2 4" xfId="34310"/>
    <cellStyle name="Title 4 3" xfId="15138"/>
    <cellStyle name="Title 4 4" xfId="15139"/>
    <cellStyle name="Title 4 5" xfId="34311"/>
    <cellStyle name="Title 4 6" xfId="34312"/>
    <cellStyle name="Title 4 7" xfId="34313"/>
    <cellStyle name="Title 5" xfId="15140"/>
    <cellStyle name="Title 5 2" xfId="15141"/>
    <cellStyle name="Title 5 2 2" xfId="34314"/>
    <cellStyle name="Title 5 3" xfId="34315"/>
    <cellStyle name="Title 5 4" xfId="34316"/>
    <cellStyle name="Title 5 5" xfId="34317"/>
    <cellStyle name="Title 6" xfId="15142"/>
    <cellStyle name="Title 6 2" xfId="34318"/>
    <cellStyle name="Title 6 3" xfId="34319"/>
    <cellStyle name="Title 6 4" xfId="34320"/>
    <cellStyle name="Title 7" xfId="15143"/>
    <cellStyle name="Title 7 2" xfId="34321"/>
    <cellStyle name="Title 7 3" xfId="34322"/>
    <cellStyle name="Title 8" xfId="34323"/>
    <cellStyle name="TOC 1" xfId="15144"/>
    <cellStyle name="TOC 1 2" xfId="15145"/>
    <cellStyle name="TOC 1 2 2" xfId="34324"/>
    <cellStyle name="TOC 1 3" xfId="34325"/>
    <cellStyle name="TOC 2" xfId="15146"/>
    <cellStyle name="TOC 2 2" xfId="34326"/>
    <cellStyle name="Total 10" xfId="34327"/>
    <cellStyle name="Total 10 2" xfId="34328"/>
    <cellStyle name="Total 11" xfId="34329"/>
    <cellStyle name="Total 12" xfId="34330"/>
    <cellStyle name="Total 2" xfId="15147"/>
    <cellStyle name="Total 2 10" xfId="34331"/>
    <cellStyle name="Total 2 2" xfId="15148"/>
    <cellStyle name="Total 2 2 2" xfId="15149"/>
    <cellStyle name="Total 2 2 2 2" xfId="15150"/>
    <cellStyle name="Total 2 2 2 2 2" xfId="34332"/>
    <cellStyle name="Total 2 2 2 3" xfId="34333"/>
    <cellStyle name="Total 2 2 2 4" xfId="34334"/>
    <cellStyle name="Total 2 2 2 5" xfId="34335"/>
    <cellStyle name="Total 2 2 2 6" xfId="34336"/>
    <cellStyle name="Total 2 2 2 7" xfId="34337"/>
    <cellStyle name="Total 2 2 3" xfId="15151"/>
    <cellStyle name="Total 2 2 3 2" xfId="34338"/>
    <cellStyle name="Total 2 2 4" xfId="15152"/>
    <cellStyle name="Total 2 2 5" xfId="34339"/>
    <cellStyle name="Total 2 2 6" xfId="34340"/>
    <cellStyle name="Total 2 2 7" xfId="34341"/>
    <cellStyle name="Total 2 2 8" xfId="34342"/>
    <cellStyle name="Total 2 3" xfId="15153"/>
    <cellStyle name="Total 2 3 2" xfId="15154"/>
    <cellStyle name="Total 2 3 2 2" xfId="34343"/>
    <cellStyle name="Total 2 3 2 2 2" xfId="34344"/>
    <cellStyle name="Total 2 3 2 3" xfId="34345"/>
    <cellStyle name="Total 2 3 2 3 2" xfId="34346"/>
    <cellStyle name="Total 2 3 2 4" xfId="34347"/>
    <cellStyle name="Total 2 3 2 5" xfId="34348"/>
    <cellStyle name="Total 2 3 2 6" xfId="34349"/>
    <cellStyle name="Total 2 3 3" xfId="15155"/>
    <cellStyle name="Total 2 3 3 2" xfId="34350"/>
    <cellStyle name="Total 2 3 4" xfId="15156"/>
    <cellStyle name="Total 2 3 4 2" xfId="34351"/>
    <cellStyle name="Total 2 3 5" xfId="34352"/>
    <cellStyle name="Total 2 3 6" xfId="34353"/>
    <cellStyle name="Total 2 3 7" xfId="34354"/>
    <cellStyle name="Total 2 3 8" xfId="34355"/>
    <cellStyle name="Total 2 3 9" xfId="34356"/>
    <cellStyle name="Total 2 4" xfId="15157"/>
    <cellStyle name="Total 2 4 2" xfId="15158"/>
    <cellStyle name="Total 2 4 3" xfId="34357"/>
    <cellStyle name="Total 2 4 4" xfId="34358"/>
    <cellStyle name="Total 2 5" xfId="15159"/>
    <cellStyle name="Total 2 5 2" xfId="34359"/>
    <cellStyle name="Total 2 5 3" xfId="34360"/>
    <cellStyle name="Total 2 5 4" xfId="34361"/>
    <cellStyle name="Total 2 6" xfId="15160"/>
    <cellStyle name="Total 2 7" xfId="34362"/>
    <cellStyle name="Total 2 8" xfId="34363"/>
    <cellStyle name="Total 2 9" xfId="34364"/>
    <cellStyle name="Total 2_BB" xfId="15161"/>
    <cellStyle name="Total 3" xfId="15162"/>
    <cellStyle name="Total 3 10" xfId="34365"/>
    <cellStyle name="Total 3 2" xfId="15163"/>
    <cellStyle name="Total 3 2 10" xfId="34366"/>
    <cellStyle name="Total 3 2 2" xfId="15164"/>
    <cellStyle name="Total 3 2 2 2" xfId="34367"/>
    <cellStyle name="Total 3 2 2 2 2" xfId="34368"/>
    <cellStyle name="Total 3 2 2 3" xfId="34369"/>
    <cellStyle name="Total 3 2 2 3 2" xfId="34370"/>
    <cellStyle name="Total 3 2 2 4" xfId="34371"/>
    <cellStyle name="Total 3 2 3" xfId="15165"/>
    <cellStyle name="Total 3 2 3 2" xfId="34372"/>
    <cellStyle name="Total 3 2 4" xfId="34373"/>
    <cellStyle name="Total 3 2 4 2" xfId="34374"/>
    <cellStyle name="Total 3 2 5" xfId="34375"/>
    <cellStyle name="Total 3 2 5 2" xfId="34376"/>
    <cellStyle name="Total 3 2 6" xfId="34377"/>
    <cellStyle name="Total 3 2 7" xfId="34378"/>
    <cellStyle name="Total 3 2 8" xfId="34379"/>
    <cellStyle name="Total 3 2 9" xfId="34380"/>
    <cellStyle name="Total 3 3" xfId="15166"/>
    <cellStyle name="Total 3 3 2" xfId="34381"/>
    <cellStyle name="Total 3 4" xfId="34382"/>
    <cellStyle name="Total 3 4 2" xfId="34383"/>
    <cellStyle name="Total 3 5" xfId="34384"/>
    <cellStyle name="Total 3 5 2" xfId="34385"/>
    <cellStyle name="Total 3 6" xfId="34386"/>
    <cellStyle name="Total 3 7" xfId="34387"/>
    <cellStyle name="Total 3 8" xfId="34388"/>
    <cellStyle name="Total 3 9" xfId="34389"/>
    <cellStyle name="Total 4" xfId="15167"/>
    <cellStyle name="Total 4 2" xfId="15168"/>
    <cellStyle name="Total 4 2 2" xfId="34390"/>
    <cellStyle name="Total 4 2 2 2" xfId="34391"/>
    <cellStyle name="Total 4 2 3" xfId="34392"/>
    <cellStyle name="Total 4 2 4" xfId="34393"/>
    <cellStyle name="Total 4 2 5" xfId="34394"/>
    <cellStyle name="Total 4 3" xfId="15169"/>
    <cellStyle name="Total 4 3 2" xfId="34395"/>
    <cellStyle name="Total 4 4" xfId="15170"/>
    <cellStyle name="Total 4 4 2" xfId="34396"/>
    <cellStyle name="Total 4 5" xfId="34397"/>
    <cellStyle name="Total 4 6" xfId="34398"/>
    <cellStyle name="Total 4 7" xfId="34399"/>
    <cellStyle name="Total 4 8" xfId="34400"/>
    <cellStyle name="Total 4 9" xfId="34401"/>
    <cellStyle name="Total 5" xfId="15171"/>
    <cellStyle name="Total 5 2" xfId="15172"/>
    <cellStyle name="Total 5 2 2" xfId="34402"/>
    <cellStyle name="Total 5 3" xfId="34403"/>
    <cellStyle name="Total 5 4" xfId="34404"/>
    <cellStyle name="Total 5 5" xfId="34405"/>
    <cellStyle name="Total 6" xfId="15173"/>
    <cellStyle name="Total 6 2" xfId="15174"/>
    <cellStyle name="Total 6 3" xfId="34406"/>
    <cellStyle name="Total 6 4" xfId="34407"/>
    <cellStyle name="Total 7" xfId="15175"/>
    <cellStyle name="Total 7 2" xfId="34408"/>
    <cellStyle name="Total 7 3" xfId="34409"/>
    <cellStyle name="Total 7 4" xfId="34410"/>
    <cellStyle name="Total 8" xfId="15176"/>
    <cellStyle name="Total 8 2" xfId="34411"/>
    <cellStyle name="Total 9" xfId="15177"/>
    <cellStyle name="Total 9 2" xfId="34412"/>
    <cellStyle name="Total Currency" xfId="15178"/>
    <cellStyle name="Total Currency 2" xfId="34413"/>
    <cellStyle name="Total Normal" xfId="15179"/>
    <cellStyle name="Total Normal 2" xfId="34414"/>
    <cellStyle name="TypeNote" xfId="15180"/>
    <cellStyle name="TypeNote 2" xfId="15181"/>
    <cellStyle name="TypeNote 2 2" xfId="34415"/>
    <cellStyle name="TypeNote 3" xfId="34416"/>
    <cellStyle name="Unit" xfId="15182"/>
    <cellStyle name="Unit 2" xfId="34417"/>
    <cellStyle name="UnitOfMeasure" xfId="15183"/>
    <cellStyle name="UnitOfMeasure 2" xfId="15184"/>
    <cellStyle name="UnitOfMeasure 2 2" xfId="34418"/>
    <cellStyle name="UnitOfMeasure 3" xfId="34419"/>
    <cellStyle name="UploadThisRowValue" xfId="15185"/>
    <cellStyle name="UploadThisRowValue 2" xfId="15186"/>
    <cellStyle name="UploadThisRowValue 2 2" xfId="34420"/>
    <cellStyle name="UploadThisRowValue 2 3" xfId="34421"/>
    <cellStyle name="UploadThisRowValue 3" xfId="15187"/>
    <cellStyle name="UploadThisRowValue 4" xfId="34422"/>
    <cellStyle name="UploadThisRowValue 5" xfId="34423"/>
    <cellStyle name="UploadThisRowValue 6" xfId="34424"/>
    <cellStyle name="UploadThisRowValue 7" xfId="34425"/>
    <cellStyle name="Value" xfId="15188"/>
    <cellStyle name="Value 2" xfId="15189"/>
    <cellStyle name="Value 2 2" xfId="34426"/>
    <cellStyle name="Value 3" xfId="34427"/>
    <cellStyle name="Vertical" xfId="15190"/>
    <cellStyle name="Vertical 2" xfId="15191"/>
    <cellStyle name="Vertical 2 2" xfId="34428"/>
    <cellStyle name="Vertical 3" xfId="34429"/>
    <cellStyle name="Warning Text 10" xfId="34430"/>
    <cellStyle name="Warning Text 10 2" xfId="34431"/>
    <cellStyle name="Warning Text 11" xfId="34432"/>
    <cellStyle name="Warning Text 12" xfId="34433"/>
    <cellStyle name="Warning Text 2" xfId="15192"/>
    <cellStyle name="Warning Text 2 10" xfId="34434"/>
    <cellStyle name="Warning Text 2 2" xfId="15193"/>
    <cellStyle name="Warning Text 2 2 2" xfId="15194"/>
    <cellStyle name="Warning Text 2 2 2 2" xfId="15195"/>
    <cellStyle name="Warning Text 2 2 2 3" xfId="34435"/>
    <cellStyle name="Warning Text 2 2 2 4" xfId="34436"/>
    <cellStyle name="Warning Text 2 2 2 5" xfId="34437"/>
    <cellStyle name="Warning Text 2 2 2 6" xfId="34438"/>
    <cellStyle name="Warning Text 2 2 3" xfId="15196"/>
    <cellStyle name="Warning Text 2 2 3 2" xfId="34439"/>
    <cellStyle name="Warning Text 2 2 4" xfId="15197"/>
    <cellStyle name="Warning Text 2 2 5" xfId="34440"/>
    <cellStyle name="Warning Text 2 2 6" xfId="34441"/>
    <cellStyle name="Warning Text 2 2 7" xfId="34442"/>
    <cellStyle name="Warning Text 2 2 8" xfId="34443"/>
    <cellStyle name="Warning Text 2 3" xfId="15198"/>
    <cellStyle name="Warning Text 2 3 2" xfId="15199"/>
    <cellStyle name="Warning Text 2 3 2 2" xfId="34444"/>
    <cellStyle name="Warning Text 2 3 2 2 2" xfId="34445"/>
    <cellStyle name="Warning Text 2 3 2 3" xfId="34446"/>
    <cellStyle name="Warning Text 2 3 2 4" xfId="34447"/>
    <cellStyle name="Warning Text 2 3 2 5" xfId="34448"/>
    <cellStyle name="Warning Text 2 3 3" xfId="15200"/>
    <cellStyle name="Warning Text 2 3 3 2" xfId="34449"/>
    <cellStyle name="Warning Text 2 3 4" xfId="15201"/>
    <cellStyle name="Warning Text 2 3 5" xfId="34450"/>
    <cellStyle name="Warning Text 2 3 6" xfId="34451"/>
    <cellStyle name="Warning Text 2 3 7" xfId="34452"/>
    <cellStyle name="Warning Text 2 3 8" xfId="34453"/>
    <cellStyle name="Warning Text 2 4" xfId="15202"/>
    <cellStyle name="Warning Text 2 4 2" xfId="15203"/>
    <cellStyle name="Warning Text 2 4 3" xfId="34454"/>
    <cellStyle name="Warning Text 2 4 4" xfId="34455"/>
    <cellStyle name="Warning Text 2 5" xfId="15204"/>
    <cellStyle name="Warning Text 2 5 2" xfId="34456"/>
    <cellStyle name="Warning Text 2 5 3" xfId="34457"/>
    <cellStyle name="Warning Text 2 5 4" xfId="34458"/>
    <cellStyle name="Warning Text 2 6" xfId="34459"/>
    <cellStyle name="Warning Text 2 7" xfId="34460"/>
    <cellStyle name="Warning Text 2 8" xfId="34461"/>
    <cellStyle name="Warning Text 2 9" xfId="34462"/>
    <cellStyle name="Warning Text 2_BB" xfId="15205"/>
    <cellStyle name="Warning Text 3" xfId="15206"/>
    <cellStyle name="Warning Text 3 10" xfId="34463"/>
    <cellStyle name="Warning Text 3 2" xfId="15207"/>
    <cellStyle name="Warning Text 3 2 2" xfId="15208"/>
    <cellStyle name="Warning Text 3 2 2 2" xfId="34464"/>
    <cellStyle name="Warning Text 3 2 2 2 2" xfId="34465"/>
    <cellStyle name="Warning Text 3 2 2 3" xfId="34466"/>
    <cellStyle name="Warning Text 3 2 3" xfId="15209"/>
    <cellStyle name="Warning Text 3 2 3 2" xfId="34467"/>
    <cellStyle name="Warning Text 3 2 4" xfId="34468"/>
    <cellStyle name="Warning Text 3 2 4 2" xfId="34469"/>
    <cellStyle name="Warning Text 3 2 5" xfId="34470"/>
    <cellStyle name="Warning Text 3 2 6" xfId="34471"/>
    <cellStyle name="Warning Text 3 2 7" xfId="34472"/>
    <cellStyle name="Warning Text 3 2 8" xfId="34473"/>
    <cellStyle name="Warning Text 3 2 9" xfId="34474"/>
    <cellStyle name="Warning Text 3 3" xfId="15210"/>
    <cellStyle name="Warning Text 3 3 2" xfId="34475"/>
    <cellStyle name="Warning Text 3 4" xfId="34476"/>
    <cellStyle name="Warning Text 3 4 2" xfId="34477"/>
    <cellStyle name="Warning Text 3 5" xfId="34478"/>
    <cellStyle name="Warning Text 3 5 2" xfId="34479"/>
    <cellStyle name="Warning Text 3 6" xfId="34480"/>
    <cellStyle name="Warning Text 3 7" xfId="34481"/>
    <cellStyle name="Warning Text 3 8" xfId="34482"/>
    <cellStyle name="Warning Text 3 9" xfId="34483"/>
    <cellStyle name="Warning Text 4" xfId="15211"/>
    <cellStyle name="Warning Text 4 2" xfId="15212"/>
    <cellStyle name="Warning Text 4 2 2" xfId="34484"/>
    <cellStyle name="Warning Text 4 2 2 2" xfId="34485"/>
    <cellStyle name="Warning Text 4 2 3" xfId="34486"/>
    <cellStyle name="Warning Text 4 3" xfId="15213"/>
    <cellStyle name="Warning Text 4 3 2" xfId="34487"/>
    <cellStyle name="Warning Text 4 4" xfId="34488"/>
    <cellStyle name="Warning Text 4 4 2" xfId="34489"/>
    <cellStyle name="Warning Text 4 5" xfId="34490"/>
    <cellStyle name="Warning Text 4 6" xfId="34491"/>
    <cellStyle name="Warning Text 4 7" xfId="34492"/>
    <cellStyle name="Warning Text 4 8" xfId="34493"/>
    <cellStyle name="Warning Text 4 9" xfId="34494"/>
    <cellStyle name="Warning Text 5" xfId="15214"/>
    <cellStyle name="Warning Text 5 2" xfId="15215"/>
    <cellStyle name="Warning Text 5 3" xfId="34495"/>
    <cellStyle name="Warning Text 5 4" xfId="34496"/>
    <cellStyle name="Warning Text 5 5" xfId="34497"/>
    <cellStyle name="Warning Text 5 6" xfId="34498"/>
    <cellStyle name="Warning Text 6" xfId="15216"/>
    <cellStyle name="Warning Text 6 2" xfId="15217"/>
    <cellStyle name="Warning Text 6 3" xfId="34499"/>
    <cellStyle name="Warning Text 6 4" xfId="34500"/>
    <cellStyle name="Warning Text 7" xfId="15218"/>
    <cellStyle name="Warning Text 7 2" xfId="34501"/>
    <cellStyle name="Warning Text 7 3" xfId="34502"/>
    <cellStyle name="Warning Text 7 4" xfId="34503"/>
    <cellStyle name="Warning Text 8" xfId="15219"/>
    <cellStyle name="Warning Text 8 2" xfId="34504"/>
    <cellStyle name="Warning Text 9" xfId="34505"/>
    <cellStyle name="Warning Text 9 2" xfId="34506"/>
    <cellStyle name="Warnings" xfId="15220"/>
    <cellStyle name="Warnings 10" xfId="15221"/>
    <cellStyle name="Warnings 10 2" xfId="15222"/>
    <cellStyle name="Warnings 10 2 2" xfId="34507"/>
    <cellStyle name="Warnings 10 2 3" xfId="34508"/>
    <cellStyle name="Warnings 10 3" xfId="15223"/>
    <cellStyle name="Warnings 10 4" xfId="15224"/>
    <cellStyle name="Warnings 10 5" xfId="34509"/>
    <cellStyle name="Warnings 10 6" xfId="34510"/>
    <cellStyle name="Warnings 10_Gross" xfId="15225"/>
    <cellStyle name="Warnings 11" xfId="15226"/>
    <cellStyle name="Warnings 11 2" xfId="15227"/>
    <cellStyle name="Warnings 11 2 2" xfId="34511"/>
    <cellStyle name="Warnings 11 2 3" xfId="34512"/>
    <cellStyle name="Warnings 11 3" xfId="34513"/>
    <cellStyle name="Warnings 11 4" xfId="34514"/>
    <cellStyle name="Warnings 11 5" xfId="34515"/>
    <cellStyle name="Warnings 11 6" xfId="34516"/>
    <cellStyle name="Warnings 11_Gross" xfId="15228"/>
    <cellStyle name="Warnings 12" xfId="15229"/>
    <cellStyle name="Warnings 12 2" xfId="15230"/>
    <cellStyle name="Warnings 12 2 2" xfId="34517"/>
    <cellStyle name="Warnings 12 2 3" xfId="34518"/>
    <cellStyle name="Warnings 12 2 4" xfId="34519"/>
    <cellStyle name="Warnings 12 3" xfId="15231"/>
    <cellStyle name="Warnings 12 3 2" xfId="34520"/>
    <cellStyle name="Warnings 12 3 2 2" xfId="34521"/>
    <cellStyle name="Warnings 12 3 2 3" xfId="34522"/>
    <cellStyle name="Warnings 12 3 3" xfId="34523"/>
    <cellStyle name="Warnings 12 3 4" xfId="34524"/>
    <cellStyle name="Warnings 12 4" xfId="34525"/>
    <cellStyle name="Warnings 12 5" xfId="34526"/>
    <cellStyle name="Warnings 12 6" xfId="34527"/>
    <cellStyle name="Warnings 13" xfId="15232"/>
    <cellStyle name="Warnings 13 2" xfId="15233"/>
    <cellStyle name="Warnings 13 2 2" xfId="34528"/>
    <cellStyle name="Warnings 13 2 3" xfId="34529"/>
    <cellStyle name="Warnings 13 3" xfId="34530"/>
    <cellStyle name="Warnings 13 4" xfId="34531"/>
    <cellStyle name="Warnings 14" xfId="15234"/>
    <cellStyle name="Warnings 14 2" xfId="15235"/>
    <cellStyle name="Warnings 14 2 2" xfId="34532"/>
    <cellStyle name="Warnings 14 2 3" xfId="34533"/>
    <cellStyle name="Warnings 14 3" xfId="34534"/>
    <cellStyle name="Warnings 14 4" xfId="34535"/>
    <cellStyle name="Warnings 15" xfId="15236"/>
    <cellStyle name="Warnings 15 2" xfId="15237"/>
    <cellStyle name="Warnings 15 3" xfId="34536"/>
    <cellStyle name="Warnings 16" xfId="15238"/>
    <cellStyle name="Warnings 16 2" xfId="15239"/>
    <cellStyle name="Warnings 16 3" xfId="34537"/>
    <cellStyle name="Warnings 16 4" xfId="34538"/>
    <cellStyle name="Warnings 17" xfId="15240"/>
    <cellStyle name="Warnings 17 2" xfId="15241"/>
    <cellStyle name="Warnings 17 3" xfId="34539"/>
    <cellStyle name="Warnings 17 4" xfId="34540"/>
    <cellStyle name="Warnings 18" xfId="15242"/>
    <cellStyle name="Warnings 18 2" xfId="15243"/>
    <cellStyle name="Warnings 18 3" xfId="34541"/>
    <cellStyle name="Warnings 18 4" xfId="34542"/>
    <cellStyle name="Warnings 19" xfId="15244"/>
    <cellStyle name="Warnings 19 2" xfId="15245"/>
    <cellStyle name="Warnings 19 3" xfId="34543"/>
    <cellStyle name="Warnings 19 4" xfId="34544"/>
    <cellStyle name="Warnings 2" xfId="15246"/>
    <cellStyle name="Warnings 2 2" xfId="15247"/>
    <cellStyle name="Warnings 2 2 2" xfId="34545"/>
    <cellStyle name="Warnings 2 2 2 2" xfId="34546"/>
    <cellStyle name="Warnings 2 2 2 3" xfId="34547"/>
    <cellStyle name="Warnings 2 2 2 4" xfId="34548"/>
    <cellStyle name="Warnings 2 2 3" xfId="34549"/>
    <cellStyle name="Warnings 2 2 3 2" xfId="34550"/>
    <cellStyle name="Warnings 2 2 4" xfId="34551"/>
    <cellStyle name="Warnings 2 2 4 2" xfId="34552"/>
    <cellStyle name="Warnings 2 2 5" xfId="34553"/>
    <cellStyle name="Warnings 2 2 6" xfId="34554"/>
    <cellStyle name="Warnings 2 3" xfId="15248"/>
    <cellStyle name="Warnings 2 3 2" xfId="15249"/>
    <cellStyle name="Warnings 2 3 2 2" xfId="34555"/>
    <cellStyle name="Warnings 2 3 2 2 2" xfId="34556"/>
    <cellStyle name="Warnings 2 3 2 3" xfId="34557"/>
    <cellStyle name="Warnings 2 3 3" xfId="15250"/>
    <cellStyle name="Warnings 2 3 3 2" xfId="34558"/>
    <cellStyle name="Warnings 2 3 4" xfId="34559"/>
    <cellStyle name="Warnings 2 4" xfId="15251"/>
    <cellStyle name="Warnings 2 4 2" xfId="34560"/>
    <cellStyle name="Warnings 2 4 3" xfId="34561"/>
    <cellStyle name="Warnings 2 4 4" xfId="34562"/>
    <cellStyle name="Warnings 2 5" xfId="15252"/>
    <cellStyle name="Warnings 2 6" xfId="34563"/>
    <cellStyle name="Warnings 2 7" xfId="34564"/>
    <cellStyle name="Warnings 2 8" xfId="34565"/>
    <cellStyle name="Warnings 20" xfId="15253"/>
    <cellStyle name="Warnings 20 2" xfId="15254"/>
    <cellStyle name="Warnings 21" xfId="15255"/>
    <cellStyle name="Warnings 21 2" xfId="15256"/>
    <cellStyle name="Warnings 22" xfId="15257"/>
    <cellStyle name="Warnings 22 2" xfId="15258"/>
    <cellStyle name="Warnings 23" xfId="15259"/>
    <cellStyle name="Warnings 23 2" xfId="34566"/>
    <cellStyle name="Warnings 24" xfId="15260"/>
    <cellStyle name="Warnings 24 2" xfId="34567"/>
    <cellStyle name="Warnings 25" xfId="15261"/>
    <cellStyle name="Warnings 25 2" xfId="34568"/>
    <cellStyle name="Warnings 26" xfId="15262"/>
    <cellStyle name="Warnings 27" xfId="15263"/>
    <cellStyle name="Warnings 3" xfId="15264"/>
    <cellStyle name="Warnings 3 10" xfId="34569"/>
    <cellStyle name="Warnings 3 2" xfId="15265"/>
    <cellStyle name="Warnings 3 2 2" xfId="15266"/>
    <cellStyle name="Warnings 3 2 2 2" xfId="34570"/>
    <cellStyle name="Warnings 3 2 2 2 2" xfId="34571"/>
    <cellStyle name="Warnings 3 2 2 3" xfId="34572"/>
    <cellStyle name="Warnings 3 2 3" xfId="15267"/>
    <cellStyle name="Warnings 3 2 4" xfId="34573"/>
    <cellStyle name="Warnings 3 2 5" xfId="34574"/>
    <cellStyle name="Warnings 3 2 6" xfId="34575"/>
    <cellStyle name="Warnings 3 3" xfId="15268"/>
    <cellStyle name="Warnings 3 3 2" xfId="15269"/>
    <cellStyle name="Warnings 3 3 2 2" xfId="34576"/>
    <cellStyle name="Warnings 3 3 2 3" xfId="34577"/>
    <cellStyle name="Warnings 3 3 2 4" xfId="34578"/>
    <cellStyle name="Warnings 3 3 3" xfId="15270"/>
    <cellStyle name="Warnings 3 3 4" xfId="34579"/>
    <cellStyle name="Warnings 3 3 5" xfId="34580"/>
    <cellStyle name="Warnings 3 3 6" xfId="34581"/>
    <cellStyle name="Warnings 3 3 7" xfId="34582"/>
    <cellStyle name="Warnings 3 3_Gross" xfId="15271"/>
    <cellStyle name="Warnings 3 4" xfId="15272"/>
    <cellStyle name="Warnings 3 4 2" xfId="15273"/>
    <cellStyle name="Warnings 3 4 2 2" xfId="34583"/>
    <cellStyle name="Warnings 3 4 2 3" xfId="34584"/>
    <cellStyle name="Warnings 3 4 2 4" xfId="34585"/>
    <cellStyle name="Warnings 3 4 3" xfId="15274"/>
    <cellStyle name="Warnings 3 4 4" xfId="34586"/>
    <cellStyle name="Warnings 3 4 5" xfId="34587"/>
    <cellStyle name="Warnings 3 4 6" xfId="34588"/>
    <cellStyle name="Warnings 3 4 7" xfId="34589"/>
    <cellStyle name="Warnings 3 4_Gross" xfId="15275"/>
    <cellStyle name="Warnings 3 5" xfId="15276"/>
    <cellStyle name="Warnings 3 5 2" xfId="15277"/>
    <cellStyle name="Warnings 3 5 2 2" xfId="34590"/>
    <cellStyle name="Warnings 3 5 2 2 2" xfId="34591"/>
    <cellStyle name="Warnings 3 5 2 3" xfId="34592"/>
    <cellStyle name="Warnings 3 5 2 4" xfId="34593"/>
    <cellStyle name="Warnings 3 5 2 5" xfId="34594"/>
    <cellStyle name="Warnings 3 5 3" xfId="15278"/>
    <cellStyle name="Warnings 3 5 3 2" xfId="34595"/>
    <cellStyle name="Warnings 3 5 3 2 2" xfId="34596"/>
    <cellStyle name="Warnings 3 5 3 2 3" xfId="34597"/>
    <cellStyle name="Warnings 3 5 3 3" xfId="34598"/>
    <cellStyle name="Warnings 3 5 3 4" xfId="34599"/>
    <cellStyle name="Warnings 3 5 4" xfId="15279"/>
    <cellStyle name="Warnings 3 5 4 2" xfId="34600"/>
    <cellStyle name="Warnings 3 5 5" xfId="34601"/>
    <cellStyle name="Warnings 3 5 6" xfId="34602"/>
    <cellStyle name="Warnings 3 5 7" xfId="34603"/>
    <cellStyle name="Warnings 3 5 8" xfId="34604"/>
    <cellStyle name="Warnings 3 5 9" xfId="34605"/>
    <cellStyle name="Warnings 3 6" xfId="15280"/>
    <cellStyle name="Warnings 3 6 2" xfId="34606"/>
    <cellStyle name="Warnings 3 6 2 2" xfId="34607"/>
    <cellStyle name="Warnings 3 6 2 3" xfId="34608"/>
    <cellStyle name="Warnings 3 6 2 4" xfId="34609"/>
    <cellStyle name="Warnings 3 6 3" xfId="34610"/>
    <cellStyle name="Warnings 3 6 3 2" xfId="34611"/>
    <cellStyle name="Warnings 3 6 4" xfId="34612"/>
    <cellStyle name="Warnings 3 6 5" xfId="34613"/>
    <cellStyle name="Warnings 3 6 6" xfId="34614"/>
    <cellStyle name="Warnings 3 7" xfId="15281"/>
    <cellStyle name="Warnings 3 7 2" xfId="34615"/>
    <cellStyle name="Warnings 3 7 3" xfId="34616"/>
    <cellStyle name="Warnings 3 7 4" xfId="34617"/>
    <cellStyle name="Warnings 3 8" xfId="15282"/>
    <cellStyle name="Warnings 3 8 2" xfId="34618"/>
    <cellStyle name="Warnings 3 8 3" xfId="34619"/>
    <cellStyle name="Warnings 3 8 4" xfId="34620"/>
    <cellStyle name="Warnings 3 9" xfId="15283"/>
    <cellStyle name="Warnings 3_August 2014 IMBE" xfId="15284"/>
    <cellStyle name="Warnings 4" xfId="15285"/>
    <cellStyle name="Warnings 4 2" xfId="15286"/>
    <cellStyle name="Warnings 4 2 2" xfId="34621"/>
    <cellStyle name="Warnings 4 2 3" xfId="34622"/>
    <cellStyle name="Warnings 4 2 4" xfId="34623"/>
    <cellStyle name="Warnings 4 3" xfId="15287"/>
    <cellStyle name="Warnings 4 4" xfId="34624"/>
    <cellStyle name="Warnings 4 5" xfId="34625"/>
    <cellStyle name="Warnings 4 6" xfId="34626"/>
    <cellStyle name="Warnings 4 7" xfId="34627"/>
    <cellStyle name="Warnings 4_Gross" xfId="15288"/>
    <cellStyle name="Warnings 5" xfId="15289"/>
    <cellStyle name="Warnings 5 2" xfId="15290"/>
    <cellStyle name="Warnings 5 2 2" xfId="15291"/>
    <cellStyle name="Warnings 5 2 2 2" xfId="34628"/>
    <cellStyle name="Warnings 5 2 2 2 2" xfId="34629"/>
    <cellStyle name="Warnings 5 2 2 3" xfId="34630"/>
    <cellStyle name="Warnings 5 2 2 4" xfId="34631"/>
    <cellStyle name="Warnings 5 2 2 5" xfId="34632"/>
    <cellStyle name="Warnings 5 2 3" xfId="15292"/>
    <cellStyle name="Warnings 5 2 3 2" xfId="34633"/>
    <cellStyle name="Warnings 5 2 4" xfId="15293"/>
    <cellStyle name="Warnings 5 2 4 2" xfId="34634"/>
    <cellStyle name="Warnings 5 2 5" xfId="34635"/>
    <cellStyle name="Warnings 5 2 6" xfId="34636"/>
    <cellStyle name="Warnings 5 2 7" xfId="34637"/>
    <cellStyle name="Warnings 5 3" xfId="15294"/>
    <cellStyle name="Warnings 5 3 2" xfId="34638"/>
    <cellStyle name="Warnings 5 3 2 2" xfId="34639"/>
    <cellStyle name="Warnings 5 3 3" xfId="34640"/>
    <cellStyle name="Warnings 5 3 4" xfId="34641"/>
    <cellStyle name="Warnings 5 3 5" xfId="34642"/>
    <cellStyle name="Warnings 5 4" xfId="15295"/>
    <cellStyle name="Warnings 5 4 2" xfId="34643"/>
    <cellStyle name="Warnings 5 4 3" xfId="34644"/>
    <cellStyle name="Warnings 5 4 4" xfId="34645"/>
    <cellStyle name="Warnings 5 5" xfId="15296"/>
    <cellStyle name="Warnings 5 5 2" xfId="34646"/>
    <cellStyle name="Warnings 5 6" xfId="15297"/>
    <cellStyle name="Warnings 5 7" xfId="34647"/>
    <cellStyle name="Warnings 5_Gross" xfId="15298"/>
    <cellStyle name="Warnings 6" xfId="15299"/>
    <cellStyle name="Warnings 6 2" xfId="15300"/>
    <cellStyle name="Warnings 6 2 2" xfId="15301"/>
    <cellStyle name="Warnings 6 2 2 2" xfId="34648"/>
    <cellStyle name="Warnings 6 2 3" xfId="15302"/>
    <cellStyle name="Warnings 6 2 4" xfId="34649"/>
    <cellStyle name="Warnings 6 2 5" xfId="34650"/>
    <cellStyle name="Warnings 6 3" xfId="15303"/>
    <cellStyle name="Warnings 6 3 2" xfId="34651"/>
    <cellStyle name="Warnings 6 3 2 2" xfId="34652"/>
    <cellStyle name="Warnings 6 3 3" xfId="34653"/>
    <cellStyle name="Warnings 6 4" xfId="15304"/>
    <cellStyle name="Warnings 6 4 2" xfId="34654"/>
    <cellStyle name="Warnings 6 5" xfId="15305"/>
    <cellStyle name="Warnings 6 6" xfId="34655"/>
    <cellStyle name="Warnings 6 7" xfId="34656"/>
    <cellStyle name="Warnings 6_Gross" xfId="15306"/>
    <cellStyle name="Warnings 7" xfId="15307"/>
    <cellStyle name="Warnings 7 2" xfId="15308"/>
    <cellStyle name="Warnings 7 2 2" xfId="34657"/>
    <cellStyle name="Warnings 7 2 3" xfId="34658"/>
    <cellStyle name="Warnings 7 2 4" xfId="34659"/>
    <cellStyle name="Warnings 7 3" xfId="15309"/>
    <cellStyle name="Warnings 7 4" xfId="34660"/>
    <cellStyle name="Warnings 7 5" xfId="34661"/>
    <cellStyle name="Warnings 7 6" xfId="34662"/>
    <cellStyle name="Warnings 7 7" xfId="34663"/>
    <cellStyle name="Warnings 7_Gross" xfId="15310"/>
    <cellStyle name="Warnings 8" xfId="15311"/>
    <cellStyle name="Warnings 8 2" xfId="15312"/>
    <cellStyle name="Warnings 8 2 2" xfId="34664"/>
    <cellStyle name="Warnings 8 2 3" xfId="34665"/>
    <cellStyle name="Warnings 8 2 4" xfId="34666"/>
    <cellStyle name="Warnings 8 3" xfId="15313"/>
    <cellStyle name="Warnings 8 3 2" xfId="34667"/>
    <cellStyle name="Warnings 8 4" xfId="34668"/>
    <cellStyle name="Warnings 8 4 2" xfId="34669"/>
    <cellStyle name="Warnings 8 4 2 2" xfId="34670"/>
    <cellStyle name="Warnings 8 4 3" xfId="34671"/>
    <cellStyle name="Warnings 8 5" xfId="34672"/>
    <cellStyle name="Warnings 8 6" xfId="34673"/>
    <cellStyle name="Warnings 8 7" xfId="34674"/>
    <cellStyle name="Warnings 8 8" xfId="34675"/>
    <cellStyle name="Warnings 8 9" xfId="34676"/>
    <cellStyle name="Warnings 8_Gross" xfId="15314"/>
    <cellStyle name="Warnings 9" xfId="15315"/>
    <cellStyle name="Warnings 9 2" xfId="15316"/>
    <cellStyle name="Warnings 9 2 2" xfId="34677"/>
    <cellStyle name="Warnings 9 2 3" xfId="34678"/>
    <cellStyle name="Warnings 9 3" xfId="15317"/>
    <cellStyle name="Warnings 9 4" xfId="15318"/>
    <cellStyle name="Warnings 9 5" xfId="34679"/>
    <cellStyle name="Warnings 9 6" xfId="34680"/>
    <cellStyle name="Warnings 9_Gross" xfId="15319"/>
    <cellStyle name="Warnings_001. Test" xfId="15320"/>
    <cellStyle name="whole number" xfId="15321"/>
    <cellStyle name="whole number 10" xfId="15322"/>
    <cellStyle name="whole number 10 2" xfId="15323"/>
    <cellStyle name="whole number 11" xfId="15324"/>
    <cellStyle name="whole number 12" xfId="15325"/>
    <cellStyle name="whole number 2" xfId="15326"/>
    <cellStyle name="whole number 2 2" xfId="15327"/>
    <cellStyle name="whole number 2 2 2" xfId="15328"/>
    <cellStyle name="whole number 2 2 3" xfId="34681"/>
    <cellStyle name="whole number 2 2 4" xfId="34682"/>
    <cellStyle name="whole number 2 3" xfId="15329"/>
    <cellStyle name="whole number 2 4" xfId="34683"/>
    <cellStyle name="whole number 2 5" xfId="34684"/>
    <cellStyle name="whole number 2 6" xfId="34685"/>
    <cellStyle name="whole number 2 7" xfId="34686"/>
    <cellStyle name="whole number 3" xfId="15330"/>
    <cellStyle name="whole number 3 2" xfId="15331"/>
    <cellStyle name="whole number 3 2 2" xfId="15332"/>
    <cellStyle name="whole number 3 2 3" xfId="34687"/>
    <cellStyle name="whole number 3 2 4" xfId="34688"/>
    <cellStyle name="whole number 3 2 5" xfId="34689"/>
    <cellStyle name="whole number 3 2 6" xfId="34690"/>
    <cellStyle name="whole number 3 3" xfId="15333"/>
    <cellStyle name="whole number 3 4" xfId="15334"/>
    <cellStyle name="whole number 3 5" xfId="34691"/>
    <cellStyle name="whole number 3 6" xfId="34692"/>
    <cellStyle name="whole number 3 7" xfId="34693"/>
    <cellStyle name="whole number 3_Gross" xfId="15335"/>
    <cellStyle name="whole number 4" xfId="15336"/>
    <cellStyle name="whole number 4 2" xfId="15337"/>
    <cellStyle name="whole number 4 2 2" xfId="34694"/>
    <cellStyle name="whole number 4 2 3" xfId="34695"/>
    <cellStyle name="whole number 4 3" xfId="15338"/>
    <cellStyle name="whole number 4 4" xfId="34696"/>
    <cellStyle name="whole number 4 5" xfId="34697"/>
    <cellStyle name="whole number 4 6" xfId="34698"/>
    <cellStyle name="whole number 5" xfId="15339"/>
    <cellStyle name="whole number 5 2" xfId="15340"/>
    <cellStyle name="whole number 5 2 2" xfId="34699"/>
    <cellStyle name="whole number 5 2 3" xfId="34700"/>
    <cellStyle name="whole number 5 3" xfId="15341"/>
    <cellStyle name="whole number 5 4" xfId="34701"/>
    <cellStyle name="whole number 5 5" xfId="34702"/>
    <cellStyle name="whole number 6" xfId="15342"/>
    <cellStyle name="whole number 6 2" xfId="15343"/>
    <cellStyle name="whole number 6 3" xfId="34703"/>
    <cellStyle name="whole number 6 4" xfId="34704"/>
    <cellStyle name="whole number 7" xfId="15344"/>
    <cellStyle name="whole number 7 2" xfId="15345"/>
    <cellStyle name="whole number 7 3" xfId="34705"/>
    <cellStyle name="whole number 7 4" xfId="34706"/>
    <cellStyle name="whole number 8" xfId="15346"/>
    <cellStyle name="whole number 8 2" xfId="15347"/>
    <cellStyle name="whole number 8 3" xfId="34707"/>
    <cellStyle name="whole number 8 4" xfId="34708"/>
    <cellStyle name="whole number 9" xfId="15348"/>
    <cellStyle name="whole number 9 2" xfId="15349"/>
  </cellStyles>
  <dxfs count="11">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ont>
        <sz val="10"/>
      </font>
    </dxf>
    <dxf>
      <font>
        <sz val="12"/>
        <name val="Futura Bk BT"/>
        <scheme val="none"/>
      </font>
      <fill>
        <patternFill patternType="none">
          <bgColor auto="1"/>
        </patternFill>
      </fill>
      <border>
        <left style="thin">
          <color auto="1"/>
        </left>
        <right style="thin">
          <color auto="1"/>
        </right>
        <top style="thin">
          <color auto="1"/>
        </top>
        <bottom style="thin">
          <color auto="1"/>
        </bottom>
      </border>
    </dxf>
    <dxf>
      <font>
        <sz val="12"/>
        <name val="Futura Bk BT"/>
        <scheme val="none"/>
      </font>
    </dxf>
    <dxf>
      <font>
        <b/>
        <i val="0"/>
        <u val="none"/>
        <sz val="16"/>
        <name val="Futura Bk BT"/>
        <scheme val="none"/>
      </font>
    </dxf>
    <dxf>
      <font>
        <sz val="16"/>
        <name val="Futura Bk BT"/>
        <scheme val="none"/>
      </font>
    </dxf>
    <dxf>
      <font>
        <name val="Futura Bk BT"/>
        <scheme val="none"/>
      </font>
    </dxf>
  </dxfs>
  <tableStyles count="7" defaultTableStyle="TableStyleMedium2" defaultPivotStyle="PivotStyleLight16">
    <tableStyle name="Slicer Style 1" pivot="0" table="0" count="1">
      <tableStyleElement type="wholeTable" dxfId="10"/>
    </tableStyle>
    <tableStyle name="Slicer Style 2" pivot="0" table="0" count="4">
      <tableStyleElement type="wholeTable" dxfId="9"/>
      <tableStyleElement type="headerRow" dxfId="8"/>
    </tableStyle>
    <tableStyle name="Slicer Style 3" pivot="0" table="0" count="1">
      <tableStyleElement type="wholeTable" dxfId="7"/>
    </tableStyle>
    <tableStyle name="Slicer Style 4" pivot="0" table="0" count="1">
      <tableStyleElement type="wholeTable" dxfId="6"/>
    </tableStyle>
    <tableStyle name="Slicer Style 5" pivot="0" table="0" count="0"/>
    <tableStyle name="Slicer Style 6" pivot="0" table="0" count="1"/>
    <tableStyle name="Slicer Style 7" pivot="0" table="0" count="1">
      <tableStyleElement type="headerRow" dxfId="5"/>
    </tableStyle>
  </tableStyles>
  <colors>
    <mruColors>
      <color rgb="FFB6C8D8"/>
      <color rgb="FF477392"/>
      <color rgb="FFFFCC00"/>
      <color rgb="FFFFCD00"/>
      <color rgb="FFFFFF99"/>
      <color rgb="FF33853D"/>
    </mruColors>
  </colors>
  <extLst>
    <ext xmlns:x14="http://schemas.microsoft.com/office/spreadsheetml/2009/9/main" uri="{46F421CA-312F-682f-3DD2-61675219B42D}">
      <x14:dxfs count="3">
        <dxf>
          <fill>
            <patternFill>
              <bgColor theme="0" tint="-0.14996795556505021"/>
            </patternFill>
          </fill>
        </dxf>
        <dxf>
          <font>
            <sz val="16"/>
            <name val="Futura Bk BT"/>
            <scheme val="none"/>
          </font>
          <fill>
            <patternFill>
              <bgColor theme="0" tint="-0.14996795556505021"/>
            </patternFill>
          </fill>
          <border>
            <left style="thin">
              <color auto="1"/>
            </left>
            <right style="thin">
              <color auto="1"/>
            </right>
            <top style="thin">
              <color auto="1"/>
            </top>
            <bottom style="thin">
              <color auto="1"/>
            </bottom>
          </border>
        </dxf>
        <dxf>
          <font>
            <sz val="16"/>
            <name val="Futura Bk BT"/>
            <scheme val="none"/>
          </font>
          <fill>
            <patternFill patternType="none">
              <bgColor auto="1"/>
            </patternFill>
          </fill>
          <border>
            <left style="thin">
              <color auto="1"/>
            </left>
            <right style="thin">
              <color auto="1"/>
            </right>
            <top style="thin">
              <color auto="1"/>
            </top>
            <bottom style="thin">
              <color auto="1"/>
            </bottom>
          </border>
        </dxf>
      </x14:dxfs>
    </ext>
    <ext xmlns:x14="http://schemas.microsoft.com/office/spreadsheetml/2009/9/main" uri="{EB79DEF2-80B8-43e5-95BD-54CBDDF9020C}">
      <x14:slicerStyles defaultSlicerStyle="SlicerStyleLight1">
        <x14:slicerStyle name="Slicer Style 1"/>
        <x14:slicerStyle name="Slicer Style 2">
          <x14:slicerStyleElements>
            <x14:slicerStyleElement type="unselectedItemWithData" dxfId="2"/>
            <x14:slicerStyleElement type="selectedItemWithData" dxfId="1"/>
          </x14:slicerStyleElements>
        </x14:slicerStyle>
        <x14:slicerStyle name="Slicer Style 3"/>
        <x14:slicerStyle name="Slicer Style 4"/>
        <x14:slicerStyle name="Slicer Style 5"/>
        <x14:slicerStyle name="Slicer Style 6">
          <x14:slicerStyleElements>
            <x14:slicerStyleElement type="selectedItemWithData" dxfId="0"/>
          </x14:slicerStyleElements>
        </x14:slicerStyle>
        <x14:slicerStyle name="Slicer Style 7"/>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microsoft.com/office/2007/relationships/slicerCache" Target="slicerCaches/slicerCach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Input!$D$109</c:f>
          <c:strCache>
            <c:ptCount val="1"/>
            <c:pt idx="0">
              <c:v>4) Change since Mar 2016</c:v>
            </c:pt>
          </c:strCache>
        </c:strRef>
      </c:tx>
      <c:layout>
        <c:manualLayout>
          <c:xMode val="edge"/>
          <c:yMode val="edge"/>
          <c:x val="1.0595478067759545E-2"/>
          <c:y val="1.5359292553403776E-2"/>
        </c:manualLayout>
      </c:layout>
      <c:overlay val="1"/>
      <c:txPr>
        <a:bodyPr/>
        <a:lstStyle/>
        <a:p>
          <a:pPr>
            <a:defRPr sz="2000">
              <a:latin typeface="Futura Bk BT" panose="020B0502020204020303" pitchFamily="34" charset="0"/>
            </a:defRPr>
          </a:pPr>
          <a:endParaRPr lang="en-US"/>
        </a:p>
      </c:txPr>
    </c:title>
    <c:autoTitleDeleted val="0"/>
    <c:plotArea>
      <c:layout>
        <c:manualLayout>
          <c:layoutTarget val="inner"/>
          <c:xMode val="edge"/>
          <c:yMode val="edge"/>
          <c:x val="0.1082473831582508"/>
          <c:y val="0.11062905177617031"/>
          <c:w val="0.8403543495010618"/>
          <c:h val="0.57432972191414233"/>
        </c:manualLayout>
      </c:layout>
      <c:barChart>
        <c:barDir val="col"/>
        <c:grouping val="stacked"/>
        <c:varyColors val="0"/>
        <c:ser>
          <c:idx val="2"/>
          <c:order val="1"/>
          <c:tx>
            <c:strRef>
              <c:f>Input!$F$113</c:f>
              <c:strCache>
                <c:ptCount val="1"/>
                <c:pt idx="0">
                  <c:v>Average award</c:v>
                </c:pt>
              </c:strCache>
            </c:strRef>
          </c:tx>
          <c:spPr>
            <a:solidFill>
              <a:srgbClr val="B6C8D8"/>
            </a:solidFill>
          </c:spPr>
          <c:invertIfNegative val="0"/>
          <c:cat>
            <c:strRef>
              <c:f>Input!$H$116:$N$116</c:f>
              <c:strCache>
                <c:ptCount val="7"/>
                <c:pt idx="0">
                  <c:v>2014-15</c:v>
                </c:pt>
                <c:pt idx="1">
                  <c:v>2015-16</c:v>
                </c:pt>
                <c:pt idx="2">
                  <c:v>2016-17</c:v>
                </c:pt>
                <c:pt idx="3">
                  <c:v>2017-18</c:v>
                </c:pt>
                <c:pt idx="4">
                  <c:v>2018-19</c:v>
                </c:pt>
                <c:pt idx="5">
                  <c:v>2019-20</c:v>
                </c:pt>
                <c:pt idx="6">
                  <c:v>2020-21</c:v>
                </c:pt>
              </c:strCache>
            </c:strRef>
          </c:cat>
          <c:val>
            <c:numRef>
              <c:f>Input!$H$113:$N$113</c:f>
              <c:numCache>
                <c:formatCode>0.0%</c:formatCode>
                <c:ptCount val="7"/>
                <c:pt idx="0">
                  <c:v>-1.6568962607764421E-4</c:v>
                </c:pt>
                <c:pt idx="1">
                  <c:v>-4.0527988503243394E-3</c:v>
                </c:pt>
                <c:pt idx="2">
                  <c:v>9.3032258391141705E-3</c:v>
                </c:pt>
                <c:pt idx="3">
                  <c:v>7.203051001006106E-3</c:v>
                </c:pt>
                <c:pt idx="4">
                  <c:v>2.6248652293460399E-2</c:v>
                </c:pt>
                <c:pt idx="5">
                  <c:v>8.173604969993347E-3</c:v>
                </c:pt>
                <c:pt idx="6">
                  <c:v>1.0790117881783063E-2</c:v>
                </c:pt>
              </c:numCache>
            </c:numRef>
          </c:val>
        </c:ser>
        <c:ser>
          <c:idx val="1"/>
          <c:order val="2"/>
          <c:tx>
            <c:strRef>
              <c:f>Input!$F$112</c:f>
              <c:strCache>
                <c:ptCount val="1"/>
                <c:pt idx="0">
                  <c:v>Caseload</c:v>
                </c:pt>
              </c:strCache>
            </c:strRef>
          </c:tx>
          <c:spPr>
            <a:solidFill>
              <a:srgbClr val="FFCD00"/>
            </a:solidFill>
          </c:spPr>
          <c:invertIfNegative val="0"/>
          <c:cat>
            <c:strRef>
              <c:f>Input!$H$116:$N$116</c:f>
              <c:strCache>
                <c:ptCount val="7"/>
                <c:pt idx="0">
                  <c:v>2014-15</c:v>
                </c:pt>
                <c:pt idx="1">
                  <c:v>2015-16</c:v>
                </c:pt>
                <c:pt idx="2">
                  <c:v>2016-17</c:v>
                </c:pt>
                <c:pt idx="3">
                  <c:v>2017-18</c:v>
                </c:pt>
                <c:pt idx="4">
                  <c:v>2018-19</c:v>
                </c:pt>
                <c:pt idx="5">
                  <c:v>2019-20</c:v>
                </c:pt>
                <c:pt idx="6">
                  <c:v>2020-21</c:v>
                </c:pt>
              </c:strCache>
            </c:strRef>
          </c:cat>
          <c:val>
            <c:numRef>
              <c:f>Input!$H$112:$N$112</c:f>
              <c:numCache>
                <c:formatCode>0.0%</c:formatCode>
                <c:ptCount val="7"/>
                <c:pt idx="0">
                  <c:v>0</c:v>
                </c:pt>
                <c:pt idx="1">
                  <c:v>-3.1589291245490195E-3</c:v>
                </c:pt>
                <c:pt idx="2">
                  <c:v>-2.4077835687068342E-2</c:v>
                </c:pt>
                <c:pt idx="3">
                  <c:v>-6.9949885301619297E-3</c:v>
                </c:pt>
                <c:pt idx="4">
                  <c:v>-1.2106040742071439E-2</c:v>
                </c:pt>
                <c:pt idx="5">
                  <c:v>-7.7117733312663077E-3</c:v>
                </c:pt>
                <c:pt idx="6">
                  <c:v>-5.9180260567195117E-3</c:v>
                </c:pt>
              </c:numCache>
            </c:numRef>
          </c:val>
        </c:ser>
        <c:dLbls>
          <c:showLegendKey val="0"/>
          <c:showVal val="0"/>
          <c:showCatName val="0"/>
          <c:showSerName val="0"/>
          <c:showPercent val="0"/>
          <c:showBubbleSize val="0"/>
        </c:dLbls>
        <c:gapWidth val="81"/>
        <c:overlap val="100"/>
        <c:axId val="460860120"/>
        <c:axId val="460855416"/>
      </c:barChart>
      <c:scatterChart>
        <c:scatterStyle val="lineMarker"/>
        <c:varyColors val="0"/>
        <c:ser>
          <c:idx val="0"/>
          <c:order val="0"/>
          <c:tx>
            <c:v>Changes in expenditure since Mar 2016/ Nov 2015</c:v>
          </c:tx>
          <c:spPr>
            <a:ln w="28575">
              <a:noFill/>
            </a:ln>
          </c:spPr>
          <c:marker>
            <c:symbol val="diamond"/>
            <c:size val="10"/>
            <c:spPr>
              <a:solidFill>
                <a:schemeClr val="tx1"/>
              </a:solidFill>
              <a:ln>
                <a:solidFill>
                  <a:schemeClr val="tx1"/>
                </a:solidFill>
              </a:ln>
            </c:spPr>
          </c:marker>
          <c:yVal>
            <c:numRef>
              <c:f>Input!$H$110:$N$110</c:f>
              <c:numCache>
                <c:formatCode>0.0%</c:formatCode>
                <c:ptCount val="7"/>
                <c:pt idx="0">
                  <c:v>-1.6568962607764421E-4</c:v>
                </c:pt>
                <c:pt idx="1">
                  <c:v>-7.2117279748733585E-3</c:v>
                </c:pt>
                <c:pt idx="2">
                  <c:v>-1.477460984795417E-2</c:v>
                </c:pt>
                <c:pt idx="3">
                  <c:v>2.0806247084417638E-4</c:v>
                </c:pt>
                <c:pt idx="4">
                  <c:v>1.4142611551388958E-2</c:v>
                </c:pt>
                <c:pt idx="5">
                  <c:v>4.6183163872703963E-4</c:v>
                </c:pt>
                <c:pt idx="6">
                  <c:v>4.8720918250635516E-3</c:v>
                </c:pt>
              </c:numCache>
            </c:numRef>
          </c:yVal>
          <c:smooth val="0"/>
        </c:ser>
        <c:ser>
          <c:idx val="4"/>
          <c:order val="3"/>
          <c:spPr>
            <a:ln w="28575">
              <a:noFill/>
            </a:ln>
          </c:spPr>
          <c:marker>
            <c:spPr>
              <a:solidFill>
                <a:schemeClr val="bg1">
                  <a:alpha val="0"/>
                </a:schemeClr>
              </a:solidFill>
              <a:ln>
                <a:solidFill>
                  <a:schemeClr val="bg1">
                    <a:alpha val="0"/>
                  </a:schemeClr>
                </a:solidFill>
              </a:ln>
            </c:spPr>
          </c:marker>
          <c:xVal>
            <c:strRef>
              <c:f>Input!$H$116:$N$116</c:f>
              <c:strCache>
                <c:ptCount val="7"/>
                <c:pt idx="0">
                  <c:v>2014-15</c:v>
                </c:pt>
                <c:pt idx="1">
                  <c:v>2015-16</c:v>
                </c:pt>
                <c:pt idx="2">
                  <c:v>2016-17</c:v>
                </c:pt>
                <c:pt idx="3">
                  <c:v>2017-18</c:v>
                </c:pt>
                <c:pt idx="4">
                  <c:v>2018-19</c:v>
                </c:pt>
                <c:pt idx="5">
                  <c:v>2019-20</c:v>
                </c:pt>
                <c:pt idx="6">
                  <c:v>2020-21</c:v>
                </c:pt>
              </c:strCache>
            </c:strRef>
          </c:xVal>
          <c:yVal>
            <c:numRef>
              <c:f>Input!$H$124:$N$124</c:f>
              <c:numCache>
                <c:formatCode>0.0%</c:formatCode>
                <c:ptCount val="7"/>
                <c:pt idx="0">
                  <c:v>5.0000000000000001E-3</c:v>
                </c:pt>
                <c:pt idx="1">
                  <c:v>1.8410708754509806E-3</c:v>
                </c:pt>
                <c:pt idx="2">
                  <c:v>3.040488201550046E-2</c:v>
                </c:pt>
                <c:pt idx="3">
                  <c:v>1.3870253844531538E-2</c:v>
                </c:pt>
                <c:pt idx="4">
                  <c:v>3.12486522934604E-2</c:v>
                </c:pt>
                <c:pt idx="5">
                  <c:v>1.3173604969993348E-2</c:v>
                </c:pt>
                <c:pt idx="6">
                  <c:v>1.5790117881783063E-2</c:v>
                </c:pt>
              </c:numCache>
            </c:numRef>
          </c:yVal>
          <c:smooth val="0"/>
        </c:ser>
        <c:ser>
          <c:idx val="5"/>
          <c:order val="4"/>
          <c:spPr>
            <a:ln w="28575">
              <a:noFill/>
            </a:ln>
          </c:spPr>
          <c:marker>
            <c:spPr>
              <a:solidFill>
                <a:schemeClr val="bg1">
                  <a:alpha val="0"/>
                </a:schemeClr>
              </a:solidFill>
              <a:ln>
                <a:solidFill>
                  <a:schemeClr val="bg1">
                    <a:alpha val="0"/>
                  </a:schemeClr>
                </a:solidFill>
              </a:ln>
            </c:spPr>
          </c:marker>
          <c:xVal>
            <c:strRef>
              <c:f>Input!$H$116:$N$116</c:f>
              <c:strCache>
                <c:ptCount val="7"/>
                <c:pt idx="0">
                  <c:v>2014-15</c:v>
                </c:pt>
                <c:pt idx="1">
                  <c:v>2015-16</c:v>
                </c:pt>
                <c:pt idx="2">
                  <c:v>2016-17</c:v>
                </c:pt>
                <c:pt idx="3">
                  <c:v>2017-18</c:v>
                </c:pt>
                <c:pt idx="4">
                  <c:v>2018-19</c:v>
                </c:pt>
                <c:pt idx="5">
                  <c:v>2019-20</c:v>
                </c:pt>
                <c:pt idx="6">
                  <c:v>2020-21</c:v>
                </c:pt>
              </c:strCache>
            </c:strRef>
          </c:xVal>
          <c:yVal>
            <c:numRef>
              <c:f>Input!$H$125:$N$125</c:f>
              <c:numCache>
                <c:formatCode>0.0%</c:formatCode>
                <c:ptCount val="7"/>
                <c:pt idx="0">
                  <c:v>-1.1656896260776443E-3</c:v>
                </c:pt>
                <c:pt idx="1">
                  <c:v>-1.0624438125584289E-2</c:v>
                </c:pt>
                <c:pt idx="2">
                  <c:v>-3.4643490566124931E-2</c:v>
                </c:pt>
                <c:pt idx="3">
                  <c:v>-9.5605708828552724E-3</c:v>
                </c:pt>
                <c:pt idx="4">
                  <c:v>-1.3106040742071438E-2</c:v>
                </c:pt>
                <c:pt idx="5">
                  <c:v>-8.7117733312663086E-3</c:v>
                </c:pt>
                <c:pt idx="6">
                  <c:v>-1.0836557093413978E-2</c:v>
                </c:pt>
              </c:numCache>
            </c:numRef>
          </c:yVal>
          <c:smooth val="0"/>
        </c:ser>
        <c:dLbls>
          <c:showLegendKey val="0"/>
          <c:showVal val="0"/>
          <c:showCatName val="0"/>
          <c:showSerName val="0"/>
          <c:showPercent val="0"/>
          <c:showBubbleSize val="0"/>
        </c:dLbls>
        <c:axId val="460860120"/>
        <c:axId val="460855416"/>
      </c:scatterChart>
      <c:catAx>
        <c:axId val="460860120"/>
        <c:scaling>
          <c:orientation val="minMax"/>
        </c:scaling>
        <c:delete val="0"/>
        <c:axPos val="b"/>
        <c:numFmt formatCode="General" sourceLinked="0"/>
        <c:majorTickMark val="out"/>
        <c:minorTickMark val="none"/>
        <c:tickLblPos val="low"/>
        <c:spPr>
          <a:ln>
            <a:solidFill>
              <a:schemeClr val="bg1">
                <a:lumMod val="50000"/>
              </a:schemeClr>
            </a:solidFill>
          </a:ln>
        </c:spPr>
        <c:txPr>
          <a:bodyPr/>
          <a:lstStyle/>
          <a:p>
            <a:pPr>
              <a:defRPr sz="1200" b="0">
                <a:latin typeface="Futura Bk BT" panose="020B0502020204020303" pitchFamily="34" charset="0"/>
              </a:defRPr>
            </a:pPr>
            <a:endParaRPr lang="en-US"/>
          </a:p>
        </c:txPr>
        <c:crossAx val="460855416"/>
        <c:crosses val="autoZero"/>
        <c:auto val="1"/>
        <c:lblAlgn val="ctr"/>
        <c:lblOffset val="100"/>
        <c:noMultiLvlLbl val="0"/>
      </c:catAx>
      <c:valAx>
        <c:axId val="460855416"/>
        <c:scaling>
          <c:orientation val="minMax"/>
        </c:scaling>
        <c:delete val="0"/>
        <c:axPos val="l"/>
        <c:majorGridlines>
          <c:spPr>
            <a:ln>
              <a:solidFill>
                <a:schemeClr val="bg1">
                  <a:lumMod val="95000"/>
                </a:schemeClr>
              </a:solidFill>
              <a:prstDash val="dash"/>
            </a:ln>
          </c:spPr>
        </c:majorGridlines>
        <c:numFmt formatCode="0.0%" sourceLinked="1"/>
        <c:majorTickMark val="out"/>
        <c:minorTickMark val="none"/>
        <c:tickLblPos val="nextTo"/>
        <c:txPr>
          <a:bodyPr/>
          <a:lstStyle/>
          <a:p>
            <a:pPr>
              <a:defRPr sz="1200">
                <a:latin typeface="Futura Bk BT" panose="020B0502020204020303" pitchFamily="34" charset="0"/>
              </a:defRPr>
            </a:pPr>
            <a:endParaRPr lang="en-US"/>
          </a:p>
        </c:txPr>
        <c:crossAx val="460860120"/>
        <c:crosses val="autoZero"/>
        <c:crossBetween val="between"/>
      </c:valAx>
    </c:plotArea>
    <c:legend>
      <c:legendPos val="b"/>
      <c:legendEntry>
        <c:idx val="3"/>
        <c:delete val="1"/>
      </c:legendEntry>
      <c:legendEntry>
        <c:idx val="4"/>
        <c:delete val="1"/>
      </c:legendEntry>
      <c:layout>
        <c:manualLayout>
          <c:xMode val="edge"/>
          <c:yMode val="edge"/>
          <c:x val="4.6181346663409319E-2"/>
          <c:y val="0.77943159584390798"/>
          <c:w val="0.89999992483039859"/>
          <c:h val="0.15665655842606452"/>
        </c:manualLayout>
      </c:layout>
      <c:overlay val="0"/>
      <c:txPr>
        <a:bodyPr/>
        <a:lstStyle/>
        <a:p>
          <a:pPr>
            <a:defRPr sz="1400">
              <a:latin typeface="Futura Bk BT" panose="020B0502020204020303"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Input!$D$115</c:f>
          <c:strCache>
            <c:ptCount val="1"/>
            <c:pt idx="0">
              <c:v>5) Change since Nov 2015</c:v>
            </c:pt>
          </c:strCache>
        </c:strRef>
      </c:tx>
      <c:layout>
        <c:manualLayout>
          <c:xMode val="edge"/>
          <c:yMode val="edge"/>
          <c:x val="1.719672913840534E-2"/>
          <c:y val="1.4578779659231553E-3"/>
        </c:manualLayout>
      </c:layout>
      <c:overlay val="0"/>
      <c:txPr>
        <a:bodyPr/>
        <a:lstStyle/>
        <a:p>
          <a:pPr algn="l">
            <a:defRPr sz="2000">
              <a:latin typeface="Futura Bk BT" panose="020B0502020204020303" pitchFamily="34" charset="0"/>
            </a:defRPr>
          </a:pPr>
          <a:endParaRPr lang="en-US"/>
        </a:p>
      </c:txPr>
    </c:title>
    <c:autoTitleDeleted val="0"/>
    <c:plotArea>
      <c:layout>
        <c:manualLayout>
          <c:layoutTarget val="inner"/>
          <c:xMode val="edge"/>
          <c:yMode val="edge"/>
          <c:x val="0.10264442642456026"/>
          <c:y val="0.11323483305236512"/>
          <c:w val="0.86741794426803487"/>
          <c:h val="0.78524769247689175"/>
        </c:manualLayout>
      </c:layout>
      <c:barChart>
        <c:barDir val="col"/>
        <c:grouping val="stacked"/>
        <c:varyColors val="0"/>
        <c:ser>
          <c:idx val="1"/>
          <c:order val="1"/>
          <c:tx>
            <c:strRef>
              <c:f>Input!$F$119</c:f>
              <c:strCache>
                <c:ptCount val="1"/>
                <c:pt idx="0">
                  <c:v>Caseload</c:v>
                </c:pt>
              </c:strCache>
            </c:strRef>
          </c:tx>
          <c:spPr>
            <a:solidFill>
              <a:srgbClr val="FFCD00"/>
            </a:solidFill>
          </c:spPr>
          <c:invertIfNegative val="0"/>
          <c:cat>
            <c:strRef>
              <c:f>Input!$H$109:$N$109</c:f>
              <c:strCache>
                <c:ptCount val="7"/>
                <c:pt idx="0">
                  <c:v>2014-15</c:v>
                </c:pt>
                <c:pt idx="1">
                  <c:v>2015-16</c:v>
                </c:pt>
                <c:pt idx="2">
                  <c:v>2016-17</c:v>
                </c:pt>
                <c:pt idx="3">
                  <c:v>2017-18</c:v>
                </c:pt>
                <c:pt idx="4">
                  <c:v>2018-19</c:v>
                </c:pt>
                <c:pt idx="5">
                  <c:v>2019-20</c:v>
                </c:pt>
                <c:pt idx="6">
                  <c:v>2020-21</c:v>
                </c:pt>
              </c:strCache>
            </c:strRef>
          </c:cat>
          <c:val>
            <c:numRef>
              <c:f>Input!$H$119:$N$119</c:f>
              <c:numCache>
                <c:formatCode>0.0%</c:formatCode>
                <c:ptCount val="7"/>
                <c:pt idx="0">
                  <c:v>0</c:v>
                </c:pt>
                <c:pt idx="1">
                  <c:v>-9.6244381255842903E-3</c:v>
                </c:pt>
                <c:pt idx="2">
                  <c:v>-3.364349056612493E-2</c:v>
                </c:pt>
                <c:pt idx="3">
                  <c:v>-8.5605708828552715E-3</c:v>
                </c:pt>
                <c:pt idx="4">
                  <c:v>-1.1856634094175379E-2</c:v>
                </c:pt>
                <c:pt idx="5">
                  <c:v>-6.6744634183034269E-3</c:v>
                </c:pt>
                <c:pt idx="6">
                  <c:v>-1.3888039876752904E-3</c:v>
                </c:pt>
              </c:numCache>
            </c:numRef>
          </c:val>
        </c:ser>
        <c:ser>
          <c:idx val="2"/>
          <c:order val="2"/>
          <c:tx>
            <c:strRef>
              <c:f>Input!$F$120</c:f>
              <c:strCache>
                <c:ptCount val="1"/>
                <c:pt idx="0">
                  <c:v>Average award</c:v>
                </c:pt>
              </c:strCache>
            </c:strRef>
          </c:tx>
          <c:spPr>
            <a:solidFill>
              <a:srgbClr val="B6C8D8"/>
            </a:solidFill>
          </c:spPr>
          <c:invertIfNegative val="0"/>
          <c:cat>
            <c:strRef>
              <c:f>Input!$H$109:$N$109</c:f>
              <c:strCache>
                <c:ptCount val="7"/>
                <c:pt idx="0">
                  <c:v>2014-15</c:v>
                </c:pt>
                <c:pt idx="1">
                  <c:v>2015-16</c:v>
                </c:pt>
                <c:pt idx="2">
                  <c:v>2016-17</c:v>
                </c:pt>
                <c:pt idx="3">
                  <c:v>2017-18</c:v>
                </c:pt>
                <c:pt idx="4">
                  <c:v>2018-19</c:v>
                </c:pt>
                <c:pt idx="5">
                  <c:v>2019-20</c:v>
                </c:pt>
                <c:pt idx="6">
                  <c:v>2020-21</c:v>
                </c:pt>
              </c:strCache>
            </c:strRef>
          </c:cat>
          <c:val>
            <c:numRef>
              <c:f>Input!$H$120:$N$120</c:f>
              <c:numCache>
                <c:formatCode>0.0%</c:formatCode>
                <c:ptCount val="7"/>
                <c:pt idx="0">
                  <c:v>-1.6568962607764421E-4</c:v>
                </c:pt>
                <c:pt idx="1">
                  <c:v>-5.0221938628774252E-3</c:v>
                </c:pt>
                <c:pt idx="2">
                  <c:v>2.5404882015500459E-2</c:v>
                </c:pt>
                <c:pt idx="3">
                  <c:v>8.8702538445315383E-3</c:v>
                </c:pt>
                <c:pt idx="4">
                  <c:v>1.6636754436105131E-2</c:v>
                </c:pt>
                <c:pt idx="5">
                  <c:v>-7.0214309582439828E-3</c:v>
                </c:pt>
                <c:pt idx="6">
                  <c:v>-9.8365570934139789E-3</c:v>
                </c:pt>
              </c:numCache>
            </c:numRef>
          </c:val>
        </c:ser>
        <c:ser>
          <c:idx val="3"/>
          <c:order val="3"/>
          <c:tx>
            <c:strRef>
              <c:f>Input!$F$121</c:f>
              <c:strCache>
                <c:ptCount val="1"/>
                <c:pt idx="0">
                  <c:v>Not decomposed</c:v>
                </c:pt>
              </c:strCache>
            </c:strRef>
          </c:tx>
          <c:spPr>
            <a:solidFill>
              <a:srgbClr val="C00000"/>
            </a:solidFill>
          </c:spPr>
          <c:invertIfNegative val="0"/>
          <c:cat>
            <c:strRef>
              <c:f>Input!$H$109:$N$109</c:f>
              <c:strCache>
                <c:ptCount val="7"/>
                <c:pt idx="0">
                  <c:v>2014-15</c:v>
                </c:pt>
                <c:pt idx="1">
                  <c:v>2015-16</c:v>
                </c:pt>
                <c:pt idx="2">
                  <c:v>2016-17</c:v>
                </c:pt>
                <c:pt idx="3">
                  <c:v>2017-18</c:v>
                </c:pt>
                <c:pt idx="4">
                  <c:v>2018-19</c:v>
                </c:pt>
                <c:pt idx="5">
                  <c:v>2019-20</c:v>
                </c:pt>
                <c:pt idx="6">
                  <c:v>2020-21</c:v>
                </c:pt>
              </c:strCache>
            </c:strRef>
          </c:cat>
          <c:val>
            <c:numRef>
              <c:f>Input!$H$121:$N$121</c:f>
              <c:numCache>
                <c:formatCode>0.0%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81"/>
        <c:overlap val="100"/>
        <c:axId val="460851496"/>
        <c:axId val="460853456"/>
      </c:barChart>
      <c:scatterChart>
        <c:scatterStyle val="lineMarker"/>
        <c:varyColors val="0"/>
        <c:ser>
          <c:idx val="0"/>
          <c:order val="0"/>
          <c:tx>
            <c:strRef>
              <c:f>Input!$F$117</c:f>
              <c:strCache>
                <c:ptCount val="1"/>
                <c:pt idx="0">
                  <c:v>Percentage change in expenditure since fiscal event</c:v>
                </c:pt>
              </c:strCache>
            </c:strRef>
          </c:tx>
          <c:spPr>
            <a:ln w="28575">
              <a:noFill/>
            </a:ln>
          </c:spPr>
          <c:marker>
            <c:symbol val="diamond"/>
            <c:size val="10"/>
            <c:spPr>
              <a:solidFill>
                <a:schemeClr val="tx1"/>
              </a:solidFill>
              <a:ln>
                <a:solidFill>
                  <a:schemeClr val="tx1"/>
                </a:solidFill>
              </a:ln>
            </c:spPr>
          </c:marker>
          <c:yVal>
            <c:numRef>
              <c:f>Input!$H$117:$N$117</c:f>
              <c:numCache>
                <c:formatCode>0.0%</c:formatCode>
                <c:ptCount val="7"/>
                <c:pt idx="0">
                  <c:v>-1.6568962607764421E-4</c:v>
                </c:pt>
                <c:pt idx="1">
                  <c:v>-1.4646631988461714E-2</c:v>
                </c:pt>
                <c:pt idx="2">
                  <c:v>-8.2386085506244693E-3</c:v>
                </c:pt>
                <c:pt idx="3">
                  <c:v>3.0968296167626584E-4</c:v>
                </c:pt>
                <c:pt idx="4">
                  <c:v>4.7801203419297516E-3</c:v>
                </c:pt>
                <c:pt idx="5">
                  <c:v>-1.3695894376547411E-2</c:v>
                </c:pt>
                <c:pt idx="6">
                  <c:v>-1.1225361081089269E-2</c:v>
                </c:pt>
              </c:numCache>
            </c:numRef>
          </c:yVal>
          <c:smooth val="0"/>
        </c:ser>
        <c:ser>
          <c:idx val="4"/>
          <c:order val="4"/>
          <c:spPr>
            <a:ln w="28575">
              <a:noFill/>
            </a:ln>
          </c:spPr>
          <c:marker>
            <c:spPr>
              <a:solidFill>
                <a:schemeClr val="bg1">
                  <a:alpha val="0"/>
                </a:schemeClr>
              </a:solidFill>
              <a:ln>
                <a:solidFill>
                  <a:schemeClr val="bg1">
                    <a:alpha val="0"/>
                  </a:schemeClr>
                </a:solidFill>
              </a:ln>
            </c:spPr>
          </c:marker>
          <c:xVal>
            <c:strRef>
              <c:f>Input!$H$116:$N$116</c:f>
              <c:strCache>
                <c:ptCount val="7"/>
                <c:pt idx="0">
                  <c:v>2014-15</c:v>
                </c:pt>
                <c:pt idx="1">
                  <c:v>2015-16</c:v>
                </c:pt>
                <c:pt idx="2">
                  <c:v>2016-17</c:v>
                </c:pt>
                <c:pt idx="3">
                  <c:v>2017-18</c:v>
                </c:pt>
                <c:pt idx="4">
                  <c:v>2018-19</c:v>
                </c:pt>
                <c:pt idx="5">
                  <c:v>2019-20</c:v>
                </c:pt>
                <c:pt idx="6">
                  <c:v>2020-21</c:v>
                </c:pt>
              </c:strCache>
            </c:strRef>
          </c:xVal>
          <c:yVal>
            <c:numRef>
              <c:f>Input!$H$124:$N$124</c:f>
              <c:numCache>
                <c:formatCode>0.0%</c:formatCode>
                <c:ptCount val="7"/>
                <c:pt idx="0">
                  <c:v>5.0000000000000001E-3</c:v>
                </c:pt>
                <c:pt idx="1">
                  <c:v>1.8410708754509806E-3</c:v>
                </c:pt>
                <c:pt idx="2">
                  <c:v>3.040488201550046E-2</c:v>
                </c:pt>
                <c:pt idx="3">
                  <c:v>1.3870253844531538E-2</c:v>
                </c:pt>
                <c:pt idx="4">
                  <c:v>3.12486522934604E-2</c:v>
                </c:pt>
                <c:pt idx="5">
                  <c:v>1.3173604969993348E-2</c:v>
                </c:pt>
                <c:pt idx="6">
                  <c:v>1.5790117881783063E-2</c:v>
                </c:pt>
              </c:numCache>
            </c:numRef>
          </c:yVal>
          <c:smooth val="0"/>
        </c:ser>
        <c:ser>
          <c:idx val="5"/>
          <c:order val="5"/>
          <c:spPr>
            <a:ln w="28575">
              <a:noFill/>
            </a:ln>
          </c:spPr>
          <c:marker>
            <c:spPr>
              <a:solidFill>
                <a:schemeClr val="bg1">
                  <a:alpha val="0"/>
                </a:schemeClr>
              </a:solidFill>
              <a:ln>
                <a:solidFill>
                  <a:schemeClr val="bg1">
                    <a:alpha val="0"/>
                  </a:schemeClr>
                </a:solidFill>
              </a:ln>
            </c:spPr>
          </c:marker>
          <c:xVal>
            <c:strRef>
              <c:f>Input!$H$116:$N$116</c:f>
              <c:strCache>
                <c:ptCount val="7"/>
                <c:pt idx="0">
                  <c:v>2014-15</c:v>
                </c:pt>
                <c:pt idx="1">
                  <c:v>2015-16</c:v>
                </c:pt>
                <c:pt idx="2">
                  <c:v>2016-17</c:v>
                </c:pt>
                <c:pt idx="3">
                  <c:v>2017-18</c:v>
                </c:pt>
                <c:pt idx="4">
                  <c:v>2018-19</c:v>
                </c:pt>
                <c:pt idx="5">
                  <c:v>2019-20</c:v>
                </c:pt>
                <c:pt idx="6">
                  <c:v>2020-21</c:v>
                </c:pt>
              </c:strCache>
            </c:strRef>
          </c:xVal>
          <c:yVal>
            <c:numRef>
              <c:f>Input!$H$125:$N$125</c:f>
              <c:numCache>
                <c:formatCode>0.0%</c:formatCode>
                <c:ptCount val="7"/>
                <c:pt idx="0">
                  <c:v>-1.1656896260776443E-3</c:v>
                </c:pt>
                <c:pt idx="1">
                  <c:v>-1.0624438125584289E-2</c:v>
                </c:pt>
                <c:pt idx="2">
                  <c:v>-3.4643490566124931E-2</c:v>
                </c:pt>
                <c:pt idx="3">
                  <c:v>-9.5605708828552724E-3</c:v>
                </c:pt>
                <c:pt idx="4">
                  <c:v>-1.3106040742071438E-2</c:v>
                </c:pt>
                <c:pt idx="5">
                  <c:v>-8.7117733312663086E-3</c:v>
                </c:pt>
                <c:pt idx="6">
                  <c:v>-1.0836557093413978E-2</c:v>
                </c:pt>
              </c:numCache>
            </c:numRef>
          </c:yVal>
          <c:smooth val="0"/>
        </c:ser>
        <c:dLbls>
          <c:showLegendKey val="0"/>
          <c:showVal val="0"/>
          <c:showCatName val="0"/>
          <c:showSerName val="0"/>
          <c:showPercent val="0"/>
          <c:showBubbleSize val="0"/>
        </c:dLbls>
        <c:axId val="460851496"/>
        <c:axId val="460853456"/>
      </c:scatterChart>
      <c:catAx>
        <c:axId val="460851496"/>
        <c:scaling>
          <c:orientation val="minMax"/>
        </c:scaling>
        <c:delete val="0"/>
        <c:axPos val="b"/>
        <c:numFmt formatCode="General" sourceLinked="0"/>
        <c:majorTickMark val="out"/>
        <c:minorTickMark val="none"/>
        <c:tickLblPos val="low"/>
        <c:spPr>
          <a:ln>
            <a:solidFill>
              <a:schemeClr val="bg1">
                <a:lumMod val="50000"/>
              </a:schemeClr>
            </a:solidFill>
          </a:ln>
        </c:spPr>
        <c:txPr>
          <a:bodyPr/>
          <a:lstStyle/>
          <a:p>
            <a:pPr>
              <a:defRPr sz="1200" b="0">
                <a:latin typeface="Futura Bk BT" panose="020B0502020204020303" pitchFamily="34" charset="0"/>
              </a:defRPr>
            </a:pPr>
            <a:endParaRPr lang="en-US"/>
          </a:p>
        </c:txPr>
        <c:crossAx val="460853456"/>
        <c:crosses val="autoZero"/>
        <c:auto val="1"/>
        <c:lblAlgn val="ctr"/>
        <c:lblOffset val="100"/>
        <c:noMultiLvlLbl val="0"/>
      </c:catAx>
      <c:valAx>
        <c:axId val="460853456"/>
        <c:scaling>
          <c:orientation val="minMax"/>
        </c:scaling>
        <c:delete val="0"/>
        <c:axPos val="l"/>
        <c:majorGridlines>
          <c:spPr>
            <a:ln>
              <a:solidFill>
                <a:schemeClr val="bg1">
                  <a:lumMod val="95000"/>
                </a:schemeClr>
              </a:solidFill>
              <a:prstDash val="dash"/>
            </a:ln>
          </c:spPr>
        </c:majorGridlines>
        <c:numFmt formatCode="0.0%" sourceLinked="1"/>
        <c:majorTickMark val="out"/>
        <c:minorTickMark val="none"/>
        <c:tickLblPos val="nextTo"/>
        <c:txPr>
          <a:bodyPr/>
          <a:lstStyle/>
          <a:p>
            <a:pPr>
              <a:defRPr sz="1200">
                <a:latin typeface="Futura Bk BT" panose="020B0502020204020303" pitchFamily="34" charset="0"/>
              </a:defRPr>
            </a:pPr>
            <a:endParaRPr lang="en-US"/>
          </a:p>
        </c:txPr>
        <c:crossAx val="4608514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2000" b="1">
                <a:latin typeface="Futura Bk BT" panose="020B0502020204020303" pitchFamily="34" charset="0"/>
              </a:rPr>
              <a:t>1) Expenditure</a:t>
            </a:r>
            <a:r>
              <a:rPr lang="en-GB" sz="2000" b="1" baseline="0">
                <a:latin typeface="Futura Bk BT" panose="020B0502020204020303" pitchFamily="34" charset="0"/>
              </a:rPr>
              <a:t> (£m)</a:t>
            </a:r>
            <a:endParaRPr lang="en-GB" b="1"/>
          </a:p>
        </c:rich>
      </c:tx>
      <c:layout>
        <c:manualLayout>
          <c:xMode val="edge"/>
          <c:yMode val="edge"/>
          <c:x val="7.0146026848639099E-4"/>
          <c:y val="1.1482588588818574E-3"/>
        </c:manualLayout>
      </c:layout>
      <c:overlay val="0"/>
    </c:title>
    <c:autoTitleDeleted val="0"/>
    <c:plotArea>
      <c:layout>
        <c:manualLayout>
          <c:layoutTarget val="inner"/>
          <c:xMode val="edge"/>
          <c:yMode val="edge"/>
          <c:x val="0.10569802743729199"/>
          <c:y val="0.16168346456692914"/>
          <c:w val="0.87236469527070992"/>
          <c:h val="0.74008493398778641"/>
        </c:manualLayout>
      </c:layout>
      <c:lineChart>
        <c:grouping val="standard"/>
        <c:varyColors val="0"/>
        <c:ser>
          <c:idx val="0"/>
          <c:order val="0"/>
          <c:tx>
            <c:strRef>
              <c:f>Input!$F$130</c:f>
              <c:strCache>
                <c:ptCount val="1"/>
                <c:pt idx="0">
                  <c:v>Nov 2016</c:v>
                </c:pt>
              </c:strCache>
            </c:strRef>
          </c:tx>
          <c:spPr>
            <a:ln w="44450">
              <a:solidFill>
                <a:srgbClr val="477392"/>
              </a:solidFill>
            </a:ln>
          </c:spPr>
          <c:marker>
            <c:symbol val="none"/>
          </c:marker>
          <c:cat>
            <c:strRef>
              <c:f>Input!$H$91:$N$91</c:f>
              <c:strCache>
                <c:ptCount val="7"/>
                <c:pt idx="0">
                  <c:v>2014-15</c:v>
                </c:pt>
                <c:pt idx="1">
                  <c:v>2015-16</c:v>
                </c:pt>
                <c:pt idx="2">
                  <c:v>2016-17</c:v>
                </c:pt>
                <c:pt idx="3">
                  <c:v>2017-18</c:v>
                </c:pt>
                <c:pt idx="4">
                  <c:v>2018-19</c:v>
                </c:pt>
                <c:pt idx="5">
                  <c:v>2019-20</c:v>
                </c:pt>
                <c:pt idx="6">
                  <c:v>2020-21</c:v>
                </c:pt>
              </c:strCache>
            </c:strRef>
          </c:cat>
          <c:val>
            <c:numRef>
              <c:f>Input!$H$130:$N$130</c:f>
              <c:numCache>
                <c:formatCode>_(* #,##0.00_);_(* \(#,##0.00\);_(* "-"??_);_(@_)</c:formatCode>
                <c:ptCount val="7"/>
                <c:pt idx="0">
                  <c:v>0.5596588355022355</c:v>
                </c:pt>
                <c:pt idx="1">
                  <c:v>0.78903936120860185</c:v>
                </c:pt>
                <c:pt idx="2">
                  <c:v>0.55044835584484275</c:v>
                </c:pt>
                <c:pt idx="3">
                  <c:v>0.31330921202624828</c:v>
                </c:pt>
                <c:pt idx="4">
                  <c:v>0.33033379277604696</c:v>
                </c:pt>
                <c:pt idx="5">
                  <c:v>6.1900933633271052E-3</c:v>
                </c:pt>
                <c:pt idx="6">
                  <c:v>0.30909480374135045</c:v>
                </c:pt>
              </c:numCache>
            </c:numRef>
          </c:val>
          <c:smooth val="0"/>
        </c:ser>
        <c:ser>
          <c:idx val="1"/>
          <c:order val="1"/>
          <c:tx>
            <c:strRef>
              <c:f>Input!$F$131</c:f>
              <c:strCache>
                <c:ptCount val="1"/>
                <c:pt idx="0">
                  <c:v>Mar 2016</c:v>
                </c:pt>
              </c:strCache>
            </c:strRef>
          </c:tx>
          <c:spPr>
            <a:ln w="44450">
              <a:solidFill>
                <a:srgbClr val="477392"/>
              </a:solidFill>
              <a:prstDash val="sysDot"/>
            </a:ln>
          </c:spPr>
          <c:marker>
            <c:symbol val="none"/>
          </c:marker>
          <c:cat>
            <c:strRef>
              <c:f>Input!$H$91:$N$91</c:f>
              <c:strCache>
                <c:ptCount val="7"/>
                <c:pt idx="0">
                  <c:v>2014-15</c:v>
                </c:pt>
                <c:pt idx="1">
                  <c:v>2015-16</c:v>
                </c:pt>
                <c:pt idx="2">
                  <c:v>2016-17</c:v>
                </c:pt>
                <c:pt idx="3">
                  <c:v>2017-18</c:v>
                </c:pt>
                <c:pt idx="4">
                  <c:v>2018-19</c:v>
                </c:pt>
                <c:pt idx="5">
                  <c:v>2019-20</c:v>
                </c:pt>
                <c:pt idx="6">
                  <c:v>2020-21</c:v>
                </c:pt>
              </c:strCache>
            </c:strRef>
          </c:cat>
          <c:val>
            <c:numRef>
              <c:f>Input!$H$131:$N$131</c:f>
              <c:numCache>
                <c:formatCode>_(* #,##0.00_);_(* \(#,##0.00\);_(* "-"??_);_(@_)</c:formatCode>
                <c:ptCount val="7"/>
                <c:pt idx="0">
                  <c:v>0.56197274541980136</c:v>
                </c:pt>
                <c:pt idx="1">
                  <c:v>0.89213454241964241</c:v>
                </c:pt>
                <c:pt idx="2">
                  <c:v>0.75970199590967846</c:v>
                </c:pt>
                <c:pt idx="3">
                  <c:v>0.31045588266767515</c:v>
                </c:pt>
                <c:pt idx="4">
                  <c:v>0.13881218397737302</c:v>
                </c:pt>
                <c:pt idx="5">
                  <c:v>0</c:v>
                </c:pt>
                <c:pt idx="6">
                  <c:v>0.24261040766360337</c:v>
                </c:pt>
              </c:numCache>
            </c:numRef>
          </c:val>
          <c:smooth val="0"/>
        </c:ser>
        <c:ser>
          <c:idx val="2"/>
          <c:order val="2"/>
          <c:tx>
            <c:strRef>
              <c:f>Input!$F$132</c:f>
              <c:strCache>
                <c:ptCount val="1"/>
                <c:pt idx="0">
                  <c:v>Nov 2015</c:v>
                </c:pt>
              </c:strCache>
            </c:strRef>
          </c:tx>
          <c:spPr>
            <a:ln w="44450">
              <a:solidFill>
                <a:srgbClr val="477392"/>
              </a:solidFill>
              <a:prstDash val="dash"/>
            </a:ln>
          </c:spPr>
          <c:marker>
            <c:symbol val="none"/>
          </c:marker>
          <c:cat>
            <c:strRef>
              <c:f>Input!$H$91:$N$91</c:f>
              <c:strCache>
                <c:ptCount val="7"/>
                <c:pt idx="0">
                  <c:v>2014-15</c:v>
                </c:pt>
                <c:pt idx="1">
                  <c:v>2015-16</c:v>
                </c:pt>
                <c:pt idx="2">
                  <c:v>2016-17</c:v>
                </c:pt>
                <c:pt idx="3">
                  <c:v>2017-18</c:v>
                </c:pt>
                <c:pt idx="4">
                  <c:v>2018-19</c:v>
                </c:pt>
                <c:pt idx="5">
                  <c:v>2019-20</c:v>
                </c:pt>
                <c:pt idx="6">
                  <c:v>2020-21</c:v>
                </c:pt>
              </c:strCache>
            </c:strRef>
          </c:cat>
          <c:val>
            <c:numRef>
              <c:f>Input!$H$132:$N$132</c:f>
              <c:numCache>
                <c:formatCode>_(* #,##0.00_);_(* \(#,##0.00\);_(* "-"??_);_(@_)</c:formatCode>
                <c:ptCount val="7"/>
                <c:pt idx="0">
                  <c:v>0.56197274541980136</c:v>
                </c:pt>
                <c:pt idx="1">
                  <c:v>1</c:v>
                </c:pt>
                <c:pt idx="2">
                  <c:v>0.66636325624847526</c:v>
                </c:pt>
                <c:pt idx="3">
                  <c:v>0.30906270992543039</c:v>
                </c:pt>
                <c:pt idx="4">
                  <c:v>0.26499742373659191</c:v>
                </c:pt>
                <c:pt idx="5">
                  <c:v>0.1923960626787517</c:v>
                </c:pt>
                <c:pt idx="6">
                  <c:v>0.46476950786888566</c:v>
                </c:pt>
              </c:numCache>
            </c:numRef>
          </c:val>
          <c:smooth val="0"/>
        </c:ser>
        <c:dLbls>
          <c:showLegendKey val="0"/>
          <c:showVal val="0"/>
          <c:showCatName val="0"/>
          <c:showSerName val="0"/>
          <c:showPercent val="0"/>
          <c:showBubbleSize val="0"/>
        </c:dLbls>
        <c:smooth val="0"/>
        <c:axId val="460864040"/>
        <c:axId val="460863648"/>
      </c:lineChart>
      <c:catAx>
        <c:axId val="460864040"/>
        <c:scaling>
          <c:orientation val="minMax"/>
        </c:scaling>
        <c:delete val="0"/>
        <c:axPos val="b"/>
        <c:numFmt formatCode="General" sourceLinked="0"/>
        <c:majorTickMark val="out"/>
        <c:minorTickMark val="none"/>
        <c:tickLblPos val="low"/>
        <c:spPr>
          <a:ln>
            <a:noFill/>
          </a:ln>
        </c:spPr>
        <c:txPr>
          <a:bodyPr/>
          <a:lstStyle/>
          <a:p>
            <a:pPr>
              <a:defRPr sz="1200">
                <a:latin typeface="Futura Bk BT" panose="020B0502020204020303" pitchFamily="34" charset="0"/>
              </a:defRPr>
            </a:pPr>
            <a:endParaRPr lang="en-US"/>
          </a:p>
        </c:txPr>
        <c:crossAx val="460863648"/>
        <c:crosses val="autoZero"/>
        <c:auto val="1"/>
        <c:lblAlgn val="ctr"/>
        <c:lblOffset val="100"/>
        <c:noMultiLvlLbl val="0"/>
      </c:catAx>
      <c:valAx>
        <c:axId val="460863648"/>
        <c:scaling>
          <c:orientation val="minMax"/>
          <c:min val="-0.2"/>
        </c:scaling>
        <c:delete val="0"/>
        <c:axPos val="l"/>
        <c:majorGridlines>
          <c:spPr>
            <a:ln>
              <a:solidFill>
                <a:schemeClr val="bg1">
                  <a:lumMod val="95000"/>
                </a:schemeClr>
              </a:solidFill>
              <a:prstDash val="dash"/>
            </a:ln>
          </c:spPr>
        </c:majorGridlines>
        <c:numFmt formatCode="_(* #,##0.00_);_(* \(#,##0.00\);_(* &quot;-&quot;??_);_(@_)" sourceLinked="1"/>
        <c:majorTickMark val="out"/>
        <c:minorTickMark val="none"/>
        <c:tickLblPos val="nextTo"/>
        <c:txPr>
          <a:bodyPr/>
          <a:lstStyle/>
          <a:p>
            <a:pPr>
              <a:defRPr>
                <a:solidFill>
                  <a:schemeClr val="bg1"/>
                </a:solidFill>
              </a:defRPr>
            </a:pPr>
            <a:endParaRPr lang="en-US"/>
          </a:p>
        </c:txPr>
        <c:crossAx val="460864040"/>
        <c:crosses val="autoZero"/>
        <c:crossBetween val="between"/>
      </c:valAx>
    </c:plotArea>
    <c:legend>
      <c:legendPos val="t"/>
      <c:layout>
        <c:manualLayout>
          <c:xMode val="edge"/>
          <c:yMode val="edge"/>
          <c:x val="0.10352853316015913"/>
          <c:y val="0.14171653543307086"/>
          <c:w val="0.8891586979462619"/>
          <c:h val="8.4382362204724434E-2"/>
        </c:manualLayout>
      </c:layout>
      <c:overlay val="1"/>
      <c:txPr>
        <a:bodyPr/>
        <a:lstStyle/>
        <a:p>
          <a:pPr>
            <a:defRPr sz="1200">
              <a:latin typeface="Futura Bk BT" panose="020B0502020204020303" pitchFamily="34" charset="0"/>
            </a:defRPr>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2000" b="1">
                <a:latin typeface="Futura Bk BT" panose="020B0502020204020303" pitchFamily="34" charset="0"/>
              </a:rPr>
              <a:t>2) Caseload</a:t>
            </a:r>
            <a:r>
              <a:rPr lang="en-GB" sz="2000" b="1" baseline="0">
                <a:latin typeface="Futura Bk BT" panose="020B0502020204020303" pitchFamily="34" charset="0"/>
              </a:rPr>
              <a:t> (000's</a:t>
            </a:r>
            <a:r>
              <a:rPr lang="en-GB" b="1" baseline="0"/>
              <a:t>)</a:t>
            </a:r>
            <a:endParaRPr lang="en-GB" b="1"/>
          </a:p>
        </c:rich>
      </c:tx>
      <c:layout>
        <c:manualLayout>
          <c:xMode val="edge"/>
          <c:yMode val="edge"/>
          <c:x val="7.0146026848639099E-4"/>
          <c:y val="8.3002390000292848E-3"/>
        </c:manualLayout>
      </c:layout>
      <c:overlay val="0"/>
    </c:title>
    <c:autoTitleDeleted val="0"/>
    <c:plotArea>
      <c:layout>
        <c:manualLayout>
          <c:layoutTarget val="inner"/>
          <c:xMode val="edge"/>
          <c:yMode val="edge"/>
          <c:x val="0.10569798672894332"/>
          <c:y val="0.15768342294895851"/>
          <c:w val="0.87236469527070992"/>
          <c:h val="0.74008493398778641"/>
        </c:manualLayout>
      </c:layout>
      <c:lineChart>
        <c:grouping val="standard"/>
        <c:varyColors val="0"/>
        <c:ser>
          <c:idx val="0"/>
          <c:order val="0"/>
          <c:tx>
            <c:strRef>
              <c:f>Input!$F$137</c:f>
              <c:strCache>
                <c:ptCount val="1"/>
                <c:pt idx="0">
                  <c:v>Nov 2016</c:v>
                </c:pt>
              </c:strCache>
            </c:strRef>
          </c:tx>
          <c:spPr>
            <a:ln w="44450">
              <a:solidFill>
                <a:srgbClr val="FFCC00"/>
              </a:solidFill>
            </a:ln>
          </c:spPr>
          <c:marker>
            <c:symbol val="none"/>
          </c:marker>
          <c:cat>
            <c:strRef>
              <c:f>Input!$H$91:$N$91</c:f>
              <c:strCache>
                <c:ptCount val="7"/>
                <c:pt idx="0">
                  <c:v>2014-15</c:v>
                </c:pt>
                <c:pt idx="1">
                  <c:v>2015-16</c:v>
                </c:pt>
                <c:pt idx="2">
                  <c:v>2016-17</c:v>
                </c:pt>
                <c:pt idx="3">
                  <c:v>2017-18</c:v>
                </c:pt>
                <c:pt idx="4">
                  <c:v>2018-19</c:v>
                </c:pt>
                <c:pt idx="5">
                  <c:v>2019-20</c:v>
                </c:pt>
                <c:pt idx="6">
                  <c:v>2020-21</c:v>
                </c:pt>
              </c:strCache>
            </c:strRef>
          </c:cat>
          <c:val>
            <c:numRef>
              <c:f>Input!$H$137:$N$137</c:f>
              <c:numCache>
                <c:formatCode>_(* #,##0.00_);_(* \(#,##0.00\);_(* "-"??_);_(@_)</c:formatCode>
                <c:ptCount val="7"/>
                <c:pt idx="0">
                  <c:v>0.88535031847133761</c:v>
                </c:pt>
                <c:pt idx="1">
                  <c:v>0.69426751592356684</c:v>
                </c:pt>
                <c:pt idx="2">
                  <c:v>0.12738853503184713</c:v>
                </c:pt>
                <c:pt idx="3">
                  <c:v>0.14012738853503184</c:v>
                </c:pt>
                <c:pt idx="4">
                  <c:v>1.9108280254777069E-2</c:v>
                </c:pt>
                <c:pt idx="5">
                  <c:v>0</c:v>
                </c:pt>
                <c:pt idx="6">
                  <c:v>5.0955414012738856E-2</c:v>
                </c:pt>
              </c:numCache>
            </c:numRef>
          </c:val>
          <c:smooth val="0"/>
        </c:ser>
        <c:ser>
          <c:idx val="1"/>
          <c:order val="1"/>
          <c:tx>
            <c:strRef>
              <c:f>Input!$F$138</c:f>
              <c:strCache>
                <c:ptCount val="1"/>
                <c:pt idx="0">
                  <c:v>Mar 2016</c:v>
                </c:pt>
              </c:strCache>
            </c:strRef>
          </c:tx>
          <c:spPr>
            <a:ln w="44450">
              <a:solidFill>
                <a:srgbClr val="FFCC00"/>
              </a:solidFill>
              <a:prstDash val="sysDot"/>
            </a:ln>
          </c:spPr>
          <c:marker>
            <c:symbol val="none"/>
          </c:marker>
          <c:cat>
            <c:strRef>
              <c:f>Input!$H$91:$N$91</c:f>
              <c:strCache>
                <c:ptCount val="7"/>
                <c:pt idx="0">
                  <c:v>2014-15</c:v>
                </c:pt>
                <c:pt idx="1">
                  <c:v>2015-16</c:v>
                </c:pt>
                <c:pt idx="2">
                  <c:v>2016-17</c:v>
                </c:pt>
                <c:pt idx="3">
                  <c:v>2017-18</c:v>
                </c:pt>
                <c:pt idx="4">
                  <c:v>2018-19</c:v>
                </c:pt>
                <c:pt idx="5">
                  <c:v>2019-20</c:v>
                </c:pt>
                <c:pt idx="6">
                  <c:v>2020-21</c:v>
                </c:pt>
              </c:strCache>
            </c:strRef>
          </c:cat>
          <c:val>
            <c:numRef>
              <c:f>Input!$H$138:$N$138</c:f>
              <c:numCache>
                <c:formatCode>_(* #,##0.00_);_(* \(#,##0.00\);_(* "-"??_);_(@_)</c:formatCode>
                <c:ptCount val="7"/>
                <c:pt idx="0">
                  <c:v>0.88535031847133761</c:v>
                </c:pt>
                <c:pt idx="1">
                  <c:v>0.78343949044585992</c:v>
                </c:pt>
                <c:pt idx="2">
                  <c:v>0.79617834394904463</c:v>
                </c:pt>
                <c:pt idx="3">
                  <c:v>0.4713375796178344</c:v>
                </c:pt>
                <c:pt idx="4">
                  <c:v>0.36305732484076431</c:v>
                </c:pt>
                <c:pt idx="5">
                  <c:v>0.25477707006369427</c:v>
                </c:pt>
                <c:pt idx="6">
                  <c:v>0.21656050955414013</c:v>
                </c:pt>
              </c:numCache>
            </c:numRef>
          </c:val>
          <c:smooth val="0"/>
        </c:ser>
        <c:ser>
          <c:idx val="2"/>
          <c:order val="2"/>
          <c:tx>
            <c:strRef>
              <c:f>Input!$F$139</c:f>
              <c:strCache>
                <c:ptCount val="1"/>
                <c:pt idx="0">
                  <c:v>Nov 2015</c:v>
                </c:pt>
              </c:strCache>
            </c:strRef>
          </c:tx>
          <c:spPr>
            <a:ln w="44450">
              <a:solidFill>
                <a:srgbClr val="FFCC00"/>
              </a:solidFill>
              <a:prstDash val="dash"/>
            </a:ln>
          </c:spPr>
          <c:marker>
            <c:symbol val="none"/>
          </c:marker>
          <c:cat>
            <c:strRef>
              <c:f>Input!$H$91:$N$91</c:f>
              <c:strCache>
                <c:ptCount val="7"/>
                <c:pt idx="0">
                  <c:v>2014-15</c:v>
                </c:pt>
                <c:pt idx="1">
                  <c:v>2015-16</c:v>
                </c:pt>
                <c:pt idx="2">
                  <c:v>2016-17</c:v>
                </c:pt>
                <c:pt idx="3">
                  <c:v>2017-18</c:v>
                </c:pt>
                <c:pt idx="4">
                  <c:v>2018-19</c:v>
                </c:pt>
                <c:pt idx="5">
                  <c:v>2019-20</c:v>
                </c:pt>
                <c:pt idx="6">
                  <c:v>2020-21</c:v>
                </c:pt>
              </c:strCache>
            </c:strRef>
          </c:cat>
          <c:val>
            <c:numRef>
              <c:f>Input!$H$139:$N$139</c:f>
              <c:numCache>
                <c:formatCode>_(* #,##0.00_);_(* \(#,##0.00\);_(* "-"??_);_(@_)</c:formatCode>
                <c:ptCount val="7"/>
                <c:pt idx="0">
                  <c:v>0.88535031847133761</c:v>
                </c:pt>
                <c:pt idx="1">
                  <c:v>0.96815286624203822</c:v>
                </c:pt>
                <c:pt idx="2">
                  <c:v>1</c:v>
                </c:pt>
                <c:pt idx="3">
                  <c:v>0.56050955414012738</c:v>
                </c:pt>
                <c:pt idx="4">
                  <c:v>0.36305732484076431</c:v>
                </c:pt>
                <c:pt idx="5">
                  <c:v>0.18471337579617833</c:v>
                </c:pt>
                <c:pt idx="6">
                  <c:v>8.9171974522292988E-2</c:v>
                </c:pt>
              </c:numCache>
            </c:numRef>
          </c:val>
          <c:smooth val="0"/>
        </c:ser>
        <c:dLbls>
          <c:showLegendKey val="0"/>
          <c:showVal val="0"/>
          <c:showCatName val="0"/>
          <c:showSerName val="0"/>
          <c:showPercent val="0"/>
          <c:showBubbleSize val="0"/>
        </c:dLbls>
        <c:smooth val="0"/>
        <c:axId val="460865216"/>
        <c:axId val="460864824"/>
      </c:lineChart>
      <c:catAx>
        <c:axId val="460865216"/>
        <c:scaling>
          <c:orientation val="minMax"/>
        </c:scaling>
        <c:delete val="0"/>
        <c:axPos val="b"/>
        <c:numFmt formatCode="General" sourceLinked="0"/>
        <c:majorTickMark val="out"/>
        <c:minorTickMark val="none"/>
        <c:tickLblPos val="low"/>
        <c:spPr>
          <a:ln>
            <a:noFill/>
          </a:ln>
        </c:spPr>
        <c:txPr>
          <a:bodyPr/>
          <a:lstStyle/>
          <a:p>
            <a:pPr>
              <a:defRPr sz="1200">
                <a:latin typeface="Futura Bk BT" panose="020B0502020204020303" pitchFamily="34" charset="0"/>
              </a:defRPr>
            </a:pPr>
            <a:endParaRPr lang="en-US"/>
          </a:p>
        </c:txPr>
        <c:crossAx val="460864824"/>
        <c:crosses val="autoZero"/>
        <c:auto val="1"/>
        <c:lblAlgn val="ctr"/>
        <c:lblOffset val="100"/>
        <c:noMultiLvlLbl val="0"/>
      </c:catAx>
      <c:valAx>
        <c:axId val="460864824"/>
        <c:scaling>
          <c:orientation val="minMax"/>
          <c:min val="-0.2"/>
        </c:scaling>
        <c:delete val="0"/>
        <c:axPos val="l"/>
        <c:majorGridlines>
          <c:spPr>
            <a:ln>
              <a:solidFill>
                <a:schemeClr val="bg1">
                  <a:lumMod val="95000"/>
                </a:schemeClr>
              </a:solidFill>
              <a:prstDash val="dash"/>
            </a:ln>
          </c:spPr>
        </c:majorGridlines>
        <c:numFmt formatCode="_(* #,##0.00_);_(* \(#,##0.00\);_(* &quot;-&quot;??_);_(@_)" sourceLinked="1"/>
        <c:majorTickMark val="out"/>
        <c:minorTickMark val="none"/>
        <c:tickLblPos val="nextTo"/>
        <c:txPr>
          <a:bodyPr/>
          <a:lstStyle/>
          <a:p>
            <a:pPr>
              <a:defRPr>
                <a:solidFill>
                  <a:schemeClr val="bg1"/>
                </a:solidFill>
              </a:defRPr>
            </a:pPr>
            <a:endParaRPr lang="en-US"/>
          </a:p>
        </c:txPr>
        <c:crossAx val="460865216"/>
        <c:crosses val="autoZero"/>
        <c:crossBetween val="between"/>
      </c:valAx>
    </c:plotArea>
    <c:legend>
      <c:legendPos val="t"/>
      <c:layout>
        <c:manualLayout>
          <c:xMode val="edge"/>
          <c:yMode val="edge"/>
          <c:x val="0.10599877030484538"/>
          <c:y val="0.14546991393517672"/>
          <c:w val="0.87465233344572479"/>
          <c:h val="7.5316022706464023E-2"/>
        </c:manualLayout>
      </c:layout>
      <c:overlay val="1"/>
      <c:txPr>
        <a:bodyPr/>
        <a:lstStyle/>
        <a:p>
          <a:pPr>
            <a:defRPr sz="1200">
              <a:latin typeface="Futura Bk BT" panose="020B0502020204020303" pitchFamily="34" charset="0"/>
            </a:defRPr>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2000" b="1" baseline="0">
                <a:latin typeface="Futura Bk BT" panose="020B0502020204020303" pitchFamily="34" charset="0"/>
              </a:rPr>
              <a:t>3) Average award: Weekly (£)</a:t>
            </a:r>
            <a:endParaRPr lang="en-GB" sz="2000" b="1">
              <a:latin typeface="Futura Bk BT" panose="020B0502020204020303" pitchFamily="34" charset="0"/>
            </a:endParaRPr>
          </a:p>
        </c:rich>
      </c:tx>
      <c:layout>
        <c:manualLayout>
          <c:xMode val="edge"/>
          <c:yMode val="edge"/>
          <c:x val="1.8650174996042806E-2"/>
          <c:y val="1.1482588588818585E-3"/>
        </c:manualLayout>
      </c:layout>
      <c:overlay val="0"/>
    </c:title>
    <c:autoTitleDeleted val="0"/>
    <c:plotArea>
      <c:layout>
        <c:manualLayout>
          <c:layoutTarget val="inner"/>
          <c:xMode val="edge"/>
          <c:yMode val="edge"/>
          <c:x val="0.10569798672894332"/>
          <c:y val="0.15768342294895851"/>
          <c:w val="0.87236469527070992"/>
          <c:h val="0.74008493398778641"/>
        </c:manualLayout>
      </c:layout>
      <c:lineChart>
        <c:grouping val="standard"/>
        <c:varyColors val="0"/>
        <c:ser>
          <c:idx val="0"/>
          <c:order val="0"/>
          <c:tx>
            <c:strRef>
              <c:f>Input!$F$144</c:f>
              <c:strCache>
                <c:ptCount val="1"/>
                <c:pt idx="0">
                  <c:v>Nov 2016</c:v>
                </c:pt>
              </c:strCache>
            </c:strRef>
          </c:tx>
          <c:spPr>
            <a:ln w="44450">
              <a:solidFill>
                <a:srgbClr val="B6C8D8"/>
              </a:solidFill>
            </a:ln>
          </c:spPr>
          <c:marker>
            <c:symbol val="none"/>
          </c:marker>
          <c:cat>
            <c:strRef>
              <c:f>Input!$H$91:$N$91</c:f>
              <c:strCache>
                <c:ptCount val="7"/>
                <c:pt idx="0">
                  <c:v>2014-15</c:v>
                </c:pt>
                <c:pt idx="1">
                  <c:v>2015-16</c:v>
                </c:pt>
                <c:pt idx="2">
                  <c:v>2016-17</c:v>
                </c:pt>
                <c:pt idx="3">
                  <c:v>2017-18</c:v>
                </c:pt>
                <c:pt idx="4">
                  <c:v>2018-19</c:v>
                </c:pt>
                <c:pt idx="5">
                  <c:v>2019-20</c:v>
                </c:pt>
                <c:pt idx="6">
                  <c:v>2020-21</c:v>
                </c:pt>
              </c:strCache>
            </c:strRef>
          </c:cat>
          <c:val>
            <c:numRef>
              <c:f>Input!$H$144:$N$144</c:f>
              <c:numCache>
                <c:formatCode>_(* #,##0.00_);_(* \(#,##0.00\);_(* "-"??_);_(@_)</c:formatCode>
                <c:ptCount val="7"/>
                <c:pt idx="0">
                  <c:v>0.3893815071360428</c:v>
                </c:pt>
                <c:pt idx="1">
                  <c:v>0.88905804024269341</c:v>
                </c:pt>
                <c:pt idx="2">
                  <c:v>0.96440754909298054</c:v>
                </c:pt>
                <c:pt idx="3">
                  <c:v>0.58084248669139871</c:v>
                </c:pt>
                <c:pt idx="4">
                  <c:v>0.70311194915057895</c:v>
                </c:pt>
                <c:pt idx="5">
                  <c:v>0.20526000879268735</c:v>
                </c:pt>
                <c:pt idx="6">
                  <c:v>0.64435730620485521</c:v>
                </c:pt>
              </c:numCache>
            </c:numRef>
          </c:val>
          <c:smooth val="0"/>
        </c:ser>
        <c:ser>
          <c:idx val="1"/>
          <c:order val="1"/>
          <c:tx>
            <c:strRef>
              <c:f>Input!$F$145</c:f>
              <c:strCache>
                <c:ptCount val="1"/>
                <c:pt idx="0">
                  <c:v>Mar 2016</c:v>
                </c:pt>
              </c:strCache>
            </c:strRef>
          </c:tx>
          <c:spPr>
            <a:ln w="44450">
              <a:solidFill>
                <a:srgbClr val="B6C8D8"/>
              </a:solidFill>
              <a:prstDash val="sysDot"/>
            </a:ln>
          </c:spPr>
          <c:marker>
            <c:symbol val="none"/>
          </c:marker>
          <c:cat>
            <c:strRef>
              <c:f>Input!$H$91:$N$91</c:f>
              <c:strCache>
                <c:ptCount val="7"/>
                <c:pt idx="0">
                  <c:v>2014-15</c:v>
                </c:pt>
                <c:pt idx="1">
                  <c:v>2015-16</c:v>
                </c:pt>
                <c:pt idx="2">
                  <c:v>2016-17</c:v>
                </c:pt>
                <c:pt idx="3">
                  <c:v>2017-18</c:v>
                </c:pt>
                <c:pt idx="4">
                  <c:v>2018-19</c:v>
                </c:pt>
                <c:pt idx="5">
                  <c:v>2019-20</c:v>
                </c:pt>
                <c:pt idx="6">
                  <c:v>2020-21</c:v>
                </c:pt>
              </c:strCache>
            </c:strRef>
          </c:cat>
          <c:val>
            <c:numRef>
              <c:f>Input!$H$145:$N$145</c:f>
              <c:numCache>
                <c:formatCode>_(* #,##0.00_);_(* \(#,##0.00\);_(* "-"??_);_(@_)</c:formatCode>
                <c:ptCount val="7"/>
                <c:pt idx="0">
                  <c:v>0.39292894253113925</c:v>
                </c:pt>
                <c:pt idx="1">
                  <c:v>0.97836041612943758</c:v>
                </c:pt>
                <c:pt idx="2">
                  <c:v>0.76474775680948048</c:v>
                </c:pt>
                <c:pt idx="3">
                  <c:v>0.31969498051353706</c:v>
                </c:pt>
                <c:pt idx="4">
                  <c:v>0.13483063958955196</c:v>
                </c:pt>
                <c:pt idx="5">
                  <c:v>0</c:v>
                </c:pt>
                <c:pt idx="6">
                  <c:v>0.41004249502362844</c:v>
                </c:pt>
              </c:numCache>
            </c:numRef>
          </c:val>
          <c:smooth val="0"/>
        </c:ser>
        <c:ser>
          <c:idx val="2"/>
          <c:order val="2"/>
          <c:tx>
            <c:strRef>
              <c:f>Input!$F$146</c:f>
              <c:strCache>
                <c:ptCount val="1"/>
                <c:pt idx="0">
                  <c:v>Nov 2015</c:v>
                </c:pt>
              </c:strCache>
            </c:strRef>
          </c:tx>
          <c:spPr>
            <a:ln w="44450">
              <a:solidFill>
                <a:srgbClr val="B6C8D8"/>
              </a:solidFill>
              <a:prstDash val="dash"/>
            </a:ln>
          </c:spPr>
          <c:marker>
            <c:symbol val="none"/>
          </c:marker>
          <c:cat>
            <c:strRef>
              <c:f>Input!$H$91:$N$91</c:f>
              <c:strCache>
                <c:ptCount val="7"/>
                <c:pt idx="0">
                  <c:v>2014-15</c:v>
                </c:pt>
                <c:pt idx="1">
                  <c:v>2015-16</c:v>
                </c:pt>
                <c:pt idx="2">
                  <c:v>2016-17</c:v>
                </c:pt>
                <c:pt idx="3">
                  <c:v>2017-18</c:v>
                </c:pt>
                <c:pt idx="4">
                  <c:v>2018-19</c:v>
                </c:pt>
                <c:pt idx="5">
                  <c:v>2019-20</c:v>
                </c:pt>
                <c:pt idx="6">
                  <c:v>2020-21</c:v>
                </c:pt>
              </c:strCache>
            </c:strRef>
          </c:cat>
          <c:val>
            <c:numRef>
              <c:f>Input!$H$146:$N$146</c:f>
              <c:numCache>
                <c:formatCode>_(* #,##0.00_);_(* \(#,##0.00\);_(* "-"??_);_(@_)</c:formatCode>
                <c:ptCount val="7"/>
                <c:pt idx="0">
                  <c:v>0.39292894253113925</c:v>
                </c:pt>
                <c:pt idx="1">
                  <c:v>1</c:v>
                </c:pt>
                <c:pt idx="2">
                  <c:v>0.46587560829735619</c:v>
                </c:pt>
                <c:pt idx="3">
                  <c:v>0.24947404630140399</c:v>
                </c:pt>
                <c:pt idx="4">
                  <c:v>0.33192416096166472</c:v>
                </c:pt>
                <c:pt idx="5">
                  <c:v>0.35584638998706897</c:v>
                </c:pt>
                <c:pt idx="6">
                  <c:v>0.85981428184614728</c:v>
                </c:pt>
              </c:numCache>
            </c:numRef>
          </c:val>
          <c:smooth val="0"/>
        </c:ser>
        <c:dLbls>
          <c:showLegendKey val="0"/>
          <c:showVal val="0"/>
          <c:showCatName val="0"/>
          <c:showSerName val="0"/>
          <c:showPercent val="0"/>
          <c:showBubbleSize val="0"/>
        </c:dLbls>
        <c:smooth val="0"/>
        <c:axId val="547575160"/>
        <c:axId val="547575552"/>
      </c:lineChart>
      <c:catAx>
        <c:axId val="547575160"/>
        <c:scaling>
          <c:orientation val="minMax"/>
        </c:scaling>
        <c:delete val="0"/>
        <c:axPos val="b"/>
        <c:numFmt formatCode="General" sourceLinked="0"/>
        <c:majorTickMark val="out"/>
        <c:minorTickMark val="none"/>
        <c:tickLblPos val="low"/>
        <c:spPr>
          <a:ln>
            <a:noFill/>
          </a:ln>
        </c:spPr>
        <c:txPr>
          <a:bodyPr/>
          <a:lstStyle/>
          <a:p>
            <a:pPr>
              <a:defRPr sz="1200">
                <a:latin typeface="Futura Bk BT" panose="020B0502020204020303" pitchFamily="34" charset="0"/>
              </a:defRPr>
            </a:pPr>
            <a:endParaRPr lang="en-US"/>
          </a:p>
        </c:txPr>
        <c:crossAx val="547575552"/>
        <c:crosses val="autoZero"/>
        <c:auto val="1"/>
        <c:lblAlgn val="ctr"/>
        <c:lblOffset val="100"/>
        <c:noMultiLvlLbl val="0"/>
      </c:catAx>
      <c:valAx>
        <c:axId val="547575552"/>
        <c:scaling>
          <c:orientation val="minMax"/>
          <c:min val="-0.2"/>
        </c:scaling>
        <c:delete val="0"/>
        <c:axPos val="l"/>
        <c:majorGridlines>
          <c:spPr>
            <a:ln>
              <a:solidFill>
                <a:schemeClr val="bg1">
                  <a:lumMod val="95000"/>
                </a:schemeClr>
              </a:solidFill>
              <a:prstDash val="dash"/>
            </a:ln>
          </c:spPr>
        </c:majorGridlines>
        <c:numFmt formatCode="_(* #,##0.00_);_(* \(#,##0.00\);_(* &quot;-&quot;??_);_(@_)" sourceLinked="1"/>
        <c:majorTickMark val="out"/>
        <c:minorTickMark val="none"/>
        <c:tickLblPos val="nextTo"/>
        <c:txPr>
          <a:bodyPr/>
          <a:lstStyle/>
          <a:p>
            <a:pPr>
              <a:defRPr>
                <a:solidFill>
                  <a:schemeClr val="bg1"/>
                </a:solidFill>
              </a:defRPr>
            </a:pPr>
            <a:endParaRPr lang="en-US"/>
          </a:p>
        </c:txPr>
        <c:crossAx val="547575160"/>
        <c:crosses val="autoZero"/>
        <c:crossBetween val="between"/>
      </c:valAx>
    </c:plotArea>
    <c:legend>
      <c:legendPos val="t"/>
      <c:layout>
        <c:manualLayout>
          <c:xMode val="edge"/>
          <c:yMode val="edge"/>
          <c:x val="0.11006786278702242"/>
          <c:y val="0.13937435378762111"/>
          <c:w val="0.88755640575966877"/>
          <c:h val="7.2382262638731515E-2"/>
        </c:manualLayout>
      </c:layout>
      <c:overlay val="1"/>
      <c:txPr>
        <a:bodyPr/>
        <a:lstStyle/>
        <a:p>
          <a:pPr>
            <a:defRPr sz="1200">
              <a:latin typeface="Futura Bk BT" panose="020B0502020204020303" pitchFamily="34" charset="0"/>
            </a:defRPr>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1209675</xdr:colOff>
      <xdr:row>22</xdr:row>
      <xdr:rowOff>85725</xdr:rowOff>
    </xdr:from>
    <xdr:to>
      <xdr:col>11</xdr:col>
      <xdr:colOff>161925</xdr:colOff>
      <xdr:row>33</xdr:row>
      <xdr:rowOff>142875</xdr:rowOff>
    </xdr:to>
    <xdr:pic>
      <xdr:nvPicPr>
        <xdr:cNvPr id="27" name="Picture 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0950" y="4610100"/>
          <a:ext cx="3609975" cy="1952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76200</xdr:colOff>
      <xdr:row>23</xdr:row>
      <xdr:rowOff>19050</xdr:rowOff>
    </xdr:from>
    <xdr:to>
      <xdr:col>18</xdr:col>
      <xdr:colOff>257175</xdr:colOff>
      <xdr:row>41</xdr:row>
      <xdr:rowOff>76200</xdr:rowOff>
    </xdr:to>
    <xdr:pic>
      <xdr:nvPicPr>
        <xdr:cNvPr id="22" name="Picture 2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24800" y="4657725"/>
          <a:ext cx="4000500"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0</xdr:row>
      <xdr:rowOff>28575</xdr:rowOff>
    </xdr:from>
    <xdr:to>
      <xdr:col>4</xdr:col>
      <xdr:colOff>171450</xdr:colOff>
      <xdr:row>6</xdr:row>
      <xdr:rowOff>85725</xdr:rowOff>
    </xdr:to>
    <xdr:pic>
      <xdr:nvPicPr>
        <xdr:cNvPr id="2" name="Picture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 y="28575"/>
          <a:ext cx="2105025"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104775</xdr:colOff>
      <xdr:row>37</xdr:row>
      <xdr:rowOff>133350</xdr:rowOff>
    </xdr:from>
    <xdr:to>
      <xdr:col>8</xdr:col>
      <xdr:colOff>381001</xdr:colOff>
      <xdr:row>43</xdr:row>
      <xdr:rowOff>142875</xdr:rowOff>
    </xdr:to>
    <xdr:sp macro="" textlink="">
      <xdr:nvSpPr>
        <xdr:cNvPr id="9" name="TextBox 8"/>
        <xdr:cNvSpPr txBox="1"/>
      </xdr:nvSpPr>
      <xdr:spPr>
        <a:xfrm>
          <a:off x="2686050" y="7315200"/>
          <a:ext cx="3105151" cy="1152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Futura Bk BT" panose="020B0502020204020303" pitchFamily="34" charset="0"/>
            </a:rPr>
            <a:t>Chart</a:t>
          </a:r>
          <a:r>
            <a:rPr lang="en-GB" sz="1100" baseline="0">
              <a:latin typeface="Futura Bk BT" panose="020B0502020204020303" pitchFamily="34" charset="0"/>
            </a:rPr>
            <a:t> 1 shows the post-measures spending forecast for the benefit selected - attendance allowance. This shows our forecast of spending on attendance allowance in 2018-19 to be:</a:t>
          </a:r>
        </a:p>
        <a:p>
          <a:r>
            <a:rPr lang="en-GB" sz="1100" baseline="0">
              <a:latin typeface="Futura Bk BT" panose="020B0502020204020303" pitchFamily="34" charset="0"/>
            </a:rPr>
            <a:t>- around £5,650m in Nov 2016; and</a:t>
          </a:r>
        </a:p>
        <a:p>
          <a:r>
            <a:rPr lang="en-GB" sz="1100" baseline="0">
              <a:latin typeface="Futura Bk BT" panose="020B0502020204020303" pitchFamily="34" charset="0"/>
            </a:rPr>
            <a:t>- around £5,800m in Mar 2016.</a:t>
          </a:r>
          <a:endParaRPr lang="en-GB" sz="1100">
            <a:latin typeface="Futura Bk BT" panose="020B0502020204020303" pitchFamily="34" charset="0"/>
          </a:endParaRPr>
        </a:p>
      </xdr:txBody>
    </xdr:sp>
    <xdr:clientData/>
  </xdr:twoCellAnchor>
  <xdr:twoCellAnchor>
    <xdr:from>
      <xdr:col>8</xdr:col>
      <xdr:colOff>485774</xdr:colOff>
      <xdr:row>37</xdr:row>
      <xdr:rowOff>123826</xdr:rowOff>
    </xdr:from>
    <xdr:to>
      <xdr:col>13</xdr:col>
      <xdr:colOff>209549</xdr:colOff>
      <xdr:row>50</xdr:row>
      <xdr:rowOff>95250</xdr:rowOff>
    </xdr:to>
    <xdr:sp macro="" textlink="">
      <xdr:nvSpPr>
        <xdr:cNvPr id="14" name="TextBox 13"/>
        <xdr:cNvSpPr txBox="1"/>
      </xdr:nvSpPr>
      <xdr:spPr>
        <a:xfrm>
          <a:off x="5895974" y="7305676"/>
          <a:ext cx="2771775" cy="24479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Futura Bk BT" panose="020B0502020204020303" pitchFamily="34" charset="0"/>
            </a:rPr>
            <a:t>The</a:t>
          </a:r>
          <a:r>
            <a:rPr lang="en-GB" sz="1100" baseline="0">
              <a:latin typeface="Futura Bk BT" panose="020B0502020204020303" pitchFamily="34" charset="0"/>
            </a:rPr>
            <a:t> black markers in Chart 4 show the percentage change in forecast spending between fiscal events. For example, spending on attendance allowance in 2018-19 was around 2.0 per cent lower in our Nov 2016 forecast compared to the March 2016 forecast. This overall change can be split into; </a:t>
          </a:r>
        </a:p>
        <a:p>
          <a:r>
            <a:rPr lang="en-GB" sz="1100" baseline="0">
              <a:latin typeface="Futura Bk BT" panose="020B0502020204020303" pitchFamily="34" charset="0"/>
            </a:rPr>
            <a:t> - the percentage change in our forecast of caseloads (-4.0 per cent); plus </a:t>
          </a:r>
        </a:p>
        <a:p>
          <a:r>
            <a:rPr lang="en-GB" sz="1100" baseline="0">
              <a:latin typeface="Futura Bk BT" panose="020B0502020204020303" pitchFamily="34" charset="0"/>
            </a:rPr>
            <a:t> -  the percentage change in our forecast of average awards (2.0 per cent);  plus </a:t>
          </a:r>
        </a:p>
        <a:p>
          <a:r>
            <a:rPr lang="en-GB" sz="1100" baseline="0">
              <a:latin typeface="Futura Bk BT" panose="020B0502020204020303" pitchFamily="34" charset="0"/>
            </a:rPr>
            <a:t>- the remaining change not made up of the above (none). </a:t>
          </a:r>
          <a:endParaRPr lang="en-GB" sz="1100">
            <a:latin typeface="Futura Bk BT" panose="020B0502020204020303" pitchFamily="34" charset="0"/>
          </a:endParaRPr>
        </a:p>
      </xdr:txBody>
    </xdr:sp>
    <xdr:clientData/>
  </xdr:twoCellAnchor>
  <xdr:twoCellAnchor>
    <xdr:from>
      <xdr:col>16</xdr:col>
      <xdr:colOff>247650</xdr:colOff>
      <xdr:row>31</xdr:row>
      <xdr:rowOff>66675</xdr:rowOff>
    </xdr:from>
    <xdr:to>
      <xdr:col>16</xdr:col>
      <xdr:colOff>628650</xdr:colOff>
      <xdr:row>41</xdr:row>
      <xdr:rowOff>114300</xdr:rowOff>
    </xdr:to>
    <xdr:cxnSp macro="">
      <xdr:nvCxnSpPr>
        <xdr:cNvPr id="16" name="Straight Arrow Connector 15"/>
        <xdr:cNvCxnSpPr/>
      </xdr:nvCxnSpPr>
      <xdr:spPr>
        <a:xfrm flipH="1" flipV="1">
          <a:off x="10534650" y="6105525"/>
          <a:ext cx="381000" cy="19526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295275</xdr:colOff>
      <xdr:row>41</xdr:row>
      <xdr:rowOff>142875</xdr:rowOff>
    </xdr:from>
    <xdr:to>
      <xdr:col>17</xdr:col>
      <xdr:colOff>466725</xdr:colOff>
      <xdr:row>47</xdr:row>
      <xdr:rowOff>142875</xdr:rowOff>
    </xdr:to>
    <xdr:sp macro="" textlink="">
      <xdr:nvSpPr>
        <xdr:cNvPr id="20" name="TextBox 19"/>
        <xdr:cNvSpPr txBox="1"/>
      </xdr:nvSpPr>
      <xdr:spPr>
        <a:xfrm>
          <a:off x="8753475" y="8086725"/>
          <a:ext cx="2771775"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Futura Bk BT" panose="020B0502020204020303" pitchFamily="34" charset="0"/>
            </a:rPr>
            <a:t>The</a:t>
          </a:r>
          <a:r>
            <a:rPr lang="en-GB" sz="1100" baseline="0">
              <a:latin typeface="Futura Bk BT" panose="020B0502020204020303" pitchFamily="34" charset="0"/>
            </a:rPr>
            <a:t> yellow bars show the percentage change in our forecasts of caseloads between the two fiscal events. For example our forecasts of caseload decreased by around 4.0 per cent between March 2016 and Nov 2016. </a:t>
          </a:r>
          <a:endParaRPr lang="en-GB" sz="1100">
            <a:latin typeface="Futura Bk BT" panose="020B0502020204020303" pitchFamily="34" charset="0"/>
          </a:endParaRPr>
        </a:p>
      </xdr:txBody>
    </xdr:sp>
    <xdr:clientData/>
  </xdr:twoCellAnchor>
  <xdr:twoCellAnchor>
    <xdr:from>
      <xdr:col>16</xdr:col>
      <xdr:colOff>133353</xdr:colOff>
      <xdr:row>26</xdr:row>
      <xdr:rowOff>0</xdr:rowOff>
    </xdr:from>
    <xdr:to>
      <xdr:col>16</xdr:col>
      <xdr:colOff>257175</xdr:colOff>
      <xdr:row>29</xdr:row>
      <xdr:rowOff>47625</xdr:rowOff>
    </xdr:to>
    <xdr:cxnSp macro="">
      <xdr:nvCxnSpPr>
        <xdr:cNvPr id="28" name="Straight Arrow Connector 27"/>
        <xdr:cNvCxnSpPr/>
      </xdr:nvCxnSpPr>
      <xdr:spPr>
        <a:xfrm>
          <a:off x="10420353" y="5086350"/>
          <a:ext cx="123822" cy="6191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257175</xdr:colOff>
      <xdr:row>16</xdr:row>
      <xdr:rowOff>123824</xdr:rowOff>
    </xdr:from>
    <xdr:to>
      <xdr:col>19</xdr:col>
      <xdr:colOff>104775</xdr:colOff>
      <xdr:row>25</xdr:row>
      <xdr:rowOff>123824</xdr:rowOff>
    </xdr:to>
    <xdr:sp macro="" textlink="">
      <xdr:nvSpPr>
        <xdr:cNvPr id="30" name="TextBox 29"/>
        <xdr:cNvSpPr txBox="1"/>
      </xdr:nvSpPr>
      <xdr:spPr>
        <a:xfrm>
          <a:off x="9934575" y="3562349"/>
          <a:ext cx="2447925" cy="1457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Futura Bk BT" panose="020B0502020204020303" pitchFamily="34" charset="0"/>
            </a:rPr>
            <a:t>The</a:t>
          </a:r>
          <a:r>
            <a:rPr lang="en-GB" sz="1100" baseline="0">
              <a:latin typeface="Futura Bk BT" panose="020B0502020204020303" pitchFamily="34" charset="0"/>
            </a:rPr>
            <a:t> blue bars show the percentage change in the implied average award between the two fiscal events. For example, in 2018-19 implied average awards increased by around 2.0 per cent between our March 2016 and Nov 2016 forecasts. </a:t>
          </a:r>
          <a:endParaRPr lang="en-GB" sz="1100">
            <a:latin typeface="Futura Bk BT" panose="020B0502020204020303" pitchFamily="34" charset="0"/>
          </a:endParaRPr>
        </a:p>
      </xdr:txBody>
    </xdr:sp>
    <xdr:clientData/>
  </xdr:twoCellAnchor>
  <xdr:twoCellAnchor editAs="oneCell">
    <xdr:from>
      <xdr:col>2</xdr:col>
      <xdr:colOff>57149</xdr:colOff>
      <xdr:row>23</xdr:row>
      <xdr:rowOff>66675</xdr:rowOff>
    </xdr:from>
    <xdr:to>
      <xdr:col>5</xdr:col>
      <xdr:colOff>771524</xdr:colOff>
      <xdr:row>30</xdr:row>
      <xdr:rowOff>180975</xdr:rowOff>
    </xdr:to>
    <xdr:pic>
      <xdr:nvPicPr>
        <xdr:cNvPr id="19" name="Picture 18"/>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112"/>
        <a:stretch/>
      </xdr:blipFill>
      <xdr:spPr bwMode="auto">
        <a:xfrm>
          <a:off x="809624" y="4705350"/>
          <a:ext cx="2543175" cy="1323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190500</xdr:colOff>
      <xdr:row>27</xdr:row>
      <xdr:rowOff>171450</xdr:rowOff>
    </xdr:from>
    <xdr:to>
      <xdr:col>4</xdr:col>
      <xdr:colOff>419100</xdr:colOff>
      <xdr:row>32</xdr:row>
      <xdr:rowOff>152400</xdr:rowOff>
    </xdr:to>
    <xdr:cxnSp macro="">
      <xdr:nvCxnSpPr>
        <xdr:cNvPr id="33" name="Straight Arrow Connector 32"/>
        <xdr:cNvCxnSpPr/>
      </xdr:nvCxnSpPr>
      <xdr:spPr>
        <a:xfrm flipV="1">
          <a:off x="2162175" y="5448300"/>
          <a:ext cx="228600" cy="9334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9524</xdr:colOff>
      <xdr:row>33</xdr:row>
      <xdr:rowOff>0</xdr:rowOff>
    </xdr:from>
    <xdr:to>
      <xdr:col>5</xdr:col>
      <xdr:colOff>761999</xdr:colOff>
      <xdr:row>36</xdr:row>
      <xdr:rowOff>57149</xdr:rowOff>
    </xdr:to>
    <xdr:sp macro="" textlink="">
      <xdr:nvSpPr>
        <xdr:cNvPr id="36" name="TextBox 35"/>
        <xdr:cNvSpPr txBox="1"/>
      </xdr:nvSpPr>
      <xdr:spPr>
        <a:xfrm>
          <a:off x="761999" y="6419850"/>
          <a:ext cx="2581275" cy="628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latin typeface="Futura Bk BT" panose="020B0502020204020303" pitchFamily="34" charset="0"/>
            </a:rPr>
            <a:t>Select 'Attendance allowance' from the  list of benefits on the left-hand side of the dashboard.</a:t>
          </a:r>
          <a:endParaRPr lang="en-GB" sz="1100">
            <a:latin typeface="Futura Bk BT" panose="020B0502020204020303" pitchFamily="34" charset="0"/>
          </a:endParaRPr>
        </a:p>
      </xdr:txBody>
    </xdr:sp>
    <xdr:clientData/>
  </xdr:twoCellAnchor>
  <xdr:twoCellAnchor>
    <xdr:from>
      <xdr:col>12</xdr:col>
      <xdr:colOff>381001</xdr:colOff>
      <xdr:row>31</xdr:row>
      <xdr:rowOff>19050</xdr:rowOff>
    </xdr:from>
    <xdr:to>
      <xdr:col>16</xdr:col>
      <xdr:colOff>161925</xdr:colOff>
      <xdr:row>37</xdr:row>
      <xdr:rowOff>95250</xdr:rowOff>
    </xdr:to>
    <xdr:cxnSp macro="">
      <xdr:nvCxnSpPr>
        <xdr:cNvPr id="29" name="Straight Arrow Connector 28"/>
        <xdr:cNvCxnSpPr/>
      </xdr:nvCxnSpPr>
      <xdr:spPr>
        <a:xfrm flipV="1">
          <a:off x="8229601" y="6057900"/>
          <a:ext cx="2219324" cy="12192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733425</xdr:colOff>
      <xdr:row>30</xdr:row>
      <xdr:rowOff>104775</xdr:rowOff>
    </xdr:from>
    <xdr:to>
      <xdr:col>9</xdr:col>
      <xdr:colOff>238125</xdr:colOff>
      <xdr:row>37</xdr:row>
      <xdr:rowOff>114300</xdr:rowOff>
    </xdr:to>
    <xdr:cxnSp macro="">
      <xdr:nvCxnSpPr>
        <xdr:cNvPr id="8" name="Straight Arrow Connector 7"/>
        <xdr:cNvCxnSpPr/>
      </xdr:nvCxnSpPr>
      <xdr:spPr>
        <a:xfrm flipV="1">
          <a:off x="4743450" y="5953125"/>
          <a:ext cx="1514475" cy="13430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absolute">
    <xdr:from>
      <xdr:col>13</xdr:col>
      <xdr:colOff>269875</xdr:colOff>
      <xdr:row>6</xdr:row>
      <xdr:rowOff>95250</xdr:rowOff>
    </xdr:from>
    <xdr:to>
      <xdr:col>16</xdr:col>
      <xdr:colOff>1825625</xdr:colOff>
      <xdr:row>41</xdr:row>
      <xdr:rowOff>63500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absolute">
    <xdr:from>
      <xdr:col>13</xdr:col>
      <xdr:colOff>387349</xdr:colOff>
      <xdr:row>38</xdr:row>
      <xdr:rowOff>301626</xdr:rowOff>
    </xdr:from>
    <xdr:to>
      <xdr:col>16</xdr:col>
      <xdr:colOff>1889124</xdr:colOff>
      <xdr:row>51</xdr:row>
      <xdr:rowOff>142875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absolute">
    <xdr:from>
      <xdr:col>2</xdr:col>
      <xdr:colOff>920752</xdr:colOff>
      <xdr:row>6</xdr:row>
      <xdr:rowOff>63499</xdr:rowOff>
    </xdr:from>
    <xdr:to>
      <xdr:col>7</xdr:col>
      <xdr:colOff>809625</xdr:colOff>
      <xdr:row>42</xdr:row>
      <xdr:rowOff>222250</xdr:rowOff>
    </xdr:to>
    <mc:AlternateContent xmlns:mc="http://schemas.openxmlformats.org/markup-compatibility/2006" xmlns:a14="http://schemas.microsoft.com/office/drawing/2010/main">
      <mc:Choice Requires="a14">
        <xdr:graphicFrame macro="">
          <xdr:nvGraphicFramePr>
            <xdr:cNvPr id="11" name="Benefits list"/>
            <xdr:cNvGraphicFramePr/>
          </xdr:nvGraphicFramePr>
          <xdr:xfrm>
            <a:off x="0" y="0"/>
            <a:ext cx="0" cy="0"/>
          </xdr:xfrm>
          <a:graphic>
            <a:graphicData uri="http://schemas.microsoft.com/office/drawing/2010/slicer">
              <sle:slicer xmlns:sle="http://schemas.microsoft.com/office/drawing/2010/slicer" name="Benefits list"/>
            </a:graphicData>
          </a:graphic>
        </xdr:graphicFrame>
      </mc:Choice>
      <mc:Fallback xmlns="">
        <xdr:sp macro="" textlink="">
          <xdr:nvSpPr>
            <xdr:cNvPr id="0" name=""/>
            <xdr:cNvSpPr>
              <a:spLocks noTextEdit="1"/>
            </xdr:cNvSpPr>
          </xdr:nvSpPr>
          <xdr:spPr>
            <a:xfrm>
              <a:off x="1841502" y="1492249"/>
              <a:ext cx="4317998" cy="6302376"/>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absolute">
    <xdr:from>
      <xdr:col>7</xdr:col>
      <xdr:colOff>777875</xdr:colOff>
      <xdr:row>6</xdr:row>
      <xdr:rowOff>269876</xdr:rowOff>
    </xdr:from>
    <xdr:to>
      <xdr:col>13</xdr:col>
      <xdr:colOff>301625</xdr:colOff>
      <xdr:row>26</xdr:row>
      <xdr:rowOff>127001</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127000</xdr:colOff>
      <xdr:row>8</xdr:row>
      <xdr:rowOff>39687</xdr:rowOff>
    </xdr:from>
    <xdr:to>
      <xdr:col>2</xdr:col>
      <xdr:colOff>904875</xdr:colOff>
      <xdr:row>33</xdr:row>
      <xdr:rowOff>0</xdr:rowOff>
    </xdr:to>
    <xdr:sp macro="" textlink="">
      <xdr:nvSpPr>
        <xdr:cNvPr id="2" name="Rectangle 1"/>
        <xdr:cNvSpPr/>
      </xdr:nvSpPr>
      <xdr:spPr>
        <a:xfrm>
          <a:off x="635000" y="1912937"/>
          <a:ext cx="1190625" cy="394493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800">
              <a:latin typeface="Futura Md BT" panose="020B0602020204020303" pitchFamily="34" charset="0"/>
            </a:rPr>
            <a:t>Inside welfare cap</a:t>
          </a:r>
        </a:p>
      </xdr:txBody>
    </xdr:sp>
    <xdr:clientData/>
  </xdr:twoCellAnchor>
  <xdr:twoCellAnchor editAs="absolute">
    <xdr:from>
      <xdr:col>7</xdr:col>
      <xdr:colOff>809624</xdr:colOff>
      <xdr:row>26</xdr:row>
      <xdr:rowOff>158749</xdr:rowOff>
    </xdr:from>
    <xdr:to>
      <xdr:col>13</xdr:col>
      <xdr:colOff>476249</xdr:colOff>
      <xdr:row>43</xdr:row>
      <xdr:rowOff>301624</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absolute">
    <xdr:from>
      <xdr:col>7</xdr:col>
      <xdr:colOff>777875</xdr:colOff>
      <xdr:row>43</xdr:row>
      <xdr:rowOff>317500</xdr:rowOff>
    </xdr:from>
    <xdr:to>
      <xdr:col>13</xdr:col>
      <xdr:colOff>510269</xdr:colOff>
      <xdr:row>51</xdr:row>
      <xdr:rowOff>58964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1</xdr:col>
      <xdr:colOff>104775</xdr:colOff>
      <xdr:row>35</xdr:row>
      <xdr:rowOff>15875</xdr:rowOff>
    </xdr:from>
    <xdr:to>
      <xdr:col>2</xdr:col>
      <xdr:colOff>882650</xdr:colOff>
      <xdr:row>41</xdr:row>
      <xdr:rowOff>200024</xdr:rowOff>
    </xdr:to>
    <xdr:sp macro="" textlink="">
      <xdr:nvSpPr>
        <xdr:cNvPr id="16" name="Rectangle 15"/>
        <xdr:cNvSpPr/>
      </xdr:nvSpPr>
      <xdr:spPr>
        <a:xfrm>
          <a:off x="612775" y="6191250"/>
          <a:ext cx="1190625" cy="123189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800">
              <a:latin typeface="Futura Md BT" panose="020B0602020204020303" pitchFamily="34" charset="0"/>
            </a:rPr>
            <a:t>Outside welfare cap</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cdr:x>
      <cdr:y>0.22144</cdr:y>
    </cdr:from>
    <cdr:to>
      <cdr:x>0.12607</cdr:x>
      <cdr:y>0.31339</cdr:y>
    </cdr:to>
    <cdr:sp macro="" textlink="Input!$U$132">
      <cdr:nvSpPr>
        <cdr:cNvPr id="2" name="TextBox 1"/>
        <cdr:cNvSpPr txBox="1"/>
      </cdr:nvSpPr>
      <cdr:spPr>
        <a:xfrm xmlns:a="http://schemas.openxmlformats.org/drawingml/2006/main">
          <a:off x="0" y="703072"/>
          <a:ext cx="776528" cy="2919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68C9DB6-F31B-465D-BE78-48D4B50CCF18}" type="TxLink">
            <a:rPr lang="en-US" sz="1200" b="0" i="0" u="none" strike="noStrike">
              <a:solidFill>
                <a:srgbClr val="000000"/>
              </a:solidFill>
              <a:latin typeface="Arial"/>
              <a:ea typeface="Tahoma"/>
              <a:cs typeface="Arial"/>
            </a:rPr>
            <a:pPr/>
            <a:t>22,065</a:t>
          </a:fld>
          <a:endParaRPr lang="en-GB" sz="1100"/>
        </a:p>
      </cdr:txBody>
    </cdr:sp>
  </cdr:relSizeAnchor>
  <cdr:relSizeAnchor xmlns:cdr="http://schemas.openxmlformats.org/drawingml/2006/chartDrawing">
    <cdr:from>
      <cdr:x>0</cdr:x>
      <cdr:y>0.85189</cdr:y>
    </cdr:from>
    <cdr:to>
      <cdr:x>0.12179</cdr:x>
      <cdr:y>0.91421</cdr:y>
    </cdr:to>
    <cdr:sp macro="" textlink="Input!$U$138">
      <cdr:nvSpPr>
        <cdr:cNvPr id="3" name="TextBox 1"/>
        <cdr:cNvSpPr txBox="1"/>
      </cdr:nvSpPr>
      <cdr:spPr>
        <a:xfrm xmlns:a="http://schemas.openxmlformats.org/drawingml/2006/main">
          <a:off x="0" y="2704751"/>
          <a:ext cx="750166" cy="1978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C8D1AB0-61D9-4F13-B282-67A2B56C7CC7}" type="TxLink">
            <a:rPr lang="en-US" sz="1200" b="0" i="0" u="none" strike="noStrike">
              <a:solidFill>
                <a:srgbClr val="000000"/>
              </a:solidFill>
              <a:latin typeface="Arial"/>
              <a:cs typeface="Arial"/>
            </a:rPr>
            <a:pPr/>
            <a:t>20,235</a:t>
          </a:fld>
          <a:endParaRPr lang="en-GB" sz="1100"/>
        </a:p>
      </cdr:txBody>
    </cdr:sp>
  </cdr:relSizeAnchor>
  <cdr:relSizeAnchor xmlns:cdr="http://schemas.openxmlformats.org/drawingml/2006/chartDrawing">
    <cdr:from>
      <cdr:x>0</cdr:x>
      <cdr:y>0.43679</cdr:y>
    </cdr:from>
    <cdr:to>
      <cdr:x>0.12821</cdr:x>
      <cdr:y>0.52594</cdr:y>
    </cdr:to>
    <cdr:sp macro="" textlink="Input!$U$134">
      <cdr:nvSpPr>
        <cdr:cNvPr id="4" name="TextBox 1"/>
        <cdr:cNvSpPr txBox="1"/>
      </cdr:nvSpPr>
      <cdr:spPr>
        <a:xfrm xmlns:a="http://schemas.openxmlformats.org/drawingml/2006/main">
          <a:off x="0" y="1386808"/>
          <a:ext cx="789709" cy="2830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67734E7-8EE3-4AB8-9480-3DD7E469A350}" type="TxLink">
            <a:rPr lang="en-US" sz="1200" b="0" i="0" u="none" strike="noStrike">
              <a:solidFill>
                <a:srgbClr val="000000"/>
              </a:solidFill>
              <a:latin typeface="Arial"/>
              <a:ea typeface="Tahoma"/>
              <a:cs typeface="Arial"/>
            </a:rPr>
            <a:pPr/>
            <a:t>21,455</a:t>
          </a:fld>
          <a:endParaRPr lang="en-GB" sz="1100"/>
        </a:p>
      </cdr:txBody>
    </cdr:sp>
  </cdr:relSizeAnchor>
  <cdr:relSizeAnchor xmlns:cdr="http://schemas.openxmlformats.org/drawingml/2006/chartDrawing">
    <cdr:from>
      <cdr:x>0</cdr:x>
      <cdr:y>0.32419</cdr:y>
    </cdr:from>
    <cdr:to>
      <cdr:x>0.14103</cdr:x>
      <cdr:y>0.4095</cdr:y>
    </cdr:to>
    <cdr:sp macro="" textlink="Input!$U$133">
      <cdr:nvSpPr>
        <cdr:cNvPr id="5" name="TextBox 1"/>
        <cdr:cNvSpPr txBox="1"/>
      </cdr:nvSpPr>
      <cdr:spPr>
        <a:xfrm xmlns:a="http://schemas.openxmlformats.org/drawingml/2006/main">
          <a:off x="0" y="1029303"/>
          <a:ext cx="868674" cy="2708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5E8E9C0-6DF4-44FE-8B5F-65AC0ECEC97B}" type="TxLink">
            <a:rPr lang="en-US" sz="1200" b="0" i="0" u="none" strike="noStrike">
              <a:solidFill>
                <a:srgbClr val="000000"/>
              </a:solidFill>
              <a:latin typeface="Arial"/>
              <a:cs typeface="Arial"/>
            </a:rPr>
            <a:pPr/>
            <a:t>21,760</a:t>
          </a:fld>
          <a:endParaRPr lang="en-GB" sz="1100"/>
        </a:p>
      </cdr:txBody>
    </cdr:sp>
  </cdr:relSizeAnchor>
  <cdr:relSizeAnchor xmlns:cdr="http://schemas.openxmlformats.org/drawingml/2006/chartDrawing">
    <cdr:from>
      <cdr:x>0</cdr:x>
      <cdr:y>0.64934</cdr:y>
    </cdr:from>
    <cdr:to>
      <cdr:x>0.14103</cdr:x>
      <cdr:y>0.73466</cdr:y>
    </cdr:to>
    <cdr:sp macro="" textlink="Input!$U$136">
      <cdr:nvSpPr>
        <cdr:cNvPr id="6" name="TextBox 1"/>
        <cdr:cNvSpPr txBox="1"/>
      </cdr:nvSpPr>
      <cdr:spPr>
        <a:xfrm xmlns:a="http://schemas.openxmlformats.org/drawingml/2006/main">
          <a:off x="0" y="2061655"/>
          <a:ext cx="868674" cy="2708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01DF7B8-9849-486B-BF74-C63367C933ED}" type="TxLink">
            <a:rPr lang="en-US" sz="1200" b="0" i="0" u="none" strike="noStrike">
              <a:solidFill>
                <a:srgbClr val="000000"/>
              </a:solidFill>
              <a:latin typeface="Arial"/>
              <a:cs typeface="Arial"/>
            </a:rPr>
            <a:pPr/>
            <a:t>20,845</a:t>
          </a:fld>
          <a:endParaRPr lang="en-GB" sz="1100"/>
        </a:p>
      </cdr:txBody>
    </cdr:sp>
  </cdr:relSizeAnchor>
  <cdr:relSizeAnchor xmlns:cdr="http://schemas.openxmlformats.org/drawingml/2006/chartDrawing">
    <cdr:from>
      <cdr:x>0</cdr:x>
      <cdr:y>0.75195</cdr:y>
    </cdr:from>
    <cdr:to>
      <cdr:x>0.12821</cdr:x>
      <cdr:y>0.8296</cdr:y>
    </cdr:to>
    <cdr:sp macro="" textlink="Input!$U$137">
      <cdr:nvSpPr>
        <cdr:cNvPr id="7" name="TextBox 1"/>
        <cdr:cNvSpPr txBox="1"/>
      </cdr:nvSpPr>
      <cdr:spPr>
        <a:xfrm xmlns:a="http://schemas.openxmlformats.org/drawingml/2006/main">
          <a:off x="0" y="2387441"/>
          <a:ext cx="789709" cy="2465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2B5E175-5601-42CC-BD26-69AD4DDD94CC}" type="TxLink">
            <a:rPr lang="en-US" sz="1200" b="0" i="0" u="none" strike="noStrike">
              <a:solidFill>
                <a:srgbClr val="000000"/>
              </a:solidFill>
              <a:latin typeface="Arial"/>
              <a:cs typeface="Arial"/>
            </a:rPr>
            <a:pPr/>
            <a:t>20,540</a:t>
          </a:fld>
          <a:endParaRPr lang="en-GB" sz="1100"/>
        </a:p>
      </cdr:txBody>
    </cdr:sp>
  </cdr:relSizeAnchor>
  <cdr:relSizeAnchor xmlns:cdr="http://schemas.openxmlformats.org/drawingml/2006/chartDrawing">
    <cdr:from>
      <cdr:x>0</cdr:x>
      <cdr:y>0.54291</cdr:y>
    </cdr:from>
    <cdr:to>
      <cdr:x>0.12179</cdr:x>
      <cdr:y>0.61672</cdr:y>
    </cdr:to>
    <cdr:sp macro="" textlink="Input!$U$135">
      <cdr:nvSpPr>
        <cdr:cNvPr id="8" name="TextBox 1"/>
        <cdr:cNvSpPr txBox="1"/>
      </cdr:nvSpPr>
      <cdr:spPr>
        <a:xfrm xmlns:a="http://schemas.openxmlformats.org/drawingml/2006/main">
          <a:off x="0" y="1723739"/>
          <a:ext cx="750166" cy="2343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146816E-F1CE-43BE-B698-50D2D655FB6B}" type="TxLink">
            <a:rPr lang="en-US" sz="1200" b="0" i="0" u="none" strike="noStrike">
              <a:solidFill>
                <a:srgbClr val="000000"/>
              </a:solidFill>
              <a:latin typeface="Arial"/>
              <a:cs typeface="Arial"/>
            </a:rPr>
            <a:pPr/>
            <a:t>21,150</a:t>
          </a:fld>
          <a:endParaRPr lang="en-GB" sz="1100"/>
        </a:p>
      </cdr:txBody>
    </cdr:sp>
  </cdr:relSizeAnchor>
  <cdr:relSizeAnchor xmlns:cdr="http://schemas.openxmlformats.org/drawingml/2006/chartDrawing">
    <cdr:from>
      <cdr:x>0</cdr:x>
      <cdr:y>0.131</cdr:y>
    </cdr:from>
    <cdr:to>
      <cdr:x>0.12607</cdr:x>
      <cdr:y>0.22295</cdr:y>
    </cdr:to>
    <cdr:sp macro="" textlink="Input!$U$131">
      <cdr:nvSpPr>
        <cdr:cNvPr id="9" name="TextBox 1"/>
        <cdr:cNvSpPr txBox="1"/>
      </cdr:nvSpPr>
      <cdr:spPr>
        <a:xfrm xmlns:a="http://schemas.openxmlformats.org/drawingml/2006/main">
          <a:off x="0" y="415925"/>
          <a:ext cx="776528" cy="2919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C6E3E09-167C-4F17-AA42-552380BC414E}" type="TxLink">
            <a:rPr lang="en-US" sz="1200" b="0" i="0" u="none" strike="noStrike">
              <a:solidFill>
                <a:srgbClr val="000000"/>
              </a:solidFill>
              <a:latin typeface="Arial"/>
              <a:cs typeface="Arial"/>
            </a:rPr>
            <a:pPr/>
            <a:t>22,370</a:t>
          </a:fld>
          <a:endParaRPr lang="en-GB" sz="1100"/>
        </a:p>
      </cdr:txBody>
    </cdr:sp>
  </cdr:relSizeAnchor>
</c:userShapes>
</file>

<file path=xl/drawings/drawing4.xml><?xml version="1.0" encoding="utf-8"?>
<c:userShapes xmlns:c="http://schemas.openxmlformats.org/drawingml/2006/chart">
  <cdr:relSizeAnchor xmlns:cdr="http://schemas.openxmlformats.org/drawingml/2006/chartDrawing">
    <cdr:from>
      <cdr:x>0</cdr:x>
      <cdr:y>0.21946</cdr:y>
    </cdr:from>
    <cdr:to>
      <cdr:x>0.11111</cdr:x>
      <cdr:y>0.30758</cdr:y>
    </cdr:to>
    <cdr:sp macro="" textlink="Input!$V$132">
      <cdr:nvSpPr>
        <cdr:cNvPr id="2" name="TextBox 1"/>
        <cdr:cNvSpPr txBox="1"/>
      </cdr:nvSpPr>
      <cdr:spPr>
        <a:xfrm xmlns:a="http://schemas.openxmlformats.org/drawingml/2006/main">
          <a:off x="0" y="749056"/>
          <a:ext cx="700257" cy="3007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27ACD07-1653-48D7-8985-38EDEC078200}" type="TxLink">
            <a:rPr lang="en-US" sz="1200" b="0" i="0" u="none" strike="noStrike">
              <a:solidFill>
                <a:srgbClr val="000000"/>
              </a:solidFill>
              <a:latin typeface="Arial"/>
              <a:ea typeface="Tahoma"/>
              <a:cs typeface="Arial"/>
            </a:rPr>
            <a:pPr/>
            <a:t>4,450</a:t>
          </a:fld>
          <a:endParaRPr lang="en-GB" sz="1100"/>
        </a:p>
      </cdr:txBody>
    </cdr:sp>
  </cdr:relSizeAnchor>
  <cdr:relSizeAnchor xmlns:cdr="http://schemas.openxmlformats.org/drawingml/2006/chartDrawing">
    <cdr:from>
      <cdr:x>0</cdr:x>
      <cdr:y>0.85584</cdr:y>
    </cdr:from>
    <cdr:to>
      <cdr:x>0.11752</cdr:x>
      <cdr:y>0.93349</cdr:y>
    </cdr:to>
    <cdr:sp macro="" textlink="Input!$V$138">
      <cdr:nvSpPr>
        <cdr:cNvPr id="3" name="TextBox 1"/>
        <cdr:cNvSpPr txBox="1"/>
      </cdr:nvSpPr>
      <cdr:spPr>
        <a:xfrm xmlns:a="http://schemas.openxmlformats.org/drawingml/2006/main">
          <a:off x="0" y="2921101"/>
          <a:ext cx="740655" cy="265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6821B90-EBB1-4411-A5C4-A369A0B1B6EF}" type="TxLink">
            <a:rPr lang="en-US" sz="1200" b="0" i="0" u="none" strike="noStrike">
              <a:solidFill>
                <a:srgbClr val="000000"/>
              </a:solidFill>
              <a:latin typeface="Arial"/>
              <a:cs typeface="Arial"/>
            </a:rPr>
            <a:pPr/>
            <a:t>4,270</a:t>
          </a:fld>
          <a:endParaRPr lang="en-GB" sz="1100"/>
        </a:p>
      </cdr:txBody>
    </cdr:sp>
  </cdr:relSizeAnchor>
  <cdr:relSizeAnchor xmlns:cdr="http://schemas.openxmlformats.org/drawingml/2006/chartDrawing">
    <cdr:from>
      <cdr:x>0</cdr:x>
      <cdr:y>0.43656</cdr:y>
    </cdr:from>
    <cdr:to>
      <cdr:x>0.11111</cdr:x>
      <cdr:y>0.52469</cdr:y>
    </cdr:to>
    <cdr:sp macro="" textlink="Input!$V$134">
      <cdr:nvSpPr>
        <cdr:cNvPr id="4" name="TextBox 1"/>
        <cdr:cNvSpPr txBox="1"/>
      </cdr:nvSpPr>
      <cdr:spPr>
        <a:xfrm xmlns:a="http://schemas.openxmlformats.org/drawingml/2006/main">
          <a:off x="0" y="1490025"/>
          <a:ext cx="700257" cy="3007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352BC1A-F98A-42AA-A54F-B359D4DB7621}" type="TxLink">
            <a:rPr lang="en-US" sz="1200" b="0" i="0" u="none" strike="noStrike">
              <a:solidFill>
                <a:srgbClr val="000000"/>
              </a:solidFill>
              <a:latin typeface="Arial"/>
              <a:ea typeface="Tahoma"/>
              <a:cs typeface="Arial"/>
            </a:rPr>
            <a:pPr/>
            <a:t>4,390</a:t>
          </a:fld>
          <a:endParaRPr lang="en-GB" sz="1100"/>
        </a:p>
      </cdr:txBody>
    </cdr:sp>
  </cdr:relSizeAnchor>
  <cdr:relSizeAnchor xmlns:cdr="http://schemas.openxmlformats.org/drawingml/2006/chartDrawing">
    <cdr:from>
      <cdr:x>0</cdr:x>
      <cdr:y>0.33256</cdr:y>
    </cdr:from>
    <cdr:to>
      <cdr:x>0.11111</cdr:x>
      <cdr:y>0.42068</cdr:y>
    </cdr:to>
    <cdr:sp macro="" textlink="Input!$V$133">
      <cdr:nvSpPr>
        <cdr:cNvPr id="5" name="TextBox 1"/>
        <cdr:cNvSpPr txBox="1"/>
      </cdr:nvSpPr>
      <cdr:spPr>
        <a:xfrm xmlns:a="http://schemas.openxmlformats.org/drawingml/2006/main">
          <a:off x="0" y="1135076"/>
          <a:ext cx="700257" cy="3007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D15618E-FB00-4849-85D7-16B9CCE30482}" type="TxLink">
            <a:rPr lang="en-US" sz="1200" b="0" i="0" u="none" strike="noStrike">
              <a:solidFill>
                <a:srgbClr val="000000"/>
              </a:solidFill>
              <a:latin typeface="Arial"/>
              <a:cs typeface="Arial"/>
            </a:rPr>
            <a:pPr/>
            <a:t>4,420</a:t>
          </a:fld>
          <a:endParaRPr lang="en-GB" sz="1100"/>
        </a:p>
      </cdr:txBody>
    </cdr:sp>
  </cdr:relSizeAnchor>
  <cdr:relSizeAnchor xmlns:cdr="http://schemas.openxmlformats.org/drawingml/2006/chartDrawing">
    <cdr:from>
      <cdr:x>0</cdr:x>
      <cdr:y>0.65085</cdr:y>
    </cdr:from>
    <cdr:to>
      <cdr:x>0.11111</cdr:x>
      <cdr:y>0.73898</cdr:y>
    </cdr:to>
    <cdr:sp macro="" textlink="Input!$V$136">
      <cdr:nvSpPr>
        <cdr:cNvPr id="6" name="TextBox 1"/>
        <cdr:cNvSpPr txBox="1"/>
      </cdr:nvSpPr>
      <cdr:spPr>
        <a:xfrm xmlns:a="http://schemas.openxmlformats.org/drawingml/2006/main">
          <a:off x="0" y="2221438"/>
          <a:ext cx="700257" cy="3007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2580412-77A3-4850-BC8D-B6F183E92220}" type="TxLink">
            <a:rPr lang="en-US" sz="1200" b="0" i="0" u="none" strike="noStrike">
              <a:solidFill>
                <a:srgbClr val="000000"/>
              </a:solidFill>
              <a:latin typeface="Arial"/>
              <a:cs typeface="Arial"/>
            </a:rPr>
            <a:pPr/>
            <a:t>4,330</a:t>
          </a:fld>
          <a:endParaRPr lang="en-GB" sz="1100"/>
        </a:p>
      </cdr:txBody>
    </cdr:sp>
  </cdr:relSizeAnchor>
  <cdr:relSizeAnchor xmlns:cdr="http://schemas.openxmlformats.org/drawingml/2006/chartDrawing">
    <cdr:from>
      <cdr:x>0</cdr:x>
      <cdr:y>0.75486</cdr:y>
    </cdr:from>
    <cdr:to>
      <cdr:x>0.11111</cdr:x>
      <cdr:y>0.84298</cdr:y>
    </cdr:to>
    <cdr:sp macro="" textlink="Input!$V$137">
      <cdr:nvSpPr>
        <cdr:cNvPr id="7" name="TextBox 1"/>
        <cdr:cNvSpPr txBox="1"/>
      </cdr:nvSpPr>
      <cdr:spPr>
        <a:xfrm xmlns:a="http://schemas.openxmlformats.org/drawingml/2006/main">
          <a:off x="0" y="2576421"/>
          <a:ext cx="700257" cy="3007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4A511D8-7552-47E9-9DCE-83688AD2EC0D}" type="TxLink">
            <a:rPr lang="en-US" sz="1200" b="0" i="0" u="none" strike="noStrike">
              <a:solidFill>
                <a:srgbClr val="000000"/>
              </a:solidFill>
              <a:latin typeface="Arial"/>
              <a:cs typeface="Arial"/>
            </a:rPr>
            <a:pPr/>
            <a:t>4,300</a:t>
          </a:fld>
          <a:endParaRPr lang="en-GB" sz="1100"/>
        </a:p>
      </cdr:txBody>
    </cdr:sp>
  </cdr:relSizeAnchor>
  <cdr:relSizeAnchor xmlns:cdr="http://schemas.openxmlformats.org/drawingml/2006/chartDrawing">
    <cdr:from>
      <cdr:x>0</cdr:x>
      <cdr:y>0.53838</cdr:y>
    </cdr:from>
    <cdr:to>
      <cdr:x>0.11111</cdr:x>
      <cdr:y>0.6265</cdr:y>
    </cdr:to>
    <cdr:sp macro="" textlink="Input!$V$135">
      <cdr:nvSpPr>
        <cdr:cNvPr id="8" name="TextBox 1"/>
        <cdr:cNvSpPr txBox="1"/>
      </cdr:nvSpPr>
      <cdr:spPr>
        <a:xfrm xmlns:a="http://schemas.openxmlformats.org/drawingml/2006/main">
          <a:off x="0" y="1837542"/>
          <a:ext cx="700257" cy="300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B6B2F8D-E1E3-4214-9E2A-97CCF5B81DEA}" type="TxLink">
            <a:rPr lang="en-US" sz="1200" b="0" i="0" u="none" strike="noStrike">
              <a:solidFill>
                <a:srgbClr val="000000"/>
              </a:solidFill>
              <a:latin typeface="Arial"/>
              <a:cs typeface="Arial"/>
            </a:rPr>
            <a:pPr/>
            <a:t>4,360</a:t>
          </a:fld>
          <a:endParaRPr lang="en-GB" sz="1100"/>
        </a:p>
      </cdr:txBody>
    </cdr:sp>
  </cdr:relSizeAnchor>
  <cdr:relSizeAnchor xmlns:cdr="http://schemas.openxmlformats.org/drawingml/2006/chartDrawing">
    <cdr:from>
      <cdr:x>0</cdr:x>
      <cdr:y>0.12651</cdr:y>
    </cdr:from>
    <cdr:to>
      <cdr:x>0.11111</cdr:x>
      <cdr:y>0.21463</cdr:y>
    </cdr:to>
    <cdr:sp macro="" textlink="Input!$V$131">
      <cdr:nvSpPr>
        <cdr:cNvPr id="9" name="TextBox 1"/>
        <cdr:cNvSpPr txBox="1"/>
      </cdr:nvSpPr>
      <cdr:spPr>
        <a:xfrm xmlns:a="http://schemas.openxmlformats.org/drawingml/2006/main">
          <a:off x="0" y="431800"/>
          <a:ext cx="700257" cy="300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C790066-06B2-496E-8B2B-A04E82C31C8E}" type="TxLink">
            <a:rPr lang="en-US" sz="1200" b="0" i="0" u="none" strike="noStrike">
              <a:solidFill>
                <a:srgbClr val="000000"/>
              </a:solidFill>
              <a:latin typeface="Arial"/>
              <a:ea typeface="Tahoma"/>
              <a:cs typeface="Arial"/>
            </a:rPr>
            <a:pPr/>
            <a:t>4,480</a:t>
          </a:fld>
          <a:endParaRPr lang="en-GB" sz="1100"/>
        </a:p>
      </cdr:txBody>
    </cdr:sp>
  </cdr:relSizeAnchor>
</c:userShapes>
</file>

<file path=xl/drawings/drawing5.xml><?xml version="1.0" encoding="utf-8"?>
<c:userShapes xmlns:c="http://schemas.openxmlformats.org/drawingml/2006/chart">
  <cdr:relSizeAnchor xmlns:cdr="http://schemas.openxmlformats.org/drawingml/2006/chartDrawing">
    <cdr:from>
      <cdr:x>0</cdr:x>
      <cdr:y>0.22925</cdr:y>
    </cdr:from>
    <cdr:to>
      <cdr:x>0.11111</cdr:x>
      <cdr:y>0.31737</cdr:y>
    </cdr:to>
    <cdr:sp macro="" textlink="Input!$S$132">
      <cdr:nvSpPr>
        <cdr:cNvPr id="2" name="TextBox 1"/>
        <cdr:cNvSpPr txBox="1"/>
      </cdr:nvSpPr>
      <cdr:spPr>
        <a:xfrm xmlns:a="http://schemas.openxmlformats.org/drawingml/2006/main">
          <a:off x="0" y="814172"/>
          <a:ext cx="707564" cy="3129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D689F99-6758-4CEF-B3F5-DFB1ACA8DC10}" type="TxLink">
            <a:rPr lang="en-US" sz="1200" b="0" i="0" u="none" strike="noStrike">
              <a:solidFill>
                <a:srgbClr val="000000"/>
              </a:solidFill>
              <a:latin typeface="Arial"/>
              <a:ea typeface="Tahoma"/>
              <a:cs typeface="Arial"/>
            </a:rPr>
            <a:pPr/>
            <a:t>95.33</a:t>
          </a:fld>
          <a:endParaRPr lang="en-GB" sz="1100"/>
        </a:p>
      </cdr:txBody>
    </cdr:sp>
  </cdr:relSizeAnchor>
  <cdr:relSizeAnchor xmlns:cdr="http://schemas.openxmlformats.org/drawingml/2006/chartDrawing">
    <cdr:from>
      <cdr:x>0</cdr:x>
      <cdr:y>0.85977</cdr:y>
    </cdr:from>
    <cdr:to>
      <cdr:x>0.11752</cdr:x>
      <cdr:y>0.93742</cdr:y>
    </cdr:to>
    <cdr:sp macro="" textlink="Input!$S$138">
      <cdr:nvSpPr>
        <cdr:cNvPr id="3" name="TextBox 1"/>
        <cdr:cNvSpPr txBox="1"/>
      </cdr:nvSpPr>
      <cdr:spPr>
        <a:xfrm xmlns:a="http://schemas.openxmlformats.org/drawingml/2006/main">
          <a:off x="0" y="3053442"/>
          <a:ext cx="748384" cy="2757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2BCC6FD-EB51-4355-9D47-6740D7FFBB4D}" type="TxLink">
            <a:rPr lang="en-US" sz="1200" b="0" i="0" u="none" strike="noStrike">
              <a:solidFill>
                <a:srgbClr val="000000"/>
              </a:solidFill>
              <a:latin typeface="Arial"/>
              <a:cs typeface="Arial"/>
            </a:rPr>
            <a:pPr/>
            <a:t>90.13</a:t>
          </a:fld>
          <a:endParaRPr lang="en-GB" sz="1100"/>
        </a:p>
      </cdr:txBody>
    </cdr:sp>
  </cdr:relSizeAnchor>
  <cdr:relSizeAnchor xmlns:cdr="http://schemas.openxmlformats.org/drawingml/2006/chartDrawing">
    <cdr:from>
      <cdr:x>0</cdr:x>
      <cdr:y>0.44278</cdr:y>
    </cdr:from>
    <cdr:to>
      <cdr:x>0.11111</cdr:x>
      <cdr:y>0.53091</cdr:y>
    </cdr:to>
    <cdr:sp macro="" textlink="Input!$S$134">
      <cdr:nvSpPr>
        <cdr:cNvPr id="4" name="TextBox 1"/>
        <cdr:cNvSpPr txBox="1"/>
      </cdr:nvSpPr>
      <cdr:spPr>
        <a:xfrm xmlns:a="http://schemas.openxmlformats.org/drawingml/2006/main">
          <a:off x="0" y="1572516"/>
          <a:ext cx="707564" cy="3129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D0A28FE-DE59-4D8F-BC45-B6F8AC917401}" type="TxLink">
            <a:rPr lang="en-US" sz="1200" b="0" i="0" u="none" strike="noStrike">
              <a:solidFill>
                <a:srgbClr val="000000"/>
              </a:solidFill>
              <a:latin typeface="Arial"/>
              <a:ea typeface="Tahoma"/>
              <a:cs typeface="Arial"/>
            </a:rPr>
            <a:pPr/>
            <a:t>93.60</a:t>
          </a:fld>
          <a:endParaRPr lang="en-GB" sz="1100"/>
        </a:p>
      </cdr:txBody>
    </cdr:sp>
  </cdr:relSizeAnchor>
  <cdr:relSizeAnchor xmlns:cdr="http://schemas.openxmlformats.org/drawingml/2006/chartDrawing">
    <cdr:from>
      <cdr:x>0</cdr:x>
      <cdr:y>0.33806</cdr:y>
    </cdr:from>
    <cdr:to>
      <cdr:x>0.11111</cdr:x>
      <cdr:y>0.42618</cdr:y>
    </cdr:to>
    <cdr:sp macro="" textlink="Input!$S$133">
      <cdr:nvSpPr>
        <cdr:cNvPr id="5" name="TextBox 1"/>
        <cdr:cNvSpPr txBox="1"/>
      </cdr:nvSpPr>
      <cdr:spPr>
        <a:xfrm xmlns:a="http://schemas.openxmlformats.org/drawingml/2006/main">
          <a:off x="0" y="1200607"/>
          <a:ext cx="707564" cy="3129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C122D8C-BD47-43E5-8A65-5E44465E4587}" type="TxLink">
            <a:rPr lang="en-US" sz="1200" b="0" i="0" u="none" strike="noStrike">
              <a:solidFill>
                <a:srgbClr val="000000"/>
              </a:solidFill>
              <a:latin typeface="Arial"/>
              <a:cs typeface="Arial"/>
            </a:rPr>
            <a:pPr/>
            <a:t>94.46</a:t>
          </a:fld>
          <a:endParaRPr lang="en-GB" sz="1100"/>
        </a:p>
      </cdr:txBody>
    </cdr:sp>
  </cdr:relSizeAnchor>
  <cdr:relSizeAnchor xmlns:cdr="http://schemas.openxmlformats.org/drawingml/2006/chartDrawing">
    <cdr:from>
      <cdr:x>0</cdr:x>
      <cdr:y>0.64904</cdr:y>
    </cdr:from>
    <cdr:to>
      <cdr:x>0.11111</cdr:x>
      <cdr:y>0.73717</cdr:y>
    </cdr:to>
    <cdr:sp macro="" textlink="Input!$S$136">
      <cdr:nvSpPr>
        <cdr:cNvPr id="6" name="TextBox 1"/>
        <cdr:cNvSpPr txBox="1"/>
      </cdr:nvSpPr>
      <cdr:spPr>
        <a:xfrm xmlns:a="http://schemas.openxmlformats.org/drawingml/2006/main">
          <a:off x="0" y="2305042"/>
          <a:ext cx="707564" cy="3129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AEBA3F8-0ACE-4458-9999-1C6A416015DB}" type="TxLink">
            <a:rPr lang="en-US" sz="1200" b="0" i="0" u="none" strike="noStrike">
              <a:solidFill>
                <a:srgbClr val="000000"/>
              </a:solidFill>
              <a:latin typeface="Arial"/>
              <a:cs typeface="Arial"/>
            </a:rPr>
            <a:pPr/>
            <a:t>91.86</a:t>
          </a:fld>
          <a:endParaRPr lang="en-GB" sz="1100"/>
        </a:p>
      </cdr:txBody>
    </cdr:sp>
  </cdr:relSizeAnchor>
  <cdr:relSizeAnchor xmlns:cdr="http://schemas.openxmlformats.org/drawingml/2006/chartDrawing">
    <cdr:from>
      <cdr:x>0</cdr:x>
      <cdr:y>0.75824</cdr:y>
    </cdr:from>
    <cdr:to>
      <cdr:x>0.11111</cdr:x>
      <cdr:y>0.84636</cdr:y>
    </cdr:to>
    <cdr:sp macro="" textlink="Input!$S$137">
      <cdr:nvSpPr>
        <cdr:cNvPr id="7" name="TextBox 1"/>
        <cdr:cNvSpPr txBox="1"/>
      </cdr:nvSpPr>
      <cdr:spPr>
        <a:xfrm xmlns:a="http://schemas.openxmlformats.org/drawingml/2006/main">
          <a:off x="0" y="2692862"/>
          <a:ext cx="707564" cy="3129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A69AB37-C42C-42AA-923C-42B56B1E54E4}" type="TxLink">
            <a:rPr lang="en-US" sz="1200" b="0" i="0" u="none" strike="noStrike">
              <a:solidFill>
                <a:srgbClr val="000000"/>
              </a:solidFill>
              <a:latin typeface="Arial"/>
              <a:cs typeface="Arial"/>
            </a:rPr>
            <a:pPr/>
            <a:t>91.00</a:t>
          </a:fld>
          <a:endParaRPr lang="en-GB" sz="1100"/>
        </a:p>
      </cdr:txBody>
    </cdr:sp>
  </cdr:relSizeAnchor>
  <cdr:relSizeAnchor xmlns:cdr="http://schemas.openxmlformats.org/drawingml/2006/chartDrawing">
    <cdr:from>
      <cdr:x>0</cdr:x>
      <cdr:y>0.54496</cdr:y>
    </cdr:from>
    <cdr:to>
      <cdr:x>0.11111</cdr:x>
      <cdr:y>0.63308</cdr:y>
    </cdr:to>
    <cdr:sp macro="" textlink="Input!$S$135">
      <cdr:nvSpPr>
        <cdr:cNvPr id="8" name="TextBox 1"/>
        <cdr:cNvSpPr txBox="1"/>
      </cdr:nvSpPr>
      <cdr:spPr>
        <a:xfrm xmlns:a="http://schemas.openxmlformats.org/drawingml/2006/main">
          <a:off x="0" y="1935405"/>
          <a:ext cx="707564" cy="3129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19C3380-5479-429B-A98E-A391412E8F00}" type="TxLink">
            <a:rPr lang="en-US" sz="1200" b="0" i="0" u="none" strike="noStrike">
              <a:solidFill>
                <a:srgbClr val="000000"/>
              </a:solidFill>
              <a:latin typeface="Arial"/>
              <a:cs typeface="Arial"/>
            </a:rPr>
            <a:pPr/>
            <a:t>92.73</a:t>
          </a:fld>
          <a:endParaRPr lang="en-GB" sz="1100"/>
        </a:p>
      </cdr:txBody>
    </cdr:sp>
  </cdr:relSizeAnchor>
  <cdr:relSizeAnchor xmlns:cdr="http://schemas.openxmlformats.org/drawingml/2006/chartDrawing">
    <cdr:from>
      <cdr:x>0.0005</cdr:x>
      <cdr:y>0.13052</cdr:y>
    </cdr:from>
    <cdr:to>
      <cdr:x>0.11161</cdr:x>
      <cdr:y>0.21864</cdr:y>
    </cdr:to>
    <cdr:sp macro="" textlink="Input!$S$131">
      <cdr:nvSpPr>
        <cdr:cNvPr id="9" name="TextBox 1"/>
        <cdr:cNvSpPr txBox="1"/>
      </cdr:nvSpPr>
      <cdr:spPr>
        <a:xfrm xmlns:a="http://schemas.openxmlformats.org/drawingml/2006/main">
          <a:off x="3175" y="463550"/>
          <a:ext cx="707564" cy="3129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72B89AA-7AB8-4993-9798-83F7FDDC865B}" type="TxLink">
            <a:rPr lang="en-US" sz="1200" b="0" i="0" u="none" strike="noStrike">
              <a:solidFill>
                <a:srgbClr val="000000"/>
              </a:solidFill>
              <a:latin typeface="Arial"/>
              <a:ea typeface="Tahoma"/>
              <a:cs typeface="Arial"/>
            </a:rPr>
            <a:pPr/>
            <a:t>96.19</a:t>
          </a:fld>
          <a:endParaRPr lang="en-GB"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n\share\Resource%20IMBE%20Reports\2006_07\02)Jul06\2.Working%20Spreadsheets\July%2006_Stage%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z72654\101541001\Workgroup\Forecasting_Work\Collation%20and%20Reporting\Briefing%20and%20queries\Mthly%20Brief\2015-16\OET%20Core%20Pack%202015-16%20(Finance%20dat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n\share\BFMD\BFMD1\Forecasting%20Rounds\PBR%202005\PBR%202005\Audit%20Trail\PBR%202005%20Audit%20trai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Z72603.link2.gpn.gov.uk\88622202$\IMBE\Copy%20of%20March%202010%20IMBE%20Repo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BEMS Run 1"/>
      <sheetName val="BEMS Run 2"/>
      <sheetName val="BEMS Report Final"/>
      <sheetName val="Imbe Gross Forecast"/>
      <sheetName val="Imbe Net Forecast"/>
      <sheetName val="AME Forecasts"/>
      <sheetName val="AME Forecasts rounded"/>
      <sheetName val="Provision for Tab 2 "/>
      <sheetName val="Independent Estimates"/>
      <sheetName val="Summary table"/>
      <sheetName val="Table 1"/>
      <sheetName val="Table 2"/>
      <sheetName val="Table 3"/>
      <sheetName val="Table 4"/>
      <sheetName val="Annex A"/>
      <sheetName val="Annex B"/>
      <sheetName val="Annex C"/>
      <sheetName val="Annex 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tion"/>
      <sheetName val="FIN"/>
      <sheetName val="FTE"/>
      <sheetName val="Ops Resource"/>
      <sheetName val="Ops Resource 2"/>
      <sheetName val="Social Fund"/>
      <sheetName val="AME"/>
    </sheetNames>
    <sheetDataSet>
      <sheetData sheetId="0">
        <row r="9">
          <cell r="A9">
            <v>3</v>
          </cell>
        </row>
        <row r="11">
          <cell r="A11">
            <v>2015</v>
          </cell>
        </row>
        <row r="13">
          <cell r="A13" t="str">
            <v>June</v>
          </cell>
        </row>
        <row r="15">
          <cell r="A15" t="str">
            <v>2015-16</v>
          </cell>
        </row>
        <row r="17">
          <cell r="A17" t="str">
            <v>2014-15</v>
          </cell>
        </row>
        <row r="19">
          <cell r="A19" t="str">
            <v>Jun YTD</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5 Net Forecast"/>
      <sheetName val="MA Budget 2005 Amendment"/>
      <sheetName val="JSA Budget 2005 Amendment"/>
      <sheetName val="IDB Budget 2005 Correction"/>
      <sheetName val="65+ Payment Adjustment"/>
      <sheetName val="CPS Savings - Budget 2005 "/>
      <sheetName val="SDA, BB(B&amp;AP) &amp; JSA(IB) ofwhich"/>
      <sheetName val="Remove transfer to ODPM"/>
      <sheetName val="Remove Bud05 CSA Recoveries"/>
      <sheetName val="Remove Bud05 Compensation Recs"/>
      <sheetName val="Remove Bud05 OCS items"/>
      <sheetName val="Bdget05 Forecast+ Adjustments"/>
      <sheetName val="Re-forecast benefits"/>
      <sheetName val="CPS Savings - PBR 05"/>
      <sheetName val="Re-forecast + CPS Savings PBR05"/>
      <sheetName val="AYLs re-forecast benefits +CPS "/>
      <sheetName val="Linking (re-forecast benefits)"/>
      <sheetName val="Linking (other benefits)"/>
      <sheetName val="Linked Initial Forecast"/>
      <sheetName val="Initial TEAs - 2 August 2005"/>
      <sheetName val="CSA Recoveries"/>
      <sheetName val="Compensation Recoveries"/>
      <sheetName val="Operating Cost Items"/>
      <sheetName val="Initial Forecast - 19 Sept 2005"/>
      <sheetName val="Latest Forecast"/>
      <sheetName val="Variance to Budget 2005"/>
      <sheetName val="Blank Pro-for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7">
          <cell r="B7" t="str">
            <v>Retirement Pension - Basic</v>
          </cell>
        </row>
        <row r="8">
          <cell r="B8" t="str">
            <v>Retirement Pension - AP</v>
          </cell>
        </row>
        <row r="9">
          <cell r="B9" t="str">
            <v>Non-contributory Retirement Pension</v>
          </cell>
        </row>
        <row r="13">
          <cell r="B13" t="str">
            <v>Winter Fuel Payments (including 80+ Payment)</v>
          </cell>
        </row>
        <row r="14">
          <cell r="B14" t="str">
            <v>65+ Payments</v>
          </cell>
        </row>
        <row r="15">
          <cell r="B15" t="str">
            <v>70+ Payments</v>
          </cell>
        </row>
        <row r="16">
          <cell r="B16" t="str">
            <v>Over 75 TV Licences [Note - this is forecast on a UK basis]</v>
          </cell>
        </row>
        <row r="17">
          <cell r="B17" t="str">
            <v>Christmas Bonus</v>
          </cell>
        </row>
        <row r="18">
          <cell r="B18" t="str">
            <v>Non-contributory Christmas Bonus</v>
          </cell>
        </row>
        <row r="19">
          <cell r="B19" t="str">
            <v>Pensions Compensation Board</v>
          </cell>
        </row>
        <row r="30">
          <cell r="B30" t="str">
            <v>Independent Living Funds</v>
          </cell>
        </row>
        <row r="31">
          <cell r="B31" t="str">
            <v>Specialised Vehicles Fund</v>
          </cell>
        </row>
        <row r="32">
          <cell r="B32" t="str">
            <v>Vaccine Damage Payments</v>
          </cell>
        </row>
        <row r="41">
          <cell r="B41" t="str">
            <v>Severe Disablement Allowance</v>
          </cell>
        </row>
        <row r="42">
          <cell r="B42" t="str">
            <v>of which pensioners</v>
          </cell>
        </row>
        <row r="43">
          <cell r="B43" t="str">
            <v xml:space="preserve">Industrial Injuries Disablement Benefit </v>
          </cell>
        </row>
        <row r="44">
          <cell r="B44" t="str">
            <v xml:space="preserve">Industrial Death Benefit </v>
          </cell>
        </row>
        <row r="45">
          <cell r="B45" t="str">
            <v xml:space="preserve">Other industrial injuries benefits </v>
          </cell>
        </row>
        <row r="46">
          <cell r="B46" t="str">
            <v>Statutory Sick Pay</v>
          </cell>
        </row>
        <row r="48">
          <cell r="B48" t="str">
            <v>Maternity Allowance</v>
          </cell>
        </row>
        <row r="49">
          <cell r="B49" t="str">
            <v>Bereavement Benefit - basic</v>
          </cell>
        </row>
        <row r="50">
          <cell r="B50" t="str">
            <v>of which pensioners</v>
          </cell>
        </row>
        <row r="51">
          <cell r="B51" t="str">
            <v>Bereavement Benefit - AP</v>
          </cell>
        </row>
        <row r="52">
          <cell r="B52" t="str">
            <v>of which pensioners</v>
          </cell>
        </row>
        <row r="63">
          <cell r="B63" t="str">
            <v>Jobseeker's Allowance - income-based</v>
          </cell>
        </row>
        <row r="64">
          <cell r="B64" t="str">
            <v>of which child elements</v>
          </cell>
        </row>
        <row r="65">
          <cell r="B65" t="str">
            <v>Jobseeker's Allowance - contribution-based</v>
          </cell>
        </row>
        <row r="73">
          <cell r="B73" t="str">
            <v>Job Grant</v>
          </cell>
        </row>
        <row r="74">
          <cell r="B74" t="str">
            <v>ND50+ employment credit</v>
          </cell>
        </row>
        <row r="75">
          <cell r="B75" t="str">
            <v>NDYP allowances</v>
          </cell>
        </row>
        <row r="76">
          <cell r="B76" t="str">
            <v>ND25+ allowances</v>
          </cell>
        </row>
        <row r="82">
          <cell r="B82" t="str">
            <v>Residual Spending or Income on redundant benefits</v>
          </cell>
        </row>
        <row r="99">
          <cell r="B99" t="str">
            <v>DWP AME to ODPM DEL - initiative to  tackle disadvantage</v>
          </cell>
        </row>
      </sheetData>
      <sheetData sheetId="13" refreshError="1"/>
      <sheetData sheetId="14" refreshError="1"/>
      <sheetData sheetId="15" refreshError="1">
        <row r="10">
          <cell r="D10">
            <v>4538.629470225872</v>
          </cell>
          <cell r="E10">
            <v>5110.9153730321696</v>
          </cell>
          <cell r="F10">
            <v>5355.927556468172</v>
          </cell>
          <cell r="G10">
            <v>5938.983203285421</v>
          </cell>
          <cell r="H10">
            <v>6640.8232443531824</v>
          </cell>
          <cell r="I10">
            <v>6807.5253114305269</v>
          </cell>
          <cell r="J10">
            <v>6866.6018480492812</v>
          </cell>
        </row>
        <row r="11">
          <cell r="D11">
            <v>0</v>
          </cell>
          <cell r="E11">
            <v>916.66600000000005</v>
          </cell>
          <cell r="F11">
            <v>1044.317</v>
          </cell>
          <cell r="G11">
            <v>1196.587</v>
          </cell>
          <cell r="H11">
            <v>1389.229</v>
          </cell>
          <cell r="I11">
            <v>1402.7809999999999</v>
          </cell>
          <cell r="J11">
            <v>1352.626</v>
          </cell>
        </row>
        <row r="23">
          <cell r="D23">
            <v>7609.5613634496913</v>
          </cell>
          <cell r="E23">
            <v>8146.2074058863791</v>
          </cell>
          <cell r="F23">
            <v>8694.4988637919232</v>
          </cell>
          <cell r="G23">
            <v>9202.3160438056129</v>
          </cell>
          <cell r="H23">
            <v>9727.4523039014366</v>
          </cell>
          <cell r="I23">
            <v>10216.018726899383</v>
          </cell>
          <cell r="J23">
            <v>10748.913730321698</v>
          </cell>
        </row>
        <row r="24">
          <cell r="D24">
            <v>796.42301437371668</v>
          </cell>
          <cell r="E24">
            <v>848.48484599589324</v>
          </cell>
          <cell r="F24">
            <v>893.44605065023961</v>
          </cell>
          <cell r="G24">
            <v>925.475112936345</v>
          </cell>
          <cell r="H24">
            <v>955.80261190965098</v>
          </cell>
          <cell r="I24">
            <v>980.56637919233413</v>
          </cell>
          <cell r="J24">
            <v>1008.8460095824778</v>
          </cell>
        </row>
        <row r="25">
          <cell r="D25">
            <v>4404.5296755646814</v>
          </cell>
          <cell r="E25">
            <v>4669.6895824777548</v>
          </cell>
          <cell r="F25">
            <v>4943.4051060917182</v>
          </cell>
          <cell r="G25">
            <v>5193.1120739219714</v>
          </cell>
          <cell r="H25">
            <v>5438.7139055441476</v>
          </cell>
          <cell r="I25">
            <v>5659.2438056125939</v>
          </cell>
          <cell r="J25">
            <v>5906.3575496235462</v>
          </cell>
        </row>
        <row r="26">
          <cell r="D26">
            <v>2408.6086735112935</v>
          </cell>
          <cell r="E26">
            <v>2628.0329774127313</v>
          </cell>
          <cell r="F26">
            <v>2857.6477070499659</v>
          </cell>
          <cell r="G26">
            <v>3083.7288569472962</v>
          </cell>
          <cell r="H26">
            <v>3332.9357864476387</v>
          </cell>
          <cell r="I26">
            <v>3576.2085420944559</v>
          </cell>
          <cell r="J26">
            <v>3833.7101711156738</v>
          </cell>
        </row>
        <row r="27">
          <cell r="D27">
            <v>3380.9341437371663</v>
          </cell>
          <cell r="E27">
            <v>3589.8801779603014</v>
          </cell>
          <cell r="F27">
            <v>3773.9021355236141</v>
          </cell>
          <cell r="G27">
            <v>3973.6992881587953</v>
          </cell>
          <cell r="H27">
            <v>4174.2588090349072</v>
          </cell>
          <cell r="I27">
            <v>4358.4237782340861</v>
          </cell>
          <cell r="J27">
            <v>4559.8967830253259</v>
          </cell>
        </row>
        <row r="28">
          <cell r="D28">
            <v>1043.5444106776181</v>
          </cell>
          <cell r="E28">
            <v>1092.0899931553729</v>
          </cell>
          <cell r="F28">
            <v>1160.3022724161533</v>
          </cell>
          <cell r="G28">
            <v>1222.5216563997262</v>
          </cell>
          <cell r="H28">
            <v>1290.2549650924025</v>
          </cell>
          <cell r="I28">
            <v>1357.6361122518824</v>
          </cell>
          <cell r="J28">
            <v>1433.2513210130048</v>
          </cell>
        </row>
        <row r="29">
          <cell r="D29">
            <v>54.525733059548251</v>
          </cell>
          <cell r="E29">
            <v>60.292703627652294</v>
          </cell>
          <cell r="F29">
            <v>63.947200547570155</v>
          </cell>
          <cell r="G29">
            <v>67.756591375770014</v>
          </cell>
          <cell r="H29">
            <v>71.815162217659136</v>
          </cell>
          <cell r="I29">
            <v>75.812073921971262</v>
          </cell>
          <cell r="J29">
            <v>80.233045859000683</v>
          </cell>
        </row>
        <row r="36">
          <cell r="D36">
            <v>266.84180698151954</v>
          </cell>
          <cell r="E36">
            <v>256.11857631759068</v>
          </cell>
          <cell r="F36">
            <v>258.11820670773443</v>
          </cell>
          <cell r="G36">
            <v>260.35367556468174</v>
          </cell>
          <cell r="H36">
            <v>258.09889117043122</v>
          </cell>
          <cell r="I36">
            <v>252.63496235455167</v>
          </cell>
          <cell r="J36">
            <v>251.55670088980153</v>
          </cell>
        </row>
        <row r="37">
          <cell r="D37">
            <v>297.53670636550311</v>
          </cell>
          <cell r="E37">
            <v>280.79067761806982</v>
          </cell>
          <cell r="F37">
            <v>282.53348391512662</v>
          </cell>
          <cell r="G37">
            <v>292.6005886379192</v>
          </cell>
          <cell r="H37">
            <v>295.68791786447639</v>
          </cell>
          <cell r="I37">
            <v>297.01356605065024</v>
          </cell>
          <cell r="J37">
            <v>300.11943874058863</v>
          </cell>
        </row>
        <row r="38">
          <cell r="D38">
            <v>5549.8636714579052</v>
          </cell>
          <cell r="E38">
            <v>5553.5192197125261</v>
          </cell>
          <cell r="F38">
            <v>5631.8735523613959</v>
          </cell>
          <cell r="G38">
            <v>5674.6442573579743</v>
          </cell>
          <cell r="H38">
            <v>5711.8947022587263</v>
          </cell>
          <cell r="I38">
            <v>5744.5893497604384</v>
          </cell>
          <cell r="J38">
            <v>5815.6097056810404</v>
          </cell>
        </row>
        <row r="40">
          <cell r="D40">
            <v>401.34142094455854</v>
          </cell>
          <cell r="E40">
            <v>346.88340862422996</v>
          </cell>
          <cell r="F40">
            <v>302.53178644763858</v>
          </cell>
          <cell r="G40">
            <v>264.22202600958252</v>
          </cell>
          <cell r="H40">
            <v>230.69373305954826</v>
          </cell>
          <cell r="I40">
            <v>199.7721697467488</v>
          </cell>
          <cell r="J40">
            <v>173.30929500342231</v>
          </cell>
        </row>
        <row r="47">
          <cell r="D47">
            <v>1046.5039999999999</v>
          </cell>
          <cell r="E47">
            <v>1193.146</v>
          </cell>
          <cell r="F47">
            <v>1244.9880000000001</v>
          </cell>
          <cell r="G47">
            <v>1296.752</v>
          </cell>
          <cell r="H47">
            <v>1593.136</v>
          </cell>
          <cell r="I47">
            <v>1672.9690000000001</v>
          </cell>
          <cell r="J47">
            <v>1760.6420000000001</v>
          </cell>
        </row>
        <row r="53">
          <cell r="D53">
            <v>4668.4875728952775</v>
          </cell>
          <cell r="E53">
            <v>4803.1631622176592</v>
          </cell>
          <cell r="F53">
            <v>4673.3540725530465</v>
          </cell>
          <cell r="G53">
            <v>4486.0393702943193</v>
          </cell>
          <cell r="H53">
            <v>4231.4750554414786</v>
          </cell>
          <cell r="I53">
            <v>4313.2447227926077</v>
          </cell>
          <cell r="J53">
            <v>4408.6633675564681</v>
          </cell>
        </row>
        <row r="54">
          <cell r="D54">
            <v>868.64701437371662</v>
          </cell>
          <cell r="E54">
            <v>838.93838466803561</v>
          </cell>
          <cell r="F54">
            <v>621.35541409993152</v>
          </cell>
          <cell r="G54">
            <v>359.60169746748807</v>
          </cell>
          <cell r="H54">
            <v>0</v>
          </cell>
          <cell r="I54">
            <v>0</v>
          </cell>
          <cell r="J54">
            <v>0</v>
          </cell>
        </row>
        <row r="55">
          <cell r="D55">
            <v>4961.9469240246408</v>
          </cell>
          <cell r="E55">
            <v>4589.7633264887063</v>
          </cell>
          <cell r="F55">
            <v>3767.0158521560575</v>
          </cell>
          <cell r="G55">
            <v>2868.6941409993156</v>
          </cell>
          <cell r="H55">
            <v>2020.7919671457905</v>
          </cell>
          <cell r="I55">
            <v>1967.1546338124572</v>
          </cell>
          <cell r="J55">
            <v>1928.2083093771391</v>
          </cell>
        </row>
        <row r="56">
          <cell r="D56">
            <v>2697.7561889117042</v>
          </cell>
          <cell r="E56">
            <v>2381.9405338809038</v>
          </cell>
          <cell r="F56">
            <v>1635.2139904175224</v>
          </cell>
          <cell r="G56">
            <v>858.82876112251881</v>
          </cell>
          <cell r="H56">
            <v>0</v>
          </cell>
          <cell r="I56">
            <v>0</v>
          </cell>
          <cell r="J56">
            <v>0</v>
          </cell>
        </row>
        <row r="57">
          <cell r="D57">
            <v>447.54409856262834</v>
          </cell>
          <cell r="E57">
            <v>419.13192334017793</v>
          </cell>
          <cell r="F57">
            <v>345.73519507186859</v>
          </cell>
          <cell r="G57">
            <v>334.98855578370978</v>
          </cell>
          <cell r="H57">
            <v>336.26506776180702</v>
          </cell>
          <cell r="I57">
            <v>342.16863791923345</v>
          </cell>
          <cell r="J57">
            <v>349.51560574948667</v>
          </cell>
        </row>
        <row r="58">
          <cell r="D58">
            <v>55.870488706365499</v>
          </cell>
          <cell r="E58">
            <v>32.979411362080768</v>
          </cell>
          <cell r="F58">
            <v>3.4216563997262148</v>
          </cell>
          <cell r="G58">
            <v>0.18487337440109514</v>
          </cell>
          <cell r="H58">
            <v>0</v>
          </cell>
          <cell r="I58">
            <v>0</v>
          </cell>
          <cell r="J58">
            <v>0</v>
          </cell>
        </row>
        <row r="59">
          <cell r="D59">
            <v>346.28059137577003</v>
          </cell>
          <cell r="E59">
            <v>394.59572895277205</v>
          </cell>
          <cell r="F59">
            <v>334.9915537303217</v>
          </cell>
          <cell r="G59">
            <v>277.34703627652289</v>
          </cell>
          <cell r="H59">
            <v>283.26145379876795</v>
          </cell>
          <cell r="I59">
            <v>291.22153319644082</v>
          </cell>
          <cell r="J59">
            <v>300.45920602327175</v>
          </cell>
        </row>
        <row r="60">
          <cell r="D60">
            <v>93.870357289527718</v>
          </cell>
          <cell r="E60">
            <v>82.276646132785757</v>
          </cell>
          <cell r="F60">
            <v>49.711950718685834</v>
          </cell>
          <cell r="G60">
            <v>3.3696919917864476</v>
          </cell>
          <cell r="H60">
            <v>0</v>
          </cell>
          <cell r="I60">
            <v>0</v>
          </cell>
          <cell r="J60">
            <v>0</v>
          </cell>
        </row>
        <row r="66">
          <cell r="D66">
            <v>117.5</v>
          </cell>
          <cell r="E66">
            <v>127.1</v>
          </cell>
          <cell r="F66">
            <v>139</v>
          </cell>
          <cell r="G66">
            <v>139.5</v>
          </cell>
          <cell r="H66">
            <v>139.5</v>
          </cell>
          <cell r="I66">
            <v>139.5</v>
          </cell>
          <cell r="J66">
            <v>139.5</v>
          </cell>
        </row>
        <row r="67">
          <cell r="D67">
            <v>18.812000000000001</v>
          </cell>
          <cell r="E67">
            <v>20.312999999999999</v>
          </cell>
          <cell r="F67">
            <v>24.1</v>
          </cell>
          <cell r="G67">
            <v>143.6</v>
          </cell>
          <cell r="H67">
            <v>72.900000000000006</v>
          </cell>
          <cell r="I67">
            <v>62.6</v>
          </cell>
          <cell r="J67">
            <v>23.7</v>
          </cell>
        </row>
        <row r="68">
          <cell r="D68">
            <v>19.271000000000001</v>
          </cell>
          <cell r="E68">
            <v>14.872</v>
          </cell>
          <cell r="F68">
            <v>14.6</v>
          </cell>
          <cell r="G68">
            <v>14.5</v>
          </cell>
          <cell r="H68">
            <v>14.7</v>
          </cell>
          <cell r="I68">
            <v>15</v>
          </cell>
          <cell r="J68">
            <v>15</v>
          </cell>
        </row>
        <row r="69">
          <cell r="D69">
            <v>120.366</v>
          </cell>
          <cell r="E69">
            <v>118.715</v>
          </cell>
          <cell r="F69">
            <v>113.33</v>
          </cell>
          <cell r="G69">
            <v>110.206</v>
          </cell>
          <cell r="H69">
            <v>108.515</v>
          </cell>
          <cell r="I69">
            <v>106.65600000000001</v>
          </cell>
          <cell r="J69">
            <v>105.125</v>
          </cell>
        </row>
        <row r="70">
          <cell r="D70">
            <v>46.027000000000001</v>
          </cell>
          <cell r="E70">
            <v>44.63</v>
          </cell>
          <cell r="F70">
            <v>45.14</v>
          </cell>
          <cell r="G70">
            <v>46.838999999999999</v>
          </cell>
          <cell r="H70">
            <v>49.637</v>
          </cell>
          <cell r="I70">
            <v>52.207000000000001</v>
          </cell>
          <cell r="J70">
            <v>54.295000000000002</v>
          </cell>
        </row>
        <row r="71">
          <cell r="D71">
            <v>3.9</v>
          </cell>
          <cell r="E71">
            <v>1.8</v>
          </cell>
          <cell r="F71">
            <v>8</v>
          </cell>
          <cell r="G71">
            <v>8</v>
          </cell>
          <cell r="H71">
            <v>8</v>
          </cell>
          <cell r="I71">
            <v>8</v>
          </cell>
          <cell r="J71">
            <v>8</v>
          </cell>
        </row>
        <row r="77">
          <cell r="D77">
            <v>6764.5249999999996</v>
          </cell>
          <cell r="E77">
            <v>7782.8360000000002</v>
          </cell>
          <cell r="F77">
            <v>8372.9570000000003</v>
          </cell>
          <cell r="G77">
            <v>8942.3510000000006</v>
          </cell>
          <cell r="H77">
            <v>9599.5110000000004</v>
          </cell>
          <cell r="I77">
            <v>10111.876</v>
          </cell>
          <cell r="J77">
            <v>10513.482</v>
          </cell>
        </row>
        <row r="78">
          <cell r="D78">
            <v>775.45</v>
          </cell>
          <cell r="E78">
            <v>4977.2049999999999</v>
          </cell>
          <cell r="F78">
            <v>5082.5559999999996</v>
          </cell>
          <cell r="G78">
            <v>5053.91</v>
          </cell>
          <cell r="H78">
            <v>5029.7759999999998</v>
          </cell>
          <cell r="I78">
            <v>5121.6080000000002</v>
          </cell>
          <cell r="J78">
            <v>5251.424</v>
          </cell>
        </row>
        <row r="79">
          <cell r="D79">
            <v>20</v>
          </cell>
          <cell r="E79">
            <v>20</v>
          </cell>
          <cell r="F79">
            <v>20</v>
          </cell>
          <cell r="G79">
            <v>20</v>
          </cell>
          <cell r="H79">
            <v>20</v>
          </cell>
          <cell r="I79">
            <v>20</v>
          </cell>
          <cell r="J79">
            <v>20</v>
          </cell>
        </row>
        <row r="80">
          <cell r="D80">
            <v>2959.739</v>
          </cell>
          <cell r="E80">
            <v>3442.5909999999999</v>
          </cell>
          <cell r="F80">
            <v>3655.866</v>
          </cell>
          <cell r="G80">
            <v>3962.8330000000001</v>
          </cell>
          <cell r="H80">
            <v>4301.8519999999999</v>
          </cell>
          <cell r="I80">
            <v>4660.9539999999997</v>
          </cell>
          <cell r="J80">
            <v>5021.6710000000003</v>
          </cell>
        </row>
        <row r="85">
          <cell r="D85">
            <v>4128.7569999999996</v>
          </cell>
          <cell r="E85">
            <v>167.30699999999999</v>
          </cell>
          <cell r="F85">
            <v>168.851</v>
          </cell>
          <cell r="G85">
            <v>168.517</v>
          </cell>
          <cell r="H85">
            <v>167.19499999999999</v>
          </cell>
          <cell r="I85">
            <v>169.70699999999999</v>
          </cell>
          <cell r="J85">
            <v>173.87</v>
          </cell>
        </row>
        <row r="86">
          <cell r="D86">
            <v>656.399</v>
          </cell>
          <cell r="E86">
            <v>204.50399999999999</v>
          </cell>
          <cell r="F86">
            <v>231.85400000000001</v>
          </cell>
          <cell r="G86">
            <v>244.46899999999999</v>
          </cell>
          <cell r="H86">
            <v>252.35400000000001</v>
          </cell>
          <cell r="I86">
            <v>270.24599999999998</v>
          </cell>
          <cell r="J86">
            <v>282.33499999999998</v>
          </cell>
        </row>
        <row r="87">
          <cell r="D87">
            <v>266.21499999999997</v>
          </cell>
          <cell r="E87">
            <v>112.614</v>
          </cell>
          <cell r="F87">
            <v>127.553</v>
          </cell>
          <cell r="G87">
            <v>137.14400000000001</v>
          </cell>
          <cell r="H87">
            <v>147.29300000000001</v>
          </cell>
          <cell r="I87">
            <v>158.44900000000001</v>
          </cell>
          <cell r="J87">
            <v>170.108</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Contents"/>
      <sheetName val="T1 Budget 2009"/>
      <sheetName val="T2 Provision"/>
      <sheetName val="T3 Previous Month"/>
      <sheetName val="T4 PBR 09"/>
      <sheetName val="T5 Netting Items"/>
      <sheetName val="T6 Gross Actual Mth"/>
      <sheetName val="T7 Gross Std Mth"/>
      <sheetName val="T8 Gross Profile Budget 2009"/>
      <sheetName val="T9 YTD comparisons"/>
      <sheetName val="charts data"/>
      <sheetName val="C1 Budget 09"/>
      <sheetName val="C2 PBR 09"/>
      <sheetName val="C3 Budget Outturn 09-10"/>
      <sheetName val="C4 Pensions Charts"/>
      <sheetName val="C5 Disability Charts"/>
      <sheetName val="C6 Working Age Charts "/>
      <sheetName val="C7 Housing Charts"/>
      <sheetName val="Outturn 08-09"/>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eoni Belsman" refreshedDate="42557.717141782407" createdVersion="4" refreshedVersion="4" minRefreshableVersion="3" recordCount="23">
  <cacheSource type="worksheet">
    <worksheetSource ref="A106:A129" sheet="Input"/>
  </cacheSource>
  <cacheFields count="1">
    <cacheField name="Benefits" numFmtId="3">
      <sharedItems count="26">
        <s v="01 Housing benefit - in welfare cap"/>
        <s v="02 DLA and PIP*"/>
        <s v="03 Incapacity benefits "/>
        <s v="04 Attendance allowance"/>
        <s v="05 Pension credit"/>
        <s v="06 Carer's allowance"/>
        <s v="07 Statutory maternity pay"/>
        <s v="08 Income support (non-incapacity)"/>
        <s v="09 Winter fuel payments"/>
        <s v="10 Universal credit - in welfare cap"/>
        <s v="11 Other DWP spending"/>
        <s v="12 Personal tax credits"/>
        <s v="13 Child benefit"/>
        <s v="14 Tax free childcare"/>
        <s v="15 Northern Ireland - in welfare cap"/>
        <s v="16 Paternity pay"/>
        <s v="17 Total spending inside the welfare cap"/>
        <s v="18 State pension"/>
        <s v="19 Housing benefit - outside welfare cap"/>
        <s v="20 Jobseekers allowance "/>
        <s v="21 Universal credit - outside welfare cap "/>
        <s v="22 Northern Ireland - outside welfare cap"/>
        <s v="23 Total spending outside the welfare cap"/>
        <s v="02 Disability living allowance and personal independence payments" u="1"/>
        <s v="02 DLA and PIP1" u="1"/>
        <s v="02 Disability benefits " u="1"/>
      </sharedItems>
    </cacheField>
  </cacheFields>
  <extLst>
    <ext xmlns:x14="http://schemas.microsoft.com/office/spreadsheetml/2009/9/main" uri="{725AE2AE-9491-48be-B2B4-4EB974FC3084}">
      <x14:pivotCacheDefinition pivotCacheId="6"/>
    </ext>
  </extLst>
</pivotCacheDefinition>
</file>

<file path=xl/pivotCache/pivotCacheRecords1.xml><?xml version="1.0" encoding="utf-8"?>
<pivotCacheRecords xmlns="http://schemas.openxmlformats.org/spreadsheetml/2006/main" xmlns:r="http://schemas.openxmlformats.org/officeDocument/2006/relationships" count="23">
  <r>
    <x v="0"/>
  </r>
  <r>
    <x v="1"/>
  </r>
  <r>
    <x v="2"/>
  </r>
  <r>
    <x v="3"/>
  </r>
  <r>
    <x v="4"/>
  </r>
  <r>
    <x v="5"/>
  </r>
  <r>
    <x v="6"/>
  </r>
  <r>
    <x v="7"/>
  </r>
  <r>
    <x v="8"/>
  </r>
  <r>
    <x v="9"/>
  </r>
  <r>
    <x v="10"/>
  </r>
  <r>
    <x v="11"/>
  </r>
  <r>
    <x v="12"/>
  </r>
  <r>
    <x v="13"/>
  </r>
  <r>
    <x v="14"/>
  </r>
  <r>
    <x v="15"/>
  </r>
  <r>
    <x v="16"/>
  </r>
  <r>
    <x v="17"/>
  </r>
  <r>
    <x v="18"/>
  </r>
  <r>
    <x v="19"/>
  </r>
  <r>
    <x v="20"/>
  </r>
  <r>
    <x v="21"/>
  </r>
  <r>
    <x v="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3"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location ref="C90:C92" firstHeaderRow="1" firstDataRow="1" firstDataCol="1"/>
  <pivotFields count="1">
    <pivotField axis="axisRow" showAll="0">
      <items count="27">
        <item x="0"/>
        <item h="1" m="1" x="25"/>
        <item n="03 Incapacity benefits" h="1" x="2"/>
        <item h="1" x="3"/>
        <item h="1" x="4"/>
        <item h="1" x="5"/>
        <item h="1" x="6"/>
        <item h="1" x="7"/>
        <item h="1" x="8"/>
        <item h="1" x="9"/>
        <item h="1" x="10"/>
        <item h="1" x="11"/>
        <item h="1" x="12"/>
        <item h="1" x="13"/>
        <item h="1" x="14"/>
        <item h="1" x="15"/>
        <item h="1" x="16"/>
        <item h="1" x="17"/>
        <item h="1" x="18"/>
        <item n="20 Jobseekers allowance" h="1" x="19"/>
        <item n="21 Universal credit - outside welfare cap" h="1" x="20"/>
        <item h="1" x="21"/>
        <item h="1" x="22"/>
        <item h="1" m="1" x="23"/>
        <item h="1" m="1" x="24"/>
        <item h="1" x="1"/>
        <item t="default"/>
      </items>
    </pivotField>
  </pivotFields>
  <rowFields count="1">
    <field x="0"/>
  </rowFields>
  <rowItems count="2">
    <i>
      <x/>
    </i>
    <i t="grand">
      <x/>
    </i>
  </rowItems>
  <colItems count="1">
    <i/>
  </colItems>
  <formats count="1">
    <format dxfId="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Benefits1" sourceName="Benefits">
  <pivotTables>
    <pivotTable tabId="2" name="PivotTable6"/>
  </pivotTables>
  <data>
    <tabular pivotCacheId="6" showMissing="0" crossFilter="showItemsWithNoData">
      <items count="26">
        <i x="0" s="1"/>
        <i x="1"/>
        <i x="2"/>
        <i x="3"/>
        <i x="4"/>
        <i x="5"/>
        <i x="6"/>
        <i x="7"/>
        <i x="8"/>
        <i x="9"/>
        <i x="10"/>
        <i x="11"/>
        <i x="12"/>
        <i x="13"/>
        <i x="14"/>
        <i x="15"/>
        <i x="16"/>
        <i x="17"/>
        <i x="18"/>
        <i x="19"/>
        <i x="20"/>
        <i x="21"/>
        <i x="22"/>
        <i x="25" nd="1"/>
        <i x="23" nd="1"/>
        <i x="24"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Benefits list" cache="Slicer_Benefits1" caption="Choose a benefit from the list below;" style="Slicer Style 2" rowHeight="225425"/>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budgetresponsibility.org.uk/download/economic-and-fiscal-outlook-supplementary-fiscal-tables-expenditure-november-2016/" TargetMode="External"/><Relationship Id="rId7" Type="http://schemas.openxmlformats.org/officeDocument/2006/relationships/printerSettings" Target="../printerSettings/printerSettings1.bin"/><Relationship Id="rId2" Type="http://schemas.openxmlformats.org/officeDocument/2006/relationships/hyperlink" Target="http://budgetresponsibility.org.uk/download/economic-and-fiscal-outlook-supplementary-fiscal-tables-november-2016/" TargetMode="External"/><Relationship Id="rId1" Type="http://schemas.openxmlformats.org/officeDocument/2006/relationships/hyperlink" Target="https://www.gov.uk/government/collections/benefit-expenditure-tables" TargetMode="External"/><Relationship Id="rId6" Type="http://schemas.openxmlformats.org/officeDocument/2006/relationships/hyperlink" Target="http://budget-dev.redweb.network/download/economic-and-fiscal-outlook-supplementary-fiscal-tables-november-2015/" TargetMode="External"/><Relationship Id="rId5" Type="http://schemas.openxmlformats.org/officeDocument/2006/relationships/hyperlink" Target="http://budgetresponsibility.org.uk/download/economic-and-fiscal-outlook-supplementary-fiscal-tables-march-2016/" TargetMode="External"/><Relationship Id="rId4" Type="http://schemas.openxmlformats.org/officeDocument/2006/relationships/hyperlink" Target="http://budgetresponsibility.org.uk/download/economic-and-fiscal-outlook-supplementary-fiscal-tables-november-2016/" TargetMode="Externa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9:S83"/>
  <sheetViews>
    <sheetView tabSelected="1" workbookViewId="0">
      <selection activeCell="A68" sqref="A68"/>
    </sheetView>
  </sheetViews>
  <sheetFormatPr defaultRowHeight="12.75"/>
  <cols>
    <col min="1" max="1" width="9.140625" style="133"/>
    <col min="2" max="2" width="2.140625" style="133" customWidth="1"/>
    <col min="3" max="5" width="9.140625" style="133"/>
    <col min="6" max="6" width="21.42578125" style="133" customWidth="1"/>
    <col min="7" max="7" width="11.85546875" style="133" customWidth="1"/>
    <col min="8" max="16" width="9.140625" style="133"/>
    <col min="17" max="17" width="11.5703125" style="133" customWidth="1"/>
    <col min="18" max="16384" width="9.140625" style="133"/>
  </cols>
  <sheetData>
    <row r="9" spans="3:19" ht="24" customHeight="1">
      <c r="C9" s="146" t="s">
        <v>108</v>
      </c>
      <c r="D9" s="134"/>
      <c r="E9" s="134"/>
      <c r="F9" s="134"/>
      <c r="G9" s="134"/>
      <c r="H9" s="134"/>
      <c r="I9" s="134"/>
      <c r="J9" s="134"/>
      <c r="K9" s="134"/>
      <c r="L9" s="134"/>
      <c r="M9" s="134"/>
      <c r="N9" s="134"/>
      <c r="O9" s="134"/>
      <c r="P9" s="134"/>
      <c r="Q9" s="134"/>
      <c r="R9" s="134"/>
    </row>
    <row r="10" spans="3:19" ht="9" customHeight="1">
      <c r="C10" s="137"/>
      <c r="D10" s="134"/>
      <c r="E10" s="134"/>
      <c r="F10" s="134"/>
      <c r="G10" s="134"/>
      <c r="H10" s="134"/>
      <c r="I10" s="134"/>
      <c r="J10" s="134"/>
      <c r="K10" s="134"/>
      <c r="L10" s="134"/>
      <c r="M10" s="134"/>
      <c r="N10" s="134"/>
      <c r="O10" s="134"/>
      <c r="P10" s="134"/>
      <c r="Q10" s="134"/>
      <c r="R10" s="134"/>
    </row>
    <row r="11" spans="3:19" ht="31.5" customHeight="1">
      <c r="C11" s="182" t="s">
        <v>172</v>
      </c>
      <c r="D11" s="182"/>
      <c r="E11" s="182"/>
      <c r="F11" s="182"/>
      <c r="G11" s="182"/>
      <c r="H11" s="182"/>
      <c r="I11" s="182"/>
      <c r="J11" s="182"/>
      <c r="K11" s="182"/>
      <c r="L11" s="182"/>
      <c r="M11" s="182"/>
      <c r="N11" s="182"/>
      <c r="O11" s="182"/>
      <c r="P11" s="182"/>
      <c r="Q11" s="182"/>
      <c r="R11" s="142"/>
      <c r="S11" s="142"/>
    </row>
    <row r="12" spans="3:19" ht="18.75" customHeight="1">
      <c r="C12" s="182" t="s">
        <v>160</v>
      </c>
      <c r="D12" s="182"/>
      <c r="E12" s="182"/>
      <c r="F12" s="182"/>
      <c r="G12" s="182"/>
      <c r="H12" s="182"/>
      <c r="I12" s="182"/>
      <c r="J12" s="182"/>
      <c r="K12" s="182"/>
      <c r="L12" s="182"/>
      <c r="M12" s="182"/>
      <c r="N12" s="182"/>
      <c r="O12" s="182"/>
      <c r="P12" s="182"/>
      <c r="Q12" s="182"/>
      <c r="R12" s="140"/>
      <c r="S12" s="140"/>
    </row>
    <row r="13" spans="3:19" ht="19.5" customHeight="1">
      <c r="C13" s="182" t="s">
        <v>137</v>
      </c>
      <c r="D13" s="182"/>
      <c r="E13" s="182"/>
      <c r="F13" s="182"/>
      <c r="G13" s="182"/>
      <c r="H13" s="182"/>
      <c r="I13" s="182"/>
      <c r="J13" s="182"/>
      <c r="K13" s="182"/>
      <c r="L13" s="182"/>
      <c r="M13" s="182"/>
      <c r="N13" s="182"/>
      <c r="O13" s="182"/>
      <c r="P13" s="182"/>
      <c r="Q13" s="182"/>
      <c r="R13" s="134"/>
    </row>
    <row r="14" spans="3:19" ht="30" customHeight="1">
      <c r="C14" s="184" t="s">
        <v>135</v>
      </c>
      <c r="D14" s="184"/>
      <c r="E14" s="184"/>
      <c r="F14" s="184"/>
      <c r="G14" s="184"/>
      <c r="H14" s="184"/>
      <c r="I14" s="184"/>
      <c r="J14" s="184"/>
      <c r="K14" s="184"/>
      <c r="L14" s="184"/>
      <c r="M14" s="184"/>
      <c r="N14" s="184"/>
      <c r="O14" s="184"/>
      <c r="P14" s="184"/>
      <c r="Q14" s="184"/>
      <c r="R14" s="134"/>
    </row>
    <row r="15" spans="3:19">
      <c r="C15" s="150"/>
      <c r="D15" s="134"/>
      <c r="E15" s="134"/>
      <c r="F15" s="134"/>
      <c r="G15" s="134"/>
      <c r="H15" s="134"/>
      <c r="I15" s="134"/>
      <c r="J15" s="134"/>
      <c r="K15" s="134"/>
      <c r="L15" s="134"/>
      <c r="M15" s="134"/>
      <c r="N15" s="134"/>
      <c r="O15" s="134"/>
      <c r="P15" s="134"/>
      <c r="Q15" s="134"/>
      <c r="R15" s="134"/>
    </row>
    <row r="16" spans="3:19" ht="15.75">
      <c r="C16" s="136" t="s">
        <v>109</v>
      </c>
      <c r="D16" s="134"/>
      <c r="E16" s="134"/>
      <c r="F16" s="134"/>
      <c r="G16" s="134"/>
      <c r="H16" s="134"/>
      <c r="I16" s="134"/>
      <c r="J16" s="134"/>
      <c r="K16" s="134"/>
      <c r="L16" s="134"/>
      <c r="M16" s="134"/>
      <c r="N16" s="134"/>
      <c r="O16" s="134"/>
      <c r="P16" s="134"/>
      <c r="Q16" s="134"/>
      <c r="R16" s="134"/>
    </row>
    <row r="17" spans="3:18" ht="10.5" customHeight="1">
      <c r="C17" s="134"/>
      <c r="D17" s="134"/>
      <c r="E17" s="134"/>
      <c r="F17" s="134"/>
      <c r="G17" s="134"/>
      <c r="H17" s="134"/>
      <c r="I17" s="134"/>
      <c r="J17" s="134"/>
      <c r="K17" s="134"/>
      <c r="L17" s="134"/>
      <c r="M17" s="134"/>
      <c r="N17" s="134"/>
      <c r="O17" s="134"/>
      <c r="P17" s="134"/>
      <c r="Q17" s="134"/>
      <c r="R17" s="134"/>
    </row>
    <row r="18" spans="3:18" ht="15">
      <c r="C18" s="141" t="s">
        <v>111</v>
      </c>
      <c r="D18" s="134"/>
      <c r="E18" s="134"/>
      <c r="F18" s="134"/>
      <c r="G18" s="134"/>
      <c r="H18" s="134"/>
      <c r="I18" s="134"/>
      <c r="J18" s="134"/>
      <c r="K18" s="134"/>
      <c r="L18" s="134"/>
      <c r="M18" s="134"/>
      <c r="N18" s="134"/>
      <c r="O18" s="134"/>
      <c r="P18" s="134"/>
      <c r="Q18" s="134"/>
      <c r="R18" s="134"/>
    </row>
    <row r="19" spans="3:18" ht="15">
      <c r="C19" s="141" t="s">
        <v>112</v>
      </c>
      <c r="D19" s="134"/>
      <c r="E19" s="134"/>
      <c r="F19" s="134"/>
      <c r="G19" s="134"/>
      <c r="H19" s="134"/>
      <c r="I19" s="134"/>
      <c r="J19" s="134"/>
      <c r="K19" s="134"/>
      <c r="L19" s="134"/>
      <c r="M19" s="134"/>
      <c r="N19" s="134"/>
      <c r="O19" s="134"/>
      <c r="P19" s="134"/>
      <c r="Q19" s="134"/>
      <c r="R19" s="134"/>
    </row>
    <row r="20" spans="3:18" ht="15">
      <c r="C20" s="141" t="s">
        <v>114</v>
      </c>
      <c r="D20" s="134"/>
      <c r="E20" s="134"/>
      <c r="F20" s="134"/>
      <c r="G20" s="134"/>
      <c r="H20" s="134"/>
      <c r="I20" s="134"/>
      <c r="J20" s="134"/>
      <c r="K20" s="134"/>
      <c r="L20" s="134"/>
      <c r="M20" s="134"/>
      <c r="N20" s="134"/>
      <c r="O20" s="134"/>
      <c r="P20" s="134"/>
      <c r="Q20" s="134"/>
      <c r="R20" s="134"/>
    </row>
    <row r="21" spans="3:18" ht="15">
      <c r="C21" s="141"/>
      <c r="D21" s="134"/>
      <c r="E21" s="134"/>
      <c r="F21" s="134"/>
      <c r="G21" s="134"/>
      <c r="H21" s="134"/>
      <c r="I21" s="134"/>
      <c r="J21" s="134"/>
      <c r="K21" s="134"/>
      <c r="L21" s="134"/>
      <c r="M21" s="134"/>
      <c r="N21" s="134"/>
      <c r="O21" s="134"/>
      <c r="P21" s="134"/>
      <c r="Q21" s="134"/>
      <c r="R21" s="134"/>
    </row>
    <row r="22" spans="3:18" ht="15">
      <c r="C22" s="151" t="s">
        <v>162</v>
      </c>
      <c r="D22" s="134"/>
      <c r="E22" s="134"/>
      <c r="F22" s="134"/>
      <c r="G22" s="134"/>
      <c r="H22" s="134"/>
      <c r="I22" s="134"/>
      <c r="J22" s="134"/>
      <c r="K22" s="134"/>
      <c r="L22" s="134"/>
      <c r="M22" s="134"/>
      <c r="N22" s="134"/>
      <c r="O22" s="134"/>
      <c r="P22" s="134"/>
      <c r="Q22" s="134"/>
      <c r="R22" s="134"/>
    </row>
    <row r="23" spans="3:18" ht="9" customHeight="1">
      <c r="C23" s="141"/>
      <c r="D23" s="134"/>
      <c r="E23" s="134"/>
      <c r="F23" s="134"/>
      <c r="G23" s="134"/>
      <c r="H23" s="134"/>
      <c r="I23" s="134"/>
      <c r="J23" s="134"/>
      <c r="K23" s="134"/>
      <c r="L23" s="134"/>
      <c r="M23" s="134"/>
      <c r="N23" s="134"/>
      <c r="O23" s="134"/>
      <c r="P23" s="134"/>
      <c r="Q23" s="134"/>
      <c r="R23" s="134"/>
    </row>
    <row r="24" spans="3:18">
      <c r="D24" s="134"/>
      <c r="E24" s="134"/>
      <c r="F24" s="134"/>
      <c r="G24" s="134"/>
      <c r="H24" s="134"/>
      <c r="I24" s="134"/>
      <c r="J24" s="134"/>
      <c r="K24" s="134"/>
      <c r="L24" s="134"/>
      <c r="M24" s="134"/>
      <c r="N24" s="134"/>
      <c r="O24" s="134"/>
      <c r="P24" s="134"/>
      <c r="Q24" s="134"/>
      <c r="R24" s="134"/>
    </row>
    <row r="25" spans="3:18" ht="7.5" customHeight="1">
      <c r="C25" s="141"/>
      <c r="D25" s="134"/>
      <c r="E25" s="134"/>
      <c r="F25" s="134"/>
      <c r="G25" s="134"/>
      <c r="H25" s="134"/>
      <c r="I25" s="134"/>
      <c r="J25" s="134"/>
      <c r="K25" s="134"/>
      <c r="L25" s="134"/>
      <c r="M25" s="134"/>
      <c r="N25" s="134"/>
      <c r="O25" s="134"/>
      <c r="P25" s="134"/>
      <c r="Q25" s="134"/>
      <c r="R25" s="134"/>
    </row>
    <row r="26" spans="3:18" ht="15">
      <c r="C26" s="141"/>
      <c r="D26" s="134"/>
      <c r="E26" s="134"/>
      <c r="F26" s="134"/>
      <c r="G26" s="134"/>
      <c r="H26" s="134"/>
      <c r="I26" s="134"/>
      <c r="J26" s="134"/>
      <c r="K26" s="134"/>
      <c r="L26" s="134"/>
      <c r="M26" s="134"/>
      <c r="N26" s="134"/>
      <c r="O26" s="134"/>
      <c r="P26" s="134"/>
      <c r="Q26" s="134"/>
      <c r="R26" s="134"/>
    </row>
    <row r="27" spans="3:18" ht="15">
      <c r="C27" s="141"/>
      <c r="D27" s="134"/>
      <c r="E27" s="134"/>
      <c r="F27" s="134"/>
      <c r="G27" s="134"/>
      <c r="H27" s="134"/>
      <c r="I27" s="134"/>
      <c r="J27" s="134"/>
      <c r="K27" s="134"/>
      <c r="L27" s="134"/>
      <c r="M27" s="134"/>
      <c r="N27" s="134"/>
      <c r="O27" s="134"/>
      <c r="P27" s="134"/>
      <c r="Q27" s="134"/>
      <c r="R27" s="134"/>
    </row>
    <row r="28" spans="3:18" ht="15">
      <c r="C28" s="141"/>
      <c r="D28" s="134"/>
      <c r="E28" s="134"/>
      <c r="F28" s="134"/>
      <c r="G28" s="134"/>
      <c r="H28" s="134"/>
      <c r="I28" s="134"/>
      <c r="J28" s="134"/>
      <c r="K28" s="134"/>
      <c r="L28" s="134"/>
      <c r="M28" s="134"/>
      <c r="N28" s="134"/>
      <c r="O28" s="134"/>
      <c r="P28" s="134"/>
      <c r="Q28" s="134"/>
      <c r="R28" s="134"/>
    </row>
    <row r="29" spans="3:18" ht="15">
      <c r="C29" s="141"/>
      <c r="D29" s="134"/>
      <c r="E29" s="134"/>
      <c r="F29" s="134"/>
      <c r="G29" s="134"/>
      <c r="H29" s="134"/>
      <c r="I29" s="134"/>
      <c r="J29" s="134"/>
      <c r="K29" s="134"/>
      <c r="L29" s="134"/>
      <c r="M29" s="134"/>
      <c r="N29" s="134"/>
      <c r="O29" s="134"/>
      <c r="P29" s="134"/>
      <c r="Q29" s="134"/>
      <c r="R29" s="134"/>
    </row>
    <row r="30" spans="3:18" ht="15">
      <c r="C30" s="141"/>
      <c r="D30" s="134"/>
      <c r="E30" s="134"/>
      <c r="F30" s="134"/>
      <c r="G30" s="134"/>
      <c r="H30" s="134"/>
      <c r="I30" s="134"/>
      <c r="J30" s="134"/>
      <c r="K30" s="134"/>
      <c r="L30" s="134"/>
      <c r="M30" s="134"/>
      <c r="N30" s="134"/>
      <c r="O30" s="134"/>
      <c r="P30" s="134"/>
      <c r="Q30" s="134"/>
      <c r="R30" s="134"/>
    </row>
    <row r="31" spans="3:18" ht="15">
      <c r="C31" s="141"/>
      <c r="D31" s="134"/>
      <c r="E31" s="134"/>
      <c r="F31" s="134"/>
      <c r="G31" s="134"/>
      <c r="H31" s="134"/>
      <c r="I31" s="134"/>
      <c r="J31" s="134"/>
      <c r="K31" s="134"/>
      <c r="L31" s="134"/>
      <c r="M31" s="134"/>
      <c r="N31" s="134"/>
      <c r="O31" s="134"/>
      <c r="P31" s="134"/>
      <c r="Q31" s="134"/>
      <c r="R31" s="134"/>
    </row>
    <row r="32" spans="3:18" ht="15">
      <c r="C32" s="141"/>
      <c r="D32" s="134"/>
      <c r="E32" s="134"/>
      <c r="F32" s="134"/>
      <c r="G32" s="134"/>
      <c r="H32" s="134"/>
      <c r="I32" s="134"/>
      <c r="J32" s="134"/>
      <c r="K32" s="134"/>
      <c r="L32" s="134"/>
      <c r="M32" s="134"/>
      <c r="N32" s="134"/>
      <c r="O32" s="134"/>
      <c r="P32" s="134"/>
      <c r="Q32" s="134"/>
      <c r="R32" s="134"/>
    </row>
    <row r="33" spans="3:18" ht="15">
      <c r="C33" s="141"/>
      <c r="D33" s="134"/>
      <c r="E33" s="134"/>
      <c r="F33" s="134"/>
      <c r="G33" s="134"/>
      <c r="H33" s="134"/>
      <c r="I33" s="134"/>
      <c r="J33" s="134"/>
      <c r="K33" s="134"/>
      <c r="L33" s="134"/>
      <c r="M33" s="134"/>
      <c r="N33" s="134"/>
      <c r="O33" s="134"/>
      <c r="P33" s="134"/>
      <c r="Q33" s="134"/>
      <c r="R33" s="134"/>
    </row>
    <row r="34" spans="3:18" ht="15">
      <c r="C34" s="141"/>
      <c r="D34" s="134"/>
      <c r="E34" s="134"/>
      <c r="F34" s="134"/>
      <c r="G34" s="134"/>
      <c r="H34" s="134"/>
      <c r="I34" s="134"/>
      <c r="J34" s="134"/>
      <c r="K34" s="134"/>
      <c r="L34" s="134"/>
      <c r="M34" s="134"/>
      <c r="N34" s="134"/>
      <c r="O34" s="134"/>
      <c r="P34" s="134"/>
      <c r="Q34" s="134"/>
      <c r="R34" s="134"/>
    </row>
    <row r="35" spans="3:18" ht="15">
      <c r="C35" s="141"/>
      <c r="D35" s="134"/>
      <c r="E35" s="134"/>
      <c r="F35" s="134"/>
      <c r="G35" s="134"/>
      <c r="H35" s="134"/>
      <c r="I35" s="134"/>
      <c r="J35" s="134"/>
      <c r="K35" s="134"/>
      <c r="L35" s="134"/>
      <c r="M35" s="134"/>
      <c r="N35" s="134"/>
      <c r="O35" s="134"/>
      <c r="P35" s="134"/>
      <c r="Q35" s="134"/>
      <c r="R35" s="134"/>
    </row>
    <row r="36" spans="3:18" ht="15">
      <c r="C36" s="141"/>
      <c r="D36" s="134"/>
      <c r="E36" s="134"/>
      <c r="F36" s="134"/>
      <c r="G36" s="134"/>
      <c r="H36" s="134"/>
      <c r="I36" s="134"/>
      <c r="J36" s="134"/>
      <c r="K36" s="134"/>
      <c r="L36" s="134"/>
      <c r="M36" s="134"/>
      <c r="N36" s="134"/>
      <c r="O36" s="134"/>
      <c r="P36" s="134"/>
      <c r="Q36" s="134"/>
      <c r="R36" s="134"/>
    </row>
    <row r="37" spans="3:18" ht="15">
      <c r="C37" s="141"/>
      <c r="D37" s="134"/>
      <c r="E37" s="134"/>
      <c r="F37" s="134"/>
      <c r="G37" s="134"/>
      <c r="H37" s="134"/>
      <c r="I37" s="134"/>
      <c r="J37" s="134"/>
      <c r="K37" s="134"/>
      <c r="L37" s="134"/>
      <c r="M37" s="134"/>
      <c r="N37" s="134"/>
      <c r="O37" s="134"/>
      <c r="P37" s="134"/>
      <c r="Q37" s="134"/>
      <c r="R37" s="134"/>
    </row>
    <row r="38" spans="3:18" ht="15">
      <c r="C38" s="141"/>
      <c r="D38" s="134"/>
      <c r="E38" s="134"/>
      <c r="F38" s="134"/>
      <c r="G38" s="134"/>
      <c r="H38" s="134"/>
      <c r="I38" s="134"/>
      <c r="J38" s="134"/>
      <c r="K38" s="134"/>
      <c r="L38" s="134"/>
      <c r="M38" s="134"/>
      <c r="N38" s="134"/>
      <c r="O38" s="134"/>
      <c r="P38" s="134"/>
      <c r="Q38" s="134"/>
      <c r="R38" s="134"/>
    </row>
    <row r="39" spans="3:18" ht="15">
      <c r="C39" s="141"/>
      <c r="D39" s="134"/>
      <c r="E39" s="134"/>
      <c r="F39" s="134"/>
      <c r="G39" s="134"/>
      <c r="H39" s="134"/>
      <c r="I39" s="134"/>
      <c r="J39" s="134"/>
      <c r="K39" s="134"/>
      <c r="L39" s="134"/>
      <c r="M39" s="134"/>
      <c r="N39" s="134"/>
      <c r="O39" s="134"/>
      <c r="P39" s="134"/>
      <c r="Q39" s="134"/>
      <c r="R39" s="134"/>
    </row>
    <row r="40" spans="3:18" ht="15">
      <c r="C40" s="141"/>
      <c r="D40" s="134"/>
      <c r="E40" s="134"/>
      <c r="F40" s="134"/>
      <c r="G40" s="134"/>
      <c r="H40" s="134"/>
      <c r="I40" s="134"/>
      <c r="J40" s="134"/>
      <c r="K40" s="134"/>
      <c r="L40" s="134"/>
      <c r="M40" s="134"/>
      <c r="N40" s="134"/>
      <c r="O40" s="134"/>
      <c r="P40" s="134"/>
      <c r="Q40" s="134"/>
      <c r="R40" s="134"/>
    </row>
    <row r="41" spans="3:18" ht="15">
      <c r="C41" s="141"/>
      <c r="D41" s="134"/>
      <c r="E41" s="134"/>
      <c r="F41" s="134"/>
      <c r="G41" s="134"/>
      <c r="H41" s="134"/>
      <c r="I41" s="134"/>
      <c r="J41" s="134"/>
      <c r="K41" s="134"/>
      <c r="L41" s="134"/>
      <c r="M41" s="134"/>
      <c r="N41" s="134"/>
      <c r="O41" s="134"/>
      <c r="P41" s="134"/>
      <c r="Q41" s="134"/>
      <c r="R41" s="134"/>
    </row>
    <row r="42" spans="3:18" ht="15">
      <c r="C42" s="141"/>
      <c r="D42" s="134"/>
      <c r="E42" s="134"/>
      <c r="F42" s="134"/>
      <c r="G42" s="134"/>
      <c r="H42" s="134"/>
      <c r="I42" s="134"/>
      <c r="J42" s="134"/>
      <c r="K42" s="134"/>
      <c r="L42" s="134"/>
      <c r="M42" s="134"/>
      <c r="N42" s="134"/>
      <c r="O42" s="134"/>
      <c r="P42" s="134"/>
      <c r="Q42" s="134"/>
      <c r="R42" s="134"/>
    </row>
    <row r="43" spans="3:18" ht="15">
      <c r="C43" s="141"/>
      <c r="D43" s="134"/>
      <c r="E43" s="134"/>
      <c r="F43" s="134"/>
      <c r="G43" s="134"/>
      <c r="H43" s="134"/>
      <c r="I43" s="134"/>
      <c r="J43" s="134"/>
      <c r="K43" s="134"/>
      <c r="L43" s="134"/>
      <c r="M43" s="134"/>
      <c r="N43" s="134"/>
      <c r="O43" s="134"/>
      <c r="P43" s="134"/>
      <c r="Q43" s="134"/>
      <c r="R43" s="134"/>
    </row>
    <row r="44" spans="3:18" ht="15">
      <c r="C44" s="141"/>
      <c r="D44" s="134"/>
      <c r="E44" s="134"/>
      <c r="F44" s="134"/>
      <c r="G44" s="134"/>
      <c r="H44" s="134"/>
      <c r="I44" s="134"/>
      <c r="J44" s="134"/>
      <c r="K44" s="134"/>
      <c r="L44" s="134"/>
      <c r="M44" s="134"/>
      <c r="N44" s="134"/>
      <c r="O44" s="134"/>
      <c r="P44" s="134"/>
      <c r="Q44" s="134"/>
      <c r="R44" s="134"/>
    </row>
    <row r="45" spans="3:18" ht="15">
      <c r="C45" s="141"/>
      <c r="D45" s="134"/>
      <c r="E45" s="134"/>
      <c r="F45" s="134"/>
      <c r="G45" s="134"/>
      <c r="H45" s="134"/>
      <c r="I45" s="134"/>
      <c r="J45" s="134"/>
      <c r="K45" s="134"/>
      <c r="L45" s="134"/>
      <c r="M45" s="134"/>
      <c r="N45" s="134"/>
      <c r="O45" s="134"/>
      <c r="P45" s="134"/>
      <c r="Q45" s="134"/>
      <c r="R45" s="134"/>
    </row>
    <row r="46" spans="3:18" ht="15">
      <c r="C46" s="141"/>
      <c r="D46" s="134"/>
      <c r="E46" s="134"/>
      <c r="F46" s="134"/>
      <c r="G46" s="134"/>
      <c r="H46" s="134"/>
      <c r="I46" s="134"/>
      <c r="J46" s="134"/>
      <c r="K46" s="134"/>
      <c r="L46" s="134"/>
      <c r="M46" s="134"/>
      <c r="N46" s="134"/>
      <c r="O46" s="134"/>
      <c r="P46" s="134"/>
      <c r="Q46" s="134"/>
      <c r="R46" s="134"/>
    </row>
    <row r="47" spans="3:18" ht="15">
      <c r="C47" s="141"/>
      <c r="D47" s="134"/>
      <c r="E47" s="134"/>
      <c r="F47" s="134"/>
      <c r="G47" s="134"/>
      <c r="H47" s="134"/>
      <c r="I47" s="134"/>
      <c r="J47" s="134"/>
      <c r="K47" s="134"/>
      <c r="L47" s="134"/>
      <c r="M47" s="134"/>
      <c r="N47" s="134"/>
      <c r="O47" s="134"/>
      <c r="P47" s="134"/>
      <c r="Q47" s="134"/>
      <c r="R47" s="134"/>
    </row>
    <row r="48" spans="3:18" ht="15">
      <c r="C48" s="141"/>
      <c r="D48" s="134"/>
      <c r="E48" s="134"/>
      <c r="F48" s="134"/>
      <c r="G48" s="134"/>
      <c r="H48" s="134"/>
      <c r="I48" s="134"/>
      <c r="J48" s="134"/>
      <c r="K48" s="134"/>
      <c r="L48" s="134"/>
      <c r="M48" s="134"/>
      <c r="N48" s="134"/>
      <c r="O48" s="134"/>
      <c r="P48" s="134"/>
      <c r="Q48" s="134"/>
      <c r="R48" s="134"/>
    </row>
    <row r="49" spans="2:18" ht="15">
      <c r="C49" s="141"/>
      <c r="D49" s="134"/>
      <c r="E49" s="134"/>
      <c r="F49" s="134"/>
      <c r="G49" s="134"/>
      <c r="H49" s="134"/>
      <c r="I49" s="134"/>
      <c r="J49" s="134"/>
      <c r="K49" s="134"/>
      <c r="L49" s="134"/>
      <c r="M49" s="134"/>
      <c r="N49" s="134"/>
      <c r="O49" s="134"/>
      <c r="P49" s="134"/>
      <c r="Q49" s="134"/>
      <c r="R49" s="134"/>
    </row>
    <row r="50" spans="2:18" ht="15">
      <c r="C50" s="141"/>
      <c r="D50" s="134"/>
      <c r="E50" s="134"/>
      <c r="F50" s="134"/>
      <c r="G50" s="134"/>
      <c r="H50" s="134"/>
      <c r="I50" s="134"/>
      <c r="J50" s="134"/>
      <c r="K50" s="134"/>
      <c r="L50" s="134"/>
      <c r="M50" s="134"/>
      <c r="N50" s="134"/>
      <c r="O50" s="134"/>
      <c r="P50" s="134"/>
      <c r="Q50" s="134"/>
      <c r="R50" s="134"/>
    </row>
    <row r="51" spans="2:18" ht="15">
      <c r="C51" s="141"/>
      <c r="D51" s="134"/>
      <c r="E51" s="134"/>
      <c r="F51" s="134"/>
      <c r="G51" s="134"/>
      <c r="H51" s="134"/>
      <c r="I51" s="134"/>
      <c r="J51" s="134"/>
      <c r="K51" s="134"/>
      <c r="L51" s="134"/>
      <c r="M51" s="134"/>
      <c r="N51" s="134"/>
      <c r="O51" s="134"/>
      <c r="P51" s="134"/>
      <c r="Q51" s="134"/>
      <c r="R51" s="134"/>
    </row>
    <row r="52" spans="2:18" ht="15">
      <c r="C52" s="141"/>
      <c r="D52" s="134"/>
      <c r="E52" s="134"/>
      <c r="F52" s="134"/>
      <c r="G52" s="134"/>
      <c r="H52" s="134"/>
      <c r="I52" s="134"/>
      <c r="J52" s="134"/>
      <c r="K52" s="134"/>
      <c r="L52" s="134"/>
      <c r="M52" s="134"/>
      <c r="N52" s="134"/>
      <c r="O52" s="134"/>
      <c r="P52" s="134"/>
      <c r="Q52" s="134"/>
      <c r="R52" s="134"/>
    </row>
    <row r="53" spans="2:18" ht="15.75">
      <c r="C53" s="136" t="s">
        <v>113</v>
      </c>
      <c r="D53" s="134"/>
      <c r="E53" s="134"/>
      <c r="F53" s="134"/>
      <c r="G53" s="134"/>
      <c r="H53" s="134"/>
      <c r="I53" s="134"/>
      <c r="J53" s="134"/>
      <c r="K53" s="134"/>
      <c r="L53" s="134"/>
      <c r="M53" s="134"/>
      <c r="N53" s="134"/>
      <c r="O53" s="134"/>
      <c r="P53" s="134"/>
      <c r="Q53" s="134"/>
      <c r="R53" s="134"/>
    </row>
    <row r="54" spans="2:18" ht="9" customHeight="1">
      <c r="C54" s="136"/>
      <c r="D54" s="134"/>
      <c r="E54" s="134"/>
      <c r="F54" s="134"/>
      <c r="G54" s="134"/>
      <c r="H54" s="134"/>
      <c r="I54" s="134"/>
      <c r="J54" s="134"/>
      <c r="K54" s="134"/>
      <c r="L54" s="134"/>
      <c r="M54" s="134"/>
      <c r="N54" s="134"/>
      <c r="O54" s="134"/>
      <c r="P54" s="134"/>
      <c r="Q54" s="134"/>
      <c r="R54" s="134"/>
    </row>
    <row r="55" spans="2:18" ht="32.25" customHeight="1">
      <c r="C55" s="183" t="s">
        <v>136</v>
      </c>
      <c r="D55" s="183"/>
      <c r="E55" s="183"/>
      <c r="F55" s="183"/>
      <c r="G55" s="183"/>
      <c r="H55" s="183"/>
      <c r="I55" s="183"/>
      <c r="J55" s="183"/>
      <c r="K55" s="183"/>
      <c r="L55" s="183"/>
      <c r="M55" s="183"/>
      <c r="N55" s="183"/>
      <c r="O55" s="183"/>
      <c r="P55" s="183"/>
      <c r="Q55" s="183"/>
      <c r="R55" s="134"/>
    </row>
    <row r="56" spans="2:18" ht="123.75" customHeight="1">
      <c r="C56" s="181" t="s">
        <v>138</v>
      </c>
      <c r="D56" s="181"/>
      <c r="E56" s="181"/>
      <c r="F56" s="181"/>
      <c r="G56" s="181"/>
      <c r="H56" s="181"/>
      <c r="I56" s="181"/>
      <c r="J56" s="181"/>
      <c r="K56" s="181"/>
      <c r="L56" s="181"/>
      <c r="M56" s="134"/>
      <c r="N56" s="147"/>
      <c r="O56" s="134"/>
      <c r="P56" s="134"/>
      <c r="Q56" s="134"/>
      <c r="R56" s="134"/>
    </row>
    <row r="57" spans="2:18" ht="13.5" customHeight="1">
      <c r="B57" s="139"/>
      <c r="C57" s="134"/>
      <c r="D57" s="134"/>
      <c r="E57" s="134"/>
      <c r="F57" s="134"/>
      <c r="G57" s="141"/>
      <c r="H57" s="134"/>
      <c r="I57" s="134"/>
      <c r="J57" s="134"/>
      <c r="K57" s="134"/>
      <c r="L57" s="134"/>
      <c r="M57" s="134"/>
      <c r="N57" s="134"/>
      <c r="O57" s="134"/>
      <c r="P57" s="134"/>
      <c r="Q57" s="134"/>
      <c r="R57" s="134"/>
    </row>
    <row r="58" spans="2:18" ht="13.5" customHeight="1">
      <c r="B58" s="139"/>
      <c r="C58" s="136" t="s">
        <v>117</v>
      </c>
      <c r="D58" s="134"/>
      <c r="E58" s="134"/>
      <c r="F58" s="134"/>
      <c r="G58" s="141"/>
      <c r="H58" s="134"/>
      <c r="I58" s="134"/>
      <c r="J58" s="134"/>
      <c r="K58" s="134"/>
      <c r="L58" s="134"/>
      <c r="M58" s="134"/>
      <c r="N58" s="134"/>
      <c r="O58" s="134"/>
      <c r="P58" s="134"/>
      <c r="Q58" s="134"/>
      <c r="R58" s="134"/>
    </row>
    <row r="59" spans="2:18" ht="13.5" customHeight="1">
      <c r="B59" s="139"/>
      <c r="C59" s="141" t="s">
        <v>139</v>
      </c>
      <c r="D59" s="134"/>
      <c r="E59" s="134"/>
      <c r="F59" s="134"/>
      <c r="G59" s="141"/>
      <c r="H59" s="134"/>
      <c r="I59" s="134"/>
      <c r="J59" s="134"/>
      <c r="K59" s="134"/>
      <c r="L59" s="134"/>
      <c r="M59" s="134"/>
      <c r="N59" s="134"/>
      <c r="O59" s="134"/>
      <c r="P59" s="134"/>
      <c r="Q59" s="134"/>
      <c r="R59" s="134"/>
    </row>
    <row r="60" spans="2:18" ht="13.5" customHeight="1">
      <c r="B60" s="139"/>
      <c r="C60" s="141" t="s">
        <v>140</v>
      </c>
      <c r="D60" s="134"/>
      <c r="E60" s="134"/>
      <c r="F60" s="134"/>
      <c r="G60" s="141"/>
      <c r="H60" s="134"/>
      <c r="I60" s="134"/>
      <c r="J60" s="134"/>
      <c r="K60" s="134"/>
      <c r="L60" s="134"/>
      <c r="M60" s="134"/>
      <c r="N60" s="134"/>
      <c r="O60" s="134"/>
      <c r="P60" s="134"/>
      <c r="Q60" s="134"/>
      <c r="R60" s="134"/>
    </row>
    <row r="61" spans="2:18" ht="13.5" customHeight="1">
      <c r="B61" s="139"/>
      <c r="C61" s="141" t="s">
        <v>171</v>
      </c>
      <c r="D61" s="134"/>
      <c r="E61" s="134"/>
      <c r="F61" s="134"/>
      <c r="G61" s="141"/>
      <c r="H61" s="134"/>
      <c r="I61" s="134"/>
      <c r="J61" s="134"/>
      <c r="K61" s="134"/>
      <c r="L61" s="134"/>
      <c r="M61" s="134"/>
      <c r="N61" s="134"/>
      <c r="O61" s="134"/>
      <c r="P61" s="134"/>
      <c r="Q61" s="134"/>
      <c r="R61" s="134"/>
    </row>
    <row r="62" spans="2:18" ht="13.5" customHeight="1">
      <c r="B62" s="139"/>
      <c r="C62" s="134"/>
      <c r="D62" s="134"/>
      <c r="E62" s="134"/>
      <c r="F62" s="134"/>
      <c r="G62" s="141"/>
      <c r="H62" s="134"/>
      <c r="I62" s="134"/>
      <c r="J62" s="134"/>
      <c r="K62" s="134"/>
      <c r="L62" s="134"/>
      <c r="M62" s="134"/>
      <c r="N62" s="134"/>
      <c r="O62" s="134"/>
      <c r="P62" s="134"/>
      <c r="Q62" s="134"/>
      <c r="R62" s="134"/>
    </row>
    <row r="63" spans="2:18" ht="15.75">
      <c r="C63" s="136" t="s">
        <v>115</v>
      </c>
      <c r="D63" s="134"/>
      <c r="E63" s="134"/>
      <c r="F63" s="134"/>
      <c r="G63" s="141"/>
      <c r="H63" s="134"/>
      <c r="I63" s="134"/>
      <c r="J63" s="134"/>
      <c r="K63" s="134"/>
      <c r="L63" s="134"/>
      <c r="M63" s="134"/>
      <c r="N63" s="134"/>
      <c r="O63" s="134"/>
      <c r="P63" s="134"/>
      <c r="Q63" s="134"/>
      <c r="R63" s="134"/>
    </row>
    <row r="64" spans="2:18" ht="15.75">
      <c r="C64" s="143" t="s">
        <v>116</v>
      </c>
      <c r="D64" s="144"/>
      <c r="E64" s="144"/>
      <c r="F64" s="144"/>
      <c r="G64" s="143"/>
      <c r="H64" s="144"/>
      <c r="I64" s="135"/>
      <c r="J64" s="134"/>
      <c r="K64" s="134"/>
      <c r="L64" s="134"/>
      <c r="M64" s="134"/>
      <c r="N64" s="134"/>
      <c r="O64" s="134"/>
      <c r="P64" s="134"/>
      <c r="Q64" s="134"/>
      <c r="R64" s="134"/>
    </row>
    <row r="65" spans="1:18" ht="15.75">
      <c r="C65" s="180" t="s">
        <v>159</v>
      </c>
      <c r="D65" s="144"/>
      <c r="E65" s="144"/>
      <c r="F65" s="144"/>
      <c r="G65" s="145"/>
      <c r="H65" s="144"/>
      <c r="I65" s="135"/>
      <c r="J65" s="134"/>
      <c r="K65" s="134"/>
      <c r="L65" s="134"/>
      <c r="M65" s="134"/>
      <c r="N65" s="134"/>
      <c r="O65" s="134"/>
      <c r="P65" s="134"/>
      <c r="Q65" s="134"/>
      <c r="R65" s="134"/>
    </row>
    <row r="66" spans="1:18" ht="15.75">
      <c r="C66" s="180" t="s">
        <v>168</v>
      </c>
      <c r="D66" s="135"/>
      <c r="E66" s="135"/>
      <c r="F66" s="135"/>
      <c r="G66" s="135"/>
      <c r="H66" s="135"/>
      <c r="I66" s="135"/>
      <c r="J66" s="134"/>
      <c r="K66" s="134"/>
      <c r="L66" s="134"/>
      <c r="M66" s="134"/>
      <c r="N66" s="134"/>
      <c r="O66" s="134"/>
      <c r="P66" s="134"/>
      <c r="Q66" s="134"/>
      <c r="R66" s="134"/>
    </row>
    <row r="67" spans="1:18" ht="15.75">
      <c r="C67" s="180" t="s">
        <v>169</v>
      </c>
      <c r="D67" s="135"/>
      <c r="E67" s="135"/>
      <c r="F67" s="135"/>
      <c r="G67" s="135"/>
      <c r="H67" s="135"/>
      <c r="I67" s="135"/>
      <c r="J67" s="134"/>
      <c r="K67" s="134"/>
      <c r="L67" s="134"/>
      <c r="M67" s="134"/>
      <c r="N67" s="134"/>
      <c r="O67" s="134"/>
      <c r="P67" s="134"/>
      <c r="Q67" s="134"/>
      <c r="R67" s="134"/>
    </row>
    <row r="68" spans="1:18" ht="15.75">
      <c r="C68" s="135"/>
      <c r="D68" s="134"/>
      <c r="E68" s="134"/>
      <c r="F68" s="134"/>
      <c r="G68" s="134"/>
      <c r="H68" s="134"/>
      <c r="I68" s="134"/>
      <c r="J68" s="134"/>
      <c r="K68" s="134"/>
      <c r="L68" s="134"/>
      <c r="M68" s="134"/>
      <c r="N68" s="134"/>
      <c r="O68" s="134"/>
      <c r="P68" s="134"/>
      <c r="Q68" s="134"/>
      <c r="R68" s="134"/>
    </row>
    <row r="69" spans="1:18" ht="15.75">
      <c r="C69" s="135"/>
      <c r="D69" s="134"/>
      <c r="E69" s="134"/>
      <c r="F69" s="134"/>
      <c r="G69" s="134"/>
      <c r="H69" s="134"/>
      <c r="I69" s="134"/>
      <c r="J69" s="134"/>
      <c r="K69" s="134"/>
      <c r="L69" s="134"/>
      <c r="M69" s="134"/>
      <c r="N69" s="134"/>
      <c r="O69" s="134"/>
      <c r="P69" s="134"/>
      <c r="Q69" s="134"/>
      <c r="R69" s="134"/>
    </row>
    <row r="70" spans="1:18" ht="15.75">
      <c r="C70" s="135"/>
      <c r="D70" s="134"/>
      <c r="E70" s="134"/>
      <c r="F70" s="134"/>
      <c r="G70" s="134"/>
      <c r="H70" s="134"/>
      <c r="I70" s="134"/>
      <c r="J70" s="134"/>
      <c r="K70" s="134"/>
      <c r="L70" s="134"/>
      <c r="M70" s="134"/>
      <c r="N70" s="134"/>
      <c r="O70" s="134"/>
      <c r="P70" s="134"/>
      <c r="Q70" s="134"/>
      <c r="R70" s="134"/>
    </row>
    <row r="71" spans="1:18">
      <c r="C71" s="134"/>
      <c r="D71" s="134"/>
      <c r="E71" s="134"/>
      <c r="F71" s="134"/>
      <c r="G71" s="134"/>
      <c r="H71" s="134"/>
      <c r="I71" s="134"/>
      <c r="J71" s="134"/>
      <c r="K71" s="134"/>
      <c r="L71" s="134"/>
      <c r="M71" s="134"/>
      <c r="N71" s="134"/>
      <c r="O71" s="134"/>
      <c r="P71" s="134"/>
      <c r="Q71" s="134"/>
      <c r="R71" s="134"/>
    </row>
    <row r="72" spans="1:18">
      <c r="C72" s="134"/>
      <c r="D72" s="134"/>
      <c r="E72" s="134"/>
      <c r="F72" s="134"/>
      <c r="G72" s="134"/>
      <c r="H72" s="134"/>
      <c r="I72" s="134"/>
      <c r="J72" s="134"/>
      <c r="K72" s="134"/>
      <c r="L72" s="134"/>
      <c r="M72" s="134"/>
      <c r="N72" s="134"/>
      <c r="O72" s="134"/>
      <c r="P72" s="134"/>
      <c r="Q72" s="134"/>
      <c r="R72" s="134"/>
    </row>
    <row r="73" spans="1:18">
      <c r="C73" s="134"/>
      <c r="D73" s="134"/>
      <c r="E73" s="134"/>
      <c r="F73" s="134"/>
      <c r="G73" s="134"/>
      <c r="H73" s="134"/>
      <c r="I73" s="134"/>
      <c r="J73" s="134"/>
      <c r="K73" s="134"/>
      <c r="L73" s="134"/>
      <c r="M73" s="134"/>
      <c r="N73" s="134"/>
      <c r="O73" s="134"/>
      <c r="P73" s="134"/>
      <c r="Q73" s="134"/>
      <c r="R73" s="134"/>
    </row>
    <row r="74" spans="1:18">
      <c r="C74" s="134"/>
      <c r="D74" s="134"/>
      <c r="E74" s="134"/>
      <c r="F74" s="134"/>
      <c r="G74" s="134"/>
      <c r="H74" s="134"/>
      <c r="I74" s="134"/>
      <c r="J74" s="134"/>
      <c r="K74" s="134"/>
      <c r="L74" s="134"/>
      <c r="M74" s="134"/>
      <c r="N74" s="134"/>
      <c r="O74" s="134"/>
      <c r="P74" s="134"/>
      <c r="Q74" s="134"/>
      <c r="R74" s="134"/>
    </row>
    <row r="75" spans="1:18">
      <c r="C75" s="134"/>
      <c r="D75" s="134"/>
      <c r="E75" s="134"/>
      <c r="F75" s="134"/>
      <c r="G75" s="134"/>
      <c r="H75" s="134"/>
      <c r="I75" s="134"/>
      <c r="J75" s="134"/>
      <c r="K75" s="134"/>
      <c r="L75" s="134"/>
      <c r="M75" s="134"/>
      <c r="N75" s="134"/>
      <c r="O75" s="134"/>
      <c r="P75" s="134"/>
      <c r="Q75" s="134"/>
      <c r="R75" s="134"/>
    </row>
    <row r="76" spans="1:18">
      <c r="C76" s="134"/>
      <c r="D76" s="134"/>
      <c r="E76" s="134"/>
      <c r="F76" s="134"/>
      <c r="G76" s="134"/>
      <c r="H76" s="134"/>
      <c r="I76" s="134"/>
      <c r="J76" s="134"/>
      <c r="K76" s="134"/>
      <c r="L76" s="134"/>
      <c r="M76" s="134"/>
      <c r="N76" s="134"/>
      <c r="O76" s="134"/>
      <c r="P76" s="134"/>
      <c r="Q76" s="134"/>
      <c r="R76" s="134"/>
    </row>
    <row r="77" spans="1:18">
      <c r="C77" s="134"/>
      <c r="D77" s="134"/>
      <c r="E77" s="134"/>
      <c r="F77" s="134"/>
      <c r="G77" s="134"/>
      <c r="H77" s="134"/>
      <c r="I77" s="134"/>
      <c r="J77" s="134"/>
      <c r="K77" s="134"/>
      <c r="L77" s="134"/>
      <c r="M77" s="134"/>
      <c r="N77" s="134"/>
      <c r="O77" s="134"/>
      <c r="P77" s="134"/>
      <c r="Q77" s="134"/>
      <c r="R77" s="134"/>
    </row>
    <row r="78" spans="1:18">
      <c r="C78" s="134"/>
      <c r="D78" s="134"/>
      <c r="E78" s="134"/>
      <c r="F78" s="134"/>
      <c r="G78" s="134"/>
      <c r="H78" s="134"/>
      <c r="I78" s="134"/>
      <c r="J78" s="134"/>
      <c r="K78" s="134"/>
      <c r="L78" s="134"/>
      <c r="M78" s="134"/>
      <c r="N78" s="134"/>
      <c r="O78" s="134"/>
      <c r="P78" s="134"/>
      <c r="Q78" s="134"/>
      <c r="R78" s="134"/>
    </row>
    <row r="79" spans="1:18">
      <c r="C79" s="134"/>
      <c r="D79" s="134"/>
      <c r="E79" s="134"/>
      <c r="F79" s="134"/>
      <c r="G79" s="134"/>
      <c r="H79" s="134"/>
      <c r="I79" s="134"/>
      <c r="J79" s="134"/>
      <c r="K79" s="134"/>
      <c r="L79" s="134"/>
      <c r="M79" s="134"/>
      <c r="N79" s="134"/>
      <c r="O79" s="134"/>
      <c r="P79" s="134"/>
      <c r="Q79" s="134"/>
      <c r="R79" s="134"/>
    </row>
    <row r="80" spans="1:18">
      <c r="A80" s="138" t="s">
        <v>110</v>
      </c>
      <c r="B80" s="138"/>
      <c r="C80" s="134"/>
      <c r="D80" s="134"/>
      <c r="E80" s="134"/>
      <c r="F80" s="134"/>
      <c r="G80" s="134"/>
      <c r="H80" s="134"/>
      <c r="I80" s="134"/>
      <c r="J80" s="134"/>
      <c r="K80" s="134"/>
      <c r="L80" s="134"/>
      <c r="M80" s="134"/>
      <c r="N80" s="134"/>
      <c r="O80" s="134"/>
      <c r="P80" s="134"/>
      <c r="Q80" s="134"/>
      <c r="R80" s="134"/>
    </row>
    <row r="81" spans="3:18">
      <c r="C81" s="134"/>
      <c r="D81" s="134"/>
      <c r="E81" s="134"/>
      <c r="F81" s="134"/>
      <c r="G81" s="134"/>
      <c r="H81" s="134"/>
      <c r="I81" s="134"/>
      <c r="J81" s="134"/>
      <c r="K81" s="134"/>
      <c r="L81" s="134"/>
      <c r="M81" s="134"/>
      <c r="N81" s="134"/>
      <c r="O81" s="134"/>
      <c r="P81" s="134"/>
      <c r="Q81" s="134"/>
      <c r="R81" s="134"/>
    </row>
    <row r="82" spans="3:18">
      <c r="C82" s="134"/>
      <c r="D82" s="134"/>
      <c r="E82" s="134"/>
      <c r="F82" s="134"/>
      <c r="G82" s="134"/>
      <c r="H82" s="134"/>
      <c r="I82" s="134"/>
      <c r="J82" s="134"/>
      <c r="K82" s="134"/>
      <c r="L82" s="134"/>
      <c r="M82" s="134"/>
      <c r="N82" s="134"/>
      <c r="O82" s="134"/>
      <c r="P82" s="134"/>
      <c r="Q82" s="134"/>
      <c r="R82" s="134"/>
    </row>
    <row r="83" spans="3:18">
      <c r="C83" s="134"/>
      <c r="D83" s="134"/>
      <c r="E83" s="134"/>
      <c r="F83" s="134"/>
      <c r="G83" s="134"/>
      <c r="H83" s="134"/>
      <c r="I83" s="134"/>
      <c r="J83" s="134"/>
      <c r="K83" s="134"/>
      <c r="L83" s="134"/>
      <c r="M83" s="134"/>
      <c r="N83" s="134"/>
      <c r="O83" s="134"/>
      <c r="P83" s="134"/>
      <c r="Q83" s="134"/>
      <c r="R83" s="134"/>
    </row>
  </sheetData>
  <sheetProtection selectLockedCells="1"/>
  <mergeCells count="6">
    <mergeCell ref="C56:L56"/>
    <mergeCell ref="C12:Q12"/>
    <mergeCell ref="C11:Q11"/>
    <mergeCell ref="C13:Q13"/>
    <mergeCell ref="C55:Q55"/>
    <mergeCell ref="C14:Q14"/>
  </mergeCells>
  <hyperlinks>
    <hyperlink ref="C64" r:id="rId1" display="DWP Benefit caseload and expenditure tables - "/>
    <hyperlink ref="C65" r:id="rId2"/>
    <hyperlink ref="C65:C66" r:id="rId3" display="Economic and fiscal outlook supplementary fiscal tables - November 2016"/>
    <hyperlink ref="C66:C67" r:id="rId4" display="Economic and fiscal outlook supplementary fiscal tables - November 2016"/>
    <hyperlink ref="C66" r:id="rId5"/>
    <hyperlink ref="C67" r:id="rId6"/>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53"/>
  <sheetViews>
    <sheetView showZeros="0" zoomScale="60" zoomScaleNormal="60" workbookViewId="0">
      <selection activeCell="R107" sqref="R107"/>
    </sheetView>
  </sheetViews>
  <sheetFormatPr defaultRowHeight="12.75"/>
  <cols>
    <col min="1" max="1" width="7.5703125" style="120" customWidth="1"/>
    <col min="2" max="2" width="6.28515625" style="120" customWidth="1"/>
    <col min="3" max="3" width="19.140625" style="120" customWidth="1"/>
    <col min="4" max="4" width="3.85546875" style="120" customWidth="1"/>
    <col min="5" max="5" width="16.5703125" style="120" customWidth="1"/>
    <col min="6" max="6" width="16" style="120" customWidth="1"/>
    <col min="7" max="7" width="10.85546875" style="120" customWidth="1"/>
    <col min="8" max="8" width="22.28515625" style="120" customWidth="1"/>
    <col min="9" max="9" width="8.5703125" style="120" customWidth="1"/>
    <col min="10" max="10" width="9.140625" style="120" customWidth="1"/>
    <col min="11" max="11" width="6.140625" style="120" customWidth="1"/>
    <col min="12" max="14" width="26.7109375" style="120" customWidth="1"/>
    <col min="15" max="15" width="25.85546875" style="120" customWidth="1"/>
    <col min="16" max="16" width="23.85546875" style="120" customWidth="1"/>
    <col min="17" max="17" width="30.42578125" style="120" customWidth="1"/>
    <col min="18" max="18" width="27.42578125" style="120" customWidth="1"/>
    <col min="19" max="16384" width="9.140625" style="120"/>
  </cols>
  <sheetData>
    <row r="1" spans="1:17" ht="11.25" customHeight="1" thickBot="1"/>
    <row r="2" spans="1:17" ht="27.75" customHeight="1" thickTop="1" thickBot="1">
      <c r="B2" s="125"/>
      <c r="C2" s="196" t="str">
        <f>RIGHT(Input!C91,LEN(Input!C91)-3)</f>
        <v>Housing benefit - in welfare cap</v>
      </c>
      <c r="D2" s="197"/>
      <c r="E2" s="197"/>
      <c r="F2" s="197"/>
      <c r="G2" s="197"/>
      <c r="H2" s="198"/>
      <c r="I2" s="124"/>
      <c r="J2" s="122"/>
      <c r="K2" s="122"/>
      <c r="L2" s="122"/>
      <c r="M2" s="122"/>
      <c r="N2" s="122"/>
      <c r="O2" s="122"/>
      <c r="P2" s="122"/>
      <c r="Q2" s="122"/>
    </row>
    <row r="3" spans="1:17" ht="25.5" customHeight="1" thickTop="1" thickBot="1">
      <c r="B3" s="123"/>
      <c r="C3" s="199"/>
      <c r="D3" s="200"/>
      <c r="E3" s="200"/>
      <c r="F3" s="200"/>
      <c r="G3" s="200"/>
      <c r="H3" s="201"/>
      <c r="I3" s="109"/>
      <c r="J3" s="131"/>
      <c r="K3" s="148" t="str">
        <f>C2&amp;" factoids: " &amp;Input!D3</f>
        <v>Housing benefit - in welfare cap factoids: Nov 2016</v>
      </c>
      <c r="L3" s="110"/>
      <c r="M3" s="111"/>
      <c r="N3" s="111"/>
      <c r="O3" s="111"/>
      <c r="P3" s="190"/>
      <c r="Q3" s="191"/>
    </row>
    <row r="4" spans="1:17" ht="23.25" customHeight="1" thickTop="1">
      <c r="A4" s="121"/>
      <c r="B4" s="126"/>
      <c r="C4" s="112"/>
      <c r="D4" s="112"/>
      <c r="E4" s="111"/>
      <c r="F4" s="111"/>
      <c r="G4" s="109"/>
      <c r="H4" s="109"/>
      <c r="I4" s="109"/>
      <c r="J4" s="118"/>
      <c r="K4" s="128"/>
      <c r="L4" s="113" t="s">
        <v>170</v>
      </c>
      <c r="M4" s="114"/>
      <c r="N4" s="113" t="s">
        <v>146</v>
      </c>
      <c r="O4" s="115"/>
      <c r="P4" s="116" t="s">
        <v>167</v>
      </c>
      <c r="Q4" s="132"/>
    </row>
    <row r="5" spans="1:17" ht="11.25" customHeight="1">
      <c r="A5" s="121"/>
      <c r="B5" s="126"/>
      <c r="C5" s="112"/>
      <c r="D5" s="112"/>
      <c r="E5" s="111"/>
      <c r="F5" s="117"/>
      <c r="G5" s="109"/>
      <c r="H5" s="109"/>
      <c r="I5" s="109"/>
      <c r="J5" s="118"/>
      <c r="K5" s="129"/>
      <c r="L5" s="192">
        <f>ROUND(AVERAGE(Input!J92:N92),-2)/1000</f>
        <v>21</v>
      </c>
      <c r="M5" s="193"/>
      <c r="N5" s="192">
        <f>ROUND(MAX(Input!J92:N92),-2)/1000</f>
        <v>21.4</v>
      </c>
      <c r="O5" s="193"/>
      <c r="P5" s="192">
        <f>ROUND(Input!N92,-2)/1000</f>
        <v>21</v>
      </c>
      <c r="Q5" s="193"/>
    </row>
    <row r="6" spans="1:17" ht="13.5" customHeight="1" thickBot="1">
      <c r="A6" s="121"/>
      <c r="B6" s="126"/>
      <c r="C6" s="112"/>
      <c r="D6" s="112"/>
      <c r="E6" s="111"/>
      <c r="F6" s="111"/>
      <c r="G6" s="109"/>
      <c r="H6" s="109"/>
      <c r="I6" s="109"/>
      <c r="J6" s="118"/>
      <c r="K6" s="130"/>
      <c r="L6" s="194"/>
      <c r="M6" s="195"/>
      <c r="N6" s="194"/>
      <c r="O6" s="195"/>
      <c r="P6" s="194"/>
      <c r="Q6" s="195"/>
    </row>
    <row r="7" spans="1:17" ht="22.5" customHeight="1">
      <c r="A7" s="121"/>
      <c r="B7" s="127"/>
      <c r="C7" s="102"/>
      <c r="D7" s="102"/>
      <c r="E7" s="103"/>
      <c r="F7" s="103"/>
      <c r="G7" s="103"/>
      <c r="H7" s="103"/>
      <c r="I7" s="103"/>
      <c r="J7" s="103"/>
      <c r="K7" s="103"/>
      <c r="L7" s="103"/>
      <c r="M7" s="103"/>
      <c r="N7" s="103"/>
      <c r="O7" s="103"/>
      <c r="P7" s="103"/>
      <c r="Q7" s="104"/>
    </row>
    <row r="8" spans="1:17">
      <c r="A8" s="121"/>
      <c r="B8" s="103"/>
      <c r="C8" s="103"/>
      <c r="D8" s="103"/>
      <c r="E8" s="103"/>
      <c r="F8" s="103"/>
      <c r="G8" s="103"/>
      <c r="H8" s="103"/>
      <c r="I8" s="103"/>
      <c r="J8" s="103"/>
      <c r="K8" s="103"/>
      <c r="L8" s="103"/>
      <c r="M8" s="103"/>
      <c r="N8" s="103"/>
      <c r="O8" s="103"/>
      <c r="P8" s="103"/>
      <c r="Q8" s="104"/>
    </row>
    <row r="9" spans="1:17">
      <c r="A9" s="121"/>
      <c r="B9" s="103"/>
      <c r="C9" s="103"/>
      <c r="D9" s="103"/>
      <c r="E9" s="103"/>
      <c r="F9" s="103"/>
      <c r="G9" s="103"/>
      <c r="H9" s="103"/>
      <c r="I9" s="103"/>
      <c r="J9" s="103"/>
      <c r="K9" s="103"/>
      <c r="L9" s="103"/>
      <c r="M9" s="103"/>
      <c r="N9" s="103"/>
      <c r="O9" s="103"/>
      <c r="P9" s="103"/>
      <c r="Q9" s="104"/>
    </row>
    <row r="10" spans="1:17">
      <c r="A10" s="121"/>
      <c r="B10" s="103"/>
      <c r="C10" s="103"/>
      <c r="D10" s="103"/>
      <c r="E10" s="103"/>
      <c r="F10" s="103"/>
      <c r="G10" s="103"/>
      <c r="H10" s="103"/>
      <c r="I10" s="103"/>
      <c r="J10" s="103"/>
      <c r="K10" s="103"/>
      <c r="L10" s="103"/>
      <c r="M10" s="103"/>
      <c r="N10" s="103"/>
      <c r="O10" s="103"/>
      <c r="P10" s="103"/>
      <c r="Q10" s="104"/>
    </row>
    <row r="11" spans="1:17">
      <c r="A11" s="121"/>
      <c r="B11" s="103"/>
      <c r="C11" s="103"/>
      <c r="D11" s="103"/>
      <c r="E11" s="103"/>
      <c r="F11" s="103"/>
      <c r="G11" s="103"/>
      <c r="H11" s="103"/>
      <c r="I11" s="103"/>
      <c r="J11" s="103"/>
      <c r="K11" s="103"/>
      <c r="L11" s="103"/>
      <c r="M11" s="103"/>
      <c r="N11" s="103"/>
      <c r="O11" s="103"/>
      <c r="P11" s="103"/>
      <c r="Q11" s="104"/>
    </row>
    <row r="12" spans="1:17">
      <c r="A12" s="121"/>
      <c r="B12" s="103"/>
      <c r="C12" s="103"/>
      <c r="D12" s="103"/>
      <c r="E12" s="103"/>
      <c r="F12" s="103"/>
      <c r="G12" s="103"/>
      <c r="H12" s="103"/>
      <c r="I12" s="103"/>
      <c r="J12" s="103"/>
      <c r="K12" s="103"/>
      <c r="L12" s="103"/>
      <c r="M12" s="103"/>
      <c r="N12" s="103"/>
      <c r="O12" s="103"/>
      <c r="P12" s="103"/>
      <c r="Q12" s="104"/>
    </row>
    <row r="13" spans="1:17">
      <c r="A13" s="121"/>
      <c r="B13" s="103"/>
      <c r="C13" s="103"/>
      <c r="D13" s="103"/>
      <c r="E13" s="103"/>
      <c r="F13" s="103"/>
      <c r="G13" s="103"/>
      <c r="H13" s="103"/>
      <c r="I13" s="103"/>
      <c r="J13" s="103"/>
      <c r="K13" s="103"/>
      <c r="L13" s="103"/>
      <c r="M13" s="103"/>
      <c r="N13" s="103"/>
      <c r="O13" s="103"/>
      <c r="P13" s="103"/>
      <c r="Q13" s="104"/>
    </row>
    <row r="14" spans="1:17" ht="14.25" customHeight="1">
      <c r="A14" s="121"/>
      <c r="B14" s="103"/>
      <c r="C14" s="103"/>
      <c r="D14" s="103"/>
      <c r="E14" s="103"/>
      <c r="F14" s="103"/>
      <c r="G14" s="103"/>
      <c r="H14" s="103"/>
      <c r="I14" s="103"/>
      <c r="J14" s="103"/>
      <c r="K14" s="103"/>
      <c r="L14" s="103"/>
      <c r="M14" s="103"/>
      <c r="N14" s="103"/>
      <c r="O14" s="103"/>
      <c r="P14" s="103"/>
      <c r="Q14" s="104"/>
    </row>
    <row r="15" spans="1:17">
      <c r="A15" s="121"/>
      <c r="B15" s="103"/>
      <c r="C15" s="103"/>
      <c r="D15" s="103"/>
      <c r="E15" s="103"/>
      <c r="F15" s="103"/>
      <c r="G15" s="103"/>
      <c r="H15" s="103"/>
      <c r="I15" s="103"/>
      <c r="J15" s="103"/>
      <c r="K15" s="103"/>
      <c r="L15" s="103"/>
      <c r="M15" s="103"/>
      <c r="N15" s="103"/>
      <c r="O15" s="103"/>
      <c r="P15" s="103"/>
      <c r="Q15" s="104"/>
    </row>
    <row r="16" spans="1:17">
      <c r="A16" s="121"/>
      <c r="B16" s="103"/>
      <c r="C16" s="103"/>
      <c r="D16" s="103"/>
      <c r="E16" s="103"/>
      <c r="F16" s="103"/>
      <c r="G16" s="103"/>
      <c r="H16" s="103"/>
      <c r="I16" s="103"/>
      <c r="J16" s="103"/>
      <c r="K16" s="103"/>
      <c r="L16" s="103"/>
      <c r="M16" s="103"/>
      <c r="N16" s="103"/>
      <c r="O16" s="103"/>
      <c r="P16" s="103"/>
      <c r="Q16" s="104"/>
    </row>
    <row r="17" spans="1:17">
      <c r="A17" s="121"/>
      <c r="B17" s="103"/>
      <c r="C17" s="103"/>
      <c r="D17" s="103"/>
      <c r="E17" s="103"/>
      <c r="F17" s="103"/>
      <c r="G17" s="103"/>
      <c r="H17" s="103"/>
      <c r="I17" s="103"/>
      <c r="J17" s="103"/>
      <c r="K17" s="103"/>
      <c r="L17" s="103"/>
      <c r="M17" s="103"/>
      <c r="N17" s="103"/>
      <c r="O17" s="103"/>
      <c r="P17" s="103"/>
      <c r="Q17" s="104"/>
    </row>
    <row r="18" spans="1:17">
      <c r="A18" s="121"/>
      <c r="B18" s="103"/>
      <c r="C18" s="103"/>
      <c r="D18" s="103"/>
      <c r="E18" s="103"/>
      <c r="F18" s="103"/>
      <c r="G18" s="103"/>
      <c r="H18" s="103"/>
      <c r="I18" s="103"/>
      <c r="J18" s="103"/>
      <c r="K18" s="103"/>
      <c r="L18" s="103"/>
      <c r="M18" s="103"/>
      <c r="N18" s="103"/>
      <c r="O18" s="103"/>
      <c r="P18" s="103"/>
      <c r="Q18" s="104"/>
    </row>
    <row r="19" spans="1:17">
      <c r="A19" s="121"/>
      <c r="B19" s="103"/>
      <c r="C19" s="103"/>
      <c r="D19" s="103"/>
      <c r="E19" s="103"/>
      <c r="F19" s="103"/>
      <c r="G19" s="103"/>
      <c r="H19" s="103"/>
      <c r="I19" s="103"/>
      <c r="J19" s="103"/>
      <c r="K19" s="103"/>
      <c r="L19" s="103"/>
      <c r="M19" s="103"/>
      <c r="N19" s="103"/>
      <c r="O19" s="103"/>
      <c r="P19" s="103"/>
      <c r="Q19" s="104"/>
    </row>
    <row r="20" spans="1:17">
      <c r="A20" s="121"/>
      <c r="B20" s="103"/>
      <c r="C20" s="103"/>
      <c r="D20" s="103"/>
      <c r="E20" s="103"/>
      <c r="F20" s="103"/>
      <c r="G20" s="103"/>
      <c r="H20" s="103"/>
      <c r="I20" s="103"/>
      <c r="J20" s="103"/>
      <c r="K20" s="103"/>
      <c r="L20" s="103"/>
      <c r="M20" s="103"/>
      <c r="N20" s="103"/>
      <c r="O20" s="103"/>
      <c r="P20" s="103"/>
      <c r="Q20" s="104"/>
    </row>
    <row r="21" spans="1:17">
      <c r="A21" s="121"/>
      <c r="B21" s="103"/>
      <c r="C21" s="103"/>
      <c r="D21" s="103"/>
      <c r="E21" s="103"/>
      <c r="F21" s="103"/>
      <c r="G21" s="103"/>
      <c r="H21" s="103"/>
      <c r="I21" s="103"/>
      <c r="J21" s="103"/>
      <c r="K21" s="103"/>
      <c r="L21" s="103"/>
      <c r="M21" s="103"/>
      <c r="N21" s="103"/>
      <c r="O21" s="103"/>
      <c r="P21" s="103"/>
      <c r="Q21" s="104"/>
    </row>
    <row r="22" spans="1:17">
      <c r="A22" s="121"/>
      <c r="B22" s="103"/>
      <c r="C22" s="103"/>
      <c r="D22" s="103"/>
      <c r="E22" s="103"/>
      <c r="F22" s="103"/>
      <c r="G22" s="103"/>
      <c r="H22" s="103"/>
      <c r="I22" s="103"/>
      <c r="J22" s="103"/>
      <c r="K22" s="103"/>
      <c r="L22" s="103"/>
      <c r="M22" s="103"/>
      <c r="N22" s="103"/>
      <c r="O22" s="103"/>
      <c r="P22" s="103"/>
      <c r="Q22" s="104"/>
    </row>
    <row r="23" spans="1:17">
      <c r="A23" s="121"/>
      <c r="B23" s="103"/>
      <c r="C23" s="103"/>
      <c r="D23" s="103"/>
      <c r="E23" s="103"/>
      <c r="F23" s="103"/>
      <c r="G23" s="103"/>
      <c r="H23" s="103"/>
      <c r="I23" s="103"/>
      <c r="J23" s="103"/>
      <c r="K23" s="103"/>
      <c r="L23" s="103"/>
      <c r="M23" s="103"/>
      <c r="N23" s="103"/>
      <c r="O23" s="103"/>
      <c r="P23" s="103"/>
      <c r="Q23" s="104"/>
    </row>
    <row r="24" spans="1:17">
      <c r="A24" s="121"/>
      <c r="B24" s="103"/>
      <c r="C24" s="103"/>
      <c r="D24" s="103"/>
      <c r="E24" s="103"/>
      <c r="F24" s="103"/>
      <c r="G24" s="103"/>
      <c r="H24" s="103"/>
      <c r="I24" s="103"/>
      <c r="J24" s="103"/>
      <c r="K24" s="103"/>
      <c r="L24" s="103"/>
      <c r="M24" s="103"/>
      <c r="N24" s="103"/>
      <c r="O24" s="103"/>
      <c r="P24" s="103"/>
      <c r="Q24" s="104"/>
    </row>
    <row r="25" spans="1:17">
      <c r="A25" s="121"/>
      <c r="B25" s="103"/>
      <c r="C25" s="103"/>
      <c r="D25" s="103"/>
      <c r="E25" s="103"/>
      <c r="F25" s="103"/>
      <c r="G25" s="103"/>
      <c r="H25" s="103"/>
      <c r="I25" s="103"/>
      <c r="J25" s="103"/>
      <c r="K25" s="103"/>
      <c r="L25" s="103"/>
      <c r="M25" s="103"/>
      <c r="N25" s="103"/>
      <c r="O25" s="103"/>
      <c r="P25" s="103"/>
      <c r="Q25" s="104"/>
    </row>
    <row r="26" spans="1:17">
      <c r="A26" s="121"/>
      <c r="B26" s="103"/>
      <c r="C26" s="103"/>
      <c r="D26" s="103"/>
      <c r="E26" s="103"/>
      <c r="F26" s="103"/>
      <c r="G26" s="103"/>
      <c r="H26" s="103"/>
      <c r="I26" s="103"/>
      <c r="J26" s="103"/>
      <c r="K26" s="103"/>
      <c r="L26" s="103"/>
      <c r="M26" s="103"/>
      <c r="N26" s="103"/>
      <c r="O26" s="103"/>
      <c r="P26" s="103"/>
      <c r="Q26" s="104"/>
    </row>
    <row r="27" spans="1:17">
      <c r="A27" s="121"/>
      <c r="B27" s="103"/>
      <c r="C27" s="103"/>
      <c r="D27" s="103"/>
      <c r="E27" s="103"/>
      <c r="F27" s="103"/>
      <c r="G27" s="103"/>
      <c r="H27" s="103"/>
      <c r="I27" s="103"/>
      <c r="J27" s="103"/>
      <c r="K27" s="103"/>
      <c r="L27" s="103"/>
      <c r="M27" s="103"/>
      <c r="N27" s="103"/>
      <c r="O27" s="103"/>
      <c r="P27" s="103"/>
      <c r="Q27" s="104"/>
    </row>
    <row r="28" spans="1:17">
      <c r="A28" s="121"/>
      <c r="B28" s="103"/>
      <c r="C28" s="103"/>
      <c r="D28" s="103"/>
      <c r="E28" s="103"/>
      <c r="F28" s="103"/>
      <c r="G28" s="103"/>
      <c r="H28" s="103"/>
      <c r="I28" s="103"/>
      <c r="J28" s="103"/>
      <c r="K28" s="103"/>
      <c r="L28" s="103"/>
      <c r="M28" s="103"/>
      <c r="N28" s="103"/>
      <c r="O28" s="103"/>
      <c r="P28" s="103"/>
      <c r="Q28" s="104"/>
    </row>
    <row r="29" spans="1:17">
      <c r="A29" s="121"/>
      <c r="B29" s="103"/>
      <c r="C29" s="103"/>
      <c r="D29" s="103"/>
      <c r="E29" s="103"/>
      <c r="F29" s="103"/>
      <c r="G29" s="103"/>
      <c r="H29" s="103"/>
      <c r="I29" s="103"/>
      <c r="J29" s="103"/>
      <c r="K29" s="103"/>
      <c r="L29" s="103"/>
      <c r="M29" s="103"/>
      <c r="N29" s="103"/>
      <c r="O29" s="103"/>
      <c r="P29" s="103"/>
      <c r="Q29" s="104"/>
    </row>
    <row r="30" spans="1:17">
      <c r="A30" s="121"/>
      <c r="B30" s="103"/>
      <c r="C30" s="103"/>
      <c r="D30" s="103"/>
      <c r="E30" s="103"/>
      <c r="F30" s="103"/>
      <c r="G30" s="103"/>
      <c r="H30" s="103"/>
      <c r="I30" s="103"/>
      <c r="J30" s="103"/>
      <c r="K30" s="103"/>
      <c r="L30" s="103"/>
      <c r="M30" s="103"/>
      <c r="N30" s="103"/>
      <c r="O30" s="103"/>
      <c r="P30" s="103"/>
      <c r="Q30" s="104"/>
    </row>
    <row r="31" spans="1:17">
      <c r="A31" s="121"/>
      <c r="B31" s="103"/>
      <c r="C31" s="103"/>
      <c r="D31" s="103"/>
      <c r="E31" s="103"/>
      <c r="F31" s="103"/>
      <c r="G31" s="103"/>
      <c r="H31" s="103"/>
      <c r="I31" s="103"/>
      <c r="J31" s="103"/>
      <c r="K31" s="103"/>
      <c r="L31" s="103"/>
      <c r="M31" s="103"/>
      <c r="N31" s="103"/>
      <c r="O31" s="103"/>
      <c r="P31" s="103"/>
      <c r="Q31" s="104"/>
    </row>
    <row r="32" spans="1:17">
      <c r="A32" s="121"/>
      <c r="B32" s="103"/>
      <c r="C32" s="103"/>
      <c r="D32" s="103"/>
      <c r="E32" s="103"/>
      <c r="F32" s="103"/>
      <c r="G32" s="103"/>
      <c r="H32" s="103"/>
      <c r="I32" s="103"/>
      <c r="J32" s="103"/>
      <c r="K32" s="103"/>
      <c r="L32" s="103"/>
      <c r="M32" s="103"/>
      <c r="N32" s="103"/>
      <c r="O32" s="103"/>
      <c r="P32" s="103"/>
      <c r="Q32" s="104"/>
    </row>
    <row r="33" spans="1:17">
      <c r="A33" s="121"/>
      <c r="B33" s="103"/>
      <c r="C33" s="103"/>
      <c r="D33" s="103"/>
      <c r="E33" s="103"/>
      <c r="F33" s="103"/>
      <c r="G33" s="103"/>
      <c r="H33" s="103"/>
      <c r="I33" s="103"/>
      <c r="J33" s="103"/>
      <c r="K33" s="103"/>
      <c r="L33" s="103"/>
      <c r="M33" s="103"/>
      <c r="N33" s="103"/>
      <c r="O33" s="103"/>
      <c r="P33" s="103"/>
      <c r="Q33" s="104"/>
    </row>
    <row r="34" spans="1:17">
      <c r="A34" s="121"/>
      <c r="B34" s="103"/>
      <c r="C34" s="103"/>
      <c r="D34" s="103"/>
      <c r="E34" s="103"/>
      <c r="F34" s="103"/>
      <c r="G34" s="103"/>
      <c r="H34" s="103"/>
      <c r="I34" s="103"/>
      <c r="J34" s="103"/>
      <c r="K34" s="103"/>
      <c r="L34" s="103"/>
      <c r="M34" s="103"/>
      <c r="N34" s="103"/>
      <c r="O34" s="103"/>
      <c r="P34" s="103"/>
      <c r="Q34" s="104"/>
    </row>
    <row r="35" spans="1:17">
      <c r="A35" s="121"/>
      <c r="B35" s="103"/>
      <c r="C35" s="103"/>
      <c r="D35" s="103"/>
      <c r="E35" s="103"/>
      <c r="F35" s="103"/>
      <c r="G35" s="103"/>
      <c r="H35" s="103"/>
      <c r="I35" s="103"/>
      <c r="J35" s="103"/>
      <c r="K35" s="103"/>
      <c r="L35" s="103"/>
      <c r="M35" s="103"/>
      <c r="N35" s="103"/>
      <c r="O35" s="103"/>
      <c r="P35" s="103"/>
      <c r="Q35" s="104"/>
    </row>
    <row r="36" spans="1:17">
      <c r="A36" s="121"/>
      <c r="B36" s="103"/>
      <c r="C36" s="103"/>
      <c r="D36" s="103"/>
      <c r="E36" s="103"/>
      <c r="F36" s="103"/>
      <c r="G36" s="103"/>
      <c r="H36" s="103"/>
      <c r="I36" s="103"/>
      <c r="J36" s="103"/>
      <c r="K36" s="103"/>
      <c r="L36" s="103"/>
      <c r="M36" s="103"/>
      <c r="N36" s="103"/>
      <c r="O36" s="103"/>
      <c r="P36" s="103"/>
      <c r="Q36" s="104"/>
    </row>
    <row r="37" spans="1:17">
      <c r="A37" s="121"/>
      <c r="B37" s="103"/>
      <c r="C37" s="103"/>
      <c r="D37" s="103"/>
      <c r="E37" s="103"/>
      <c r="F37" s="103"/>
      <c r="G37" s="103"/>
      <c r="H37" s="103"/>
      <c r="I37" s="103"/>
      <c r="J37" s="103"/>
      <c r="K37" s="103"/>
      <c r="L37" s="103"/>
      <c r="M37" s="103"/>
      <c r="N37" s="103"/>
      <c r="O37" s="103"/>
      <c r="P37" s="103"/>
      <c r="Q37" s="104"/>
    </row>
    <row r="38" spans="1:17" ht="24" customHeight="1">
      <c r="A38" s="121"/>
      <c r="B38" s="105"/>
      <c r="C38" s="105"/>
      <c r="D38" s="105"/>
      <c r="E38" s="105"/>
      <c r="F38" s="105"/>
      <c r="G38" s="103"/>
      <c r="H38" s="103"/>
      <c r="I38" s="103"/>
      <c r="J38" s="103"/>
      <c r="K38" s="103"/>
      <c r="L38" s="103"/>
      <c r="M38" s="103"/>
      <c r="N38" s="103"/>
      <c r="O38" s="103"/>
      <c r="P38" s="103"/>
      <c r="Q38" s="104"/>
    </row>
    <row r="39" spans="1:17" ht="33.75" customHeight="1">
      <c r="A39" s="121"/>
      <c r="B39" s="105"/>
      <c r="C39" s="105"/>
      <c r="D39" s="105"/>
      <c r="E39" s="105"/>
      <c r="F39" s="105"/>
      <c r="G39" s="103"/>
      <c r="H39" s="103"/>
      <c r="I39" s="103"/>
      <c r="J39" s="103"/>
      <c r="K39" s="103"/>
      <c r="L39" s="103"/>
      <c r="M39" s="103"/>
      <c r="N39" s="103"/>
      <c r="O39" s="103"/>
      <c r="P39" s="103"/>
      <c r="Q39" s="104"/>
    </row>
    <row r="40" spans="1:17" ht="8.25" hidden="1" customHeight="1">
      <c r="A40" s="121"/>
      <c r="B40" s="105"/>
      <c r="C40" s="105"/>
      <c r="D40" s="105"/>
      <c r="E40" s="105"/>
      <c r="F40" s="105"/>
      <c r="G40" s="103"/>
      <c r="H40" s="103"/>
      <c r="I40" s="103"/>
      <c r="J40" s="103"/>
      <c r="K40" s="103"/>
      <c r="L40" s="103"/>
      <c r="M40" s="103"/>
      <c r="N40" s="103"/>
      <c r="O40" s="103"/>
      <c r="P40" s="103"/>
      <c r="Q40" s="104"/>
    </row>
    <row r="41" spans="1:17" ht="57" hidden="1" customHeight="1">
      <c r="A41" s="121"/>
      <c r="B41" s="105"/>
      <c r="C41" s="105"/>
      <c r="D41" s="105"/>
      <c r="E41" s="105"/>
      <c r="F41" s="105"/>
      <c r="G41" s="103"/>
      <c r="H41" s="103"/>
      <c r="I41" s="103"/>
      <c r="J41" s="103"/>
      <c r="K41" s="103"/>
      <c r="L41" s="103"/>
      <c r="M41" s="103"/>
      <c r="N41" s="103"/>
      <c r="O41" s="103"/>
      <c r="P41" s="103"/>
      <c r="Q41" s="104"/>
    </row>
    <row r="42" spans="1:17" ht="27.75" customHeight="1">
      <c r="A42" s="121"/>
      <c r="B42" s="105"/>
      <c r="C42" s="105"/>
      <c r="D42" s="105"/>
      <c r="E42" s="105"/>
      <c r="F42" s="105"/>
      <c r="G42" s="103"/>
      <c r="H42" s="103"/>
      <c r="I42" s="103"/>
      <c r="J42" s="103"/>
      <c r="K42" s="103"/>
      <c r="L42" s="103"/>
      <c r="M42" s="103"/>
      <c r="N42" s="103"/>
      <c r="O42" s="103"/>
      <c r="P42" s="103"/>
      <c r="Q42" s="104"/>
    </row>
    <row r="43" spans="1:17" ht="34.5" customHeight="1">
      <c r="A43" s="121"/>
      <c r="B43" s="119" t="s">
        <v>46</v>
      </c>
      <c r="C43" s="103"/>
      <c r="D43" s="103"/>
      <c r="E43" s="103"/>
      <c r="F43" s="103"/>
      <c r="G43" s="103"/>
      <c r="H43" s="103"/>
      <c r="I43" s="103"/>
      <c r="J43" s="103"/>
      <c r="K43" s="103"/>
      <c r="L43" s="103"/>
      <c r="M43" s="103"/>
      <c r="N43" s="103"/>
      <c r="O43" s="103"/>
      <c r="P43" s="103"/>
      <c r="Q43" s="104"/>
    </row>
    <row r="44" spans="1:17" ht="51.75" customHeight="1">
      <c r="A44" s="121"/>
      <c r="B44" s="188" t="s">
        <v>141</v>
      </c>
      <c r="C44" s="188"/>
      <c r="D44" s="188"/>
      <c r="E44" s="188"/>
      <c r="F44" s="188"/>
      <c r="G44" s="188"/>
      <c r="H44" s="103"/>
      <c r="I44" s="103"/>
      <c r="J44" s="103"/>
      <c r="K44" s="103"/>
      <c r="L44" s="103"/>
      <c r="M44" s="103"/>
      <c r="N44" s="103"/>
      <c r="O44" s="103"/>
      <c r="P44" s="103"/>
      <c r="Q44" s="104"/>
    </row>
    <row r="45" spans="1:17" ht="51" customHeight="1">
      <c r="A45" s="121"/>
      <c r="B45" s="188" t="s">
        <v>142</v>
      </c>
      <c r="C45" s="188"/>
      <c r="D45" s="188"/>
      <c r="E45" s="188"/>
      <c r="F45" s="188"/>
      <c r="G45" s="188"/>
      <c r="H45" s="103"/>
      <c r="I45" s="103"/>
      <c r="J45" s="103"/>
      <c r="K45" s="103"/>
      <c r="L45" s="103"/>
      <c r="M45" s="103"/>
      <c r="N45" s="103"/>
      <c r="O45" s="103"/>
      <c r="P45" s="103"/>
      <c r="Q45" s="104"/>
    </row>
    <row r="46" spans="1:17" ht="45.75" customHeight="1">
      <c r="A46" s="121"/>
      <c r="B46" s="188" t="s">
        <v>143</v>
      </c>
      <c r="C46" s="188"/>
      <c r="D46" s="188"/>
      <c r="E46" s="188"/>
      <c r="F46" s="188"/>
      <c r="G46" s="188"/>
      <c r="H46" s="103"/>
      <c r="I46" s="103"/>
      <c r="J46" s="103"/>
      <c r="K46" s="103"/>
      <c r="L46" s="103"/>
      <c r="M46" s="103"/>
      <c r="N46" s="103"/>
      <c r="O46" s="103"/>
      <c r="P46" s="103"/>
      <c r="Q46" s="104"/>
    </row>
    <row r="47" spans="1:17" ht="18">
      <c r="A47" s="121"/>
      <c r="B47" s="189" t="str">
        <f>"4) Change since " &amp;Input!D4</f>
        <v>4) Change since Mar 2016</v>
      </c>
      <c r="C47" s="189"/>
      <c r="D47" s="189"/>
      <c r="E47" s="189"/>
      <c r="F47" s="189"/>
      <c r="G47" s="189"/>
      <c r="H47" s="103"/>
      <c r="I47" s="103"/>
      <c r="J47" s="103"/>
      <c r="K47" s="103"/>
      <c r="L47" s="103"/>
      <c r="M47" s="103"/>
      <c r="N47" s="103"/>
      <c r="O47" s="103"/>
      <c r="P47" s="103"/>
      <c r="Q47" s="104"/>
    </row>
    <row r="48" spans="1:17" ht="48" customHeight="1">
      <c r="A48" s="121"/>
      <c r="B48" s="187" t="s">
        <v>166</v>
      </c>
      <c r="C48" s="188"/>
      <c r="D48" s="188"/>
      <c r="E48" s="188"/>
      <c r="F48" s="188"/>
      <c r="G48" s="188"/>
      <c r="H48" s="103"/>
      <c r="I48" s="103"/>
      <c r="J48" s="103"/>
      <c r="K48" s="103"/>
      <c r="L48" s="103"/>
      <c r="M48" s="103"/>
      <c r="N48" s="103"/>
      <c r="O48" s="103"/>
      <c r="P48" s="103"/>
      <c r="Q48" s="104"/>
    </row>
    <row r="49" spans="1:17" ht="19.5" customHeight="1">
      <c r="A49" s="121"/>
      <c r="B49" s="189" t="str">
        <f>"5) Change since " &amp;Input!D5</f>
        <v>5) Change since Nov 2015</v>
      </c>
      <c r="C49" s="189"/>
      <c r="D49" s="189"/>
      <c r="E49" s="189"/>
      <c r="F49" s="189"/>
      <c r="G49" s="189"/>
      <c r="H49" s="103"/>
      <c r="I49" s="103"/>
      <c r="J49" s="103"/>
      <c r="K49" s="103"/>
      <c r="L49" s="103"/>
      <c r="M49" s="103"/>
      <c r="N49" s="103"/>
      <c r="O49" s="103"/>
      <c r="P49" s="103"/>
      <c r="Q49" s="104"/>
    </row>
    <row r="50" spans="1:17" ht="53.25" customHeight="1">
      <c r="A50" s="121"/>
      <c r="B50" s="187" t="s">
        <v>144</v>
      </c>
      <c r="C50" s="188"/>
      <c r="D50" s="188"/>
      <c r="E50" s="188"/>
      <c r="F50" s="188"/>
      <c r="G50" s="188"/>
      <c r="H50" s="103"/>
      <c r="I50" s="103"/>
      <c r="J50" s="103"/>
      <c r="K50" s="103"/>
      <c r="L50" s="103"/>
      <c r="M50" s="103"/>
      <c r="N50" s="103"/>
      <c r="O50" s="103"/>
      <c r="P50" s="103"/>
      <c r="Q50" s="104"/>
    </row>
    <row r="51" spans="1:17" ht="12.75" customHeight="1">
      <c r="A51" s="121"/>
      <c r="B51" s="185"/>
      <c r="C51" s="186"/>
      <c r="D51" s="186"/>
      <c r="E51" s="186"/>
      <c r="F51" s="186"/>
      <c r="G51" s="186"/>
      <c r="H51" s="103"/>
      <c r="I51" s="103"/>
      <c r="J51" s="103"/>
      <c r="K51" s="103"/>
      <c r="L51" s="103"/>
      <c r="M51" s="103"/>
      <c r="N51" s="103"/>
      <c r="O51" s="103"/>
      <c r="P51" s="103"/>
      <c r="Q51" s="104"/>
    </row>
    <row r="52" spans="1:17" ht="15" thickBot="1">
      <c r="A52" s="121"/>
      <c r="B52" s="158" t="s">
        <v>150</v>
      </c>
      <c r="C52" s="106"/>
      <c r="D52" s="106"/>
      <c r="E52" s="106"/>
      <c r="F52" s="106"/>
      <c r="G52" s="106"/>
      <c r="H52" s="106"/>
      <c r="I52" s="106"/>
      <c r="J52" s="106"/>
      <c r="K52" s="106"/>
      <c r="L52" s="106"/>
      <c r="M52" s="106"/>
      <c r="N52" s="106"/>
      <c r="O52" s="106"/>
      <c r="P52" s="106"/>
      <c r="Q52" s="107"/>
    </row>
    <row r="53" spans="1:17" ht="13.5" thickTop="1"/>
  </sheetData>
  <sheetProtection password="9197" sheet="1" objects="1" scenarios="1" selectLockedCells="1"/>
  <mergeCells count="13">
    <mergeCell ref="B51:G51"/>
    <mergeCell ref="B50:G50"/>
    <mergeCell ref="B49:G49"/>
    <mergeCell ref="P3:Q3"/>
    <mergeCell ref="B44:G44"/>
    <mergeCell ref="B45:G45"/>
    <mergeCell ref="B46:G46"/>
    <mergeCell ref="B47:G47"/>
    <mergeCell ref="L5:M6"/>
    <mergeCell ref="N5:O6"/>
    <mergeCell ref="P5:Q6"/>
    <mergeCell ref="B48:G48"/>
    <mergeCell ref="C2:H3"/>
  </mergeCells>
  <pageMargins left="0.7" right="0.7" top="0.75" bottom="0.75" header="0.3" footer="0.3"/>
  <pageSetup paperSize="9" orientation="portrait" r:id="rId1"/>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sheetPr>
  <dimension ref="A1:BW146"/>
  <sheetViews>
    <sheetView zoomScale="70" zoomScaleNormal="70" zoomScaleSheetLayoutView="85" workbookViewId="0">
      <pane xSplit="1" ySplit="8" topLeftCell="B9" activePane="bottomRight" state="frozen"/>
      <selection activeCell="D68" sqref="D68"/>
      <selection pane="topRight" activeCell="D68" sqref="D68"/>
      <selection pane="bottomLeft" activeCell="D68" sqref="D68"/>
      <selection pane="bottomRight" activeCell="N158" sqref="N158"/>
    </sheetView>
  </sheetViews>
  <sheetFormatPr defaultRowHeight="15"/>
  <cols>
    <col min="1" max="1" width="72.28515625" style="1" customWidth="1"/>
    <col min="2" max="3" width="30.140625" style="3" customWidth="1"/>
    <col min="4" max="9" width="16" style="3" bestFit="1" customWidth="1"/>
    <col min="10" max="10" width="17.42578125" style="3" bestFit="1" customWidth="1"/>
    <col min="11" max="16" width="17.42578125" style="1" bestFit="1" customWidth="1"/>
    <col min="17" max="17" width="20.85546875" style="1" customWidth="1"/>
    <col min="18" max="18" width="20" style="1" bestFit="1" customWidth="1"/>
    <col min="19" max="19" width="21.42578125" style="1" bestFit="1" customWidth="1"/>
    <col min="20" max="25" width="20" style="1" bestFit="1" customWidth="1"/>
    <col min="26" max="29" width="16" style="1" bestFit="1" customWidth="1"/>
    <col min="30" max="30" width="16" style="1" customWidth="1"/>
    <col min="31" max="33" width="16" style="1" bestFit="1" customWidth="1"/>
    <col min="34" max="41" width="17.42578125" style="1" bestFit="1" customWidth="1"/>
    <col min="42" max="49" width="20" style="1" bestFit="1" customWidth="1"/>
    <col min="50" max="50" width="16" style="1" bestFit="1" customWidth="1"/>
    <col min="51" max="51" width="16" style="1" customWidth="1"/>
    <col min="52" max="57" width="16" style="1" bestFit="1" customWidth="1"/>
    <col min="58" max="58" width="17.42578125" style="1" customWidth="1"/>
    <col min="59" max="65" width="17.42578125" style="1" bestFit="1" customWidth="1"/>
    <col min="66" max="73" width="20" style="1" bestFit="1" customWidth="1"/>
    <col min="74" max="16384" width="9.140625" style="1"/>
  </cols>
  <sheetData>
    <row r="1" spans="1:73" s="13" customFormat="1" ht="15.75">
      <c r="A1" s="52" t="s">
        <v>73</v>
      </c>
      <c r="B1" s="41"/>
      <c r="C1" s="41"/>
      <c r="D1" s="41"/>
      <c r="E1" s="41"/>
      <c r="F1" s="41"/>
      <c r="G1" s="41"/>
      <c r="H1" s="41"/>
      <c r="I1" s="41"/>
      <c r="J1" s="41"/>
    </row>
    <row r="2" spans="1:73" s="13" customFormat="1" ht="15.75">
      <c r="A2" s="42"/>
      <c r="B2" s="56" t="s">
        <v>56</v>
      </c>
      <c r="C2" s="56" t="s">
        <v>57</v>
      </c>
      <c r="D2" s="41"/>
      <c r="E2" s="41"/>
      <c r="F2" s="41"/>
      <c r="G2" s="41"/>
      <c r="H2" s="41"/>
      <c r="I2" s="41"/>
      <c r="J2" s="41"/>
    </row>
    <row r="3" spans="1:73" s="13" customFormat="1" ht="15.75">
      <c r="A3" s="42" t="s">
        <v>70</v>
      </c>
      <c r="B3" s="54" t="s">
        <v>68</v>
      </c>
      <c r="C3" s="55">
        <v>2016</v>
      </c>
      <c r="D3" s="53" t="str">
        <f>CONCATENATE($B$3," ",( $C$3))</f>
        <v>Nov 2016</v>
      </c>
      <c r="E3" s="41"/>
      <c r="F3" s="41"/>
      <c r="G3" s="41"/>
      <c r="H3" s="41"/>
      <c r="I3" s="41"/>
      <c r="J3" s="41"/>
    </row>
    <row r="4" spans="1:73" s="13" customFormat="1" ht="15.75">
      <c r="A4" s="42" t="s">
        <v>71</v>
      </c>
      <c r="B4" s="54" t="s">
        <v>60</v>
      </c>
      <c r="C4" s="55">
        <v>2016</v>
      </c>
      <c r="D4" s="53" t="str">
        <f>CONCATENATE($B$4," ",($C$4))</f>
        <v>Mar 2016</v>
      </c>
      <c r="E4" s="41"/>
      <c r="F4" s="41"/>
      <c r="G4" s="41"/>
      <c r="H4" s="41"/>
      <c r="I4" s="41"/>
      <c r="J4" s="41"/>
    </row>
    <row r="5" spans="1:73" s="13" customFormat="1" ht="15.75">
      <c r="A5" s="42" t="s">
        <v>71</v>
      </c>
      <c r="B5" s="54" t="s">
        <v>68</v>
      </c>
      <c r="C5" s="55">
        <v>2015</v>
      </c>
      <c r="D5" s="53" t="str">
        <f>CONCATENATE($B$5," ",( $C$5))</f>
        <v>Nov 2015</v>
      </c>
      <c r="E5" s="41"/>
      <c r="F5" s="41"/>
      <c r="G5" s="41"/>
      <c r="H5" s="41"/>
      <c r="I5" s="41"/>
      <c r="J5" s="41"/>
    </row>
    <row r="6" spans="1:73" s="13" customFormat="1" ht="16.5" thickBot="1">
      <c r="A6" s="42"/>
      <c r="B6" s="43"/>
      <c r="C6" s="44"/>
      <c r="D6" s="45"/>
      <c r="E6" s="41"/>
      <c r="F6" s="41"/>
      <c r="G6" s="41"/>
      <c r="H6" s="41"/>
      <c r="I6" s="41"/>
      <c r="J6" s="41"/>
    </row>
    <row r="7" spans="1:73" ht="24" thickBot="1">
      <c r="A7" s="14"/>
      <c r="B7" s="207" t="str">
        <f>D3       &amp;"                 -                 "         &amp;D3        &amp;"                  -                  "         &amp;D3       &amp;"                 -                  "         &amp;D3     &amp;"                 -                 "         &amp;D3   &amp;"                 -                  "         &amp;D3        &amp;"                 -                 "         &amp;D3         &amp;"                 -                  "         &amp;D3</f>
        <v>Nov 2016                 -                 Nov 2016                  -                  Nov 2016                 -                  Nov 2016                 -                 Nov 2016                 -                  Nov 2016                 -                 Nov 2016                 -                  Nov 2016</v>
      </c>
      <c r="C7" s="208"/>
      <c r="D7" s="208"/>
      <c r="E7" s="208"/>
      <c r="F7" s="208"/>
      <c r="G7" s="208"/>
      <c r="H7" s="208"/>
      <c r="I7" s="208"/>
      <c r="J7" s="208"/>
      <c r="K7" s="208"/>
      <c r="L7" s="208"/>
      <c r="M7" s="208"/>
      <c r="N7" s="208"/>
      <c r="O7" s="208"/>
      <c r="P7" s="208"/>
      <c r="Q7" s="208"/>
      <c r="R7" s="208"/>
      <c r="S7" s="208"/>
      <c r="T7" s="208"/>
      <c r="U7" s="208"/>
      <c r="V7" s="208"/>
      <c r="W7" s="208"/>
      <c r="X7" s="208"/>
      <c r="Y7" s="209"/>
      <c r="Z7" s="210" t="str">
        <f>D4       &amp;"                 -                 "         &amp;D4        &amp;"                  -                  "         &amp;D4       &amp;"                 -                  "         &amp;D4     &amp;"                 -                 "         &amp;D4   &amp;"                 -                  "         &amp;D4        &amp;"                 -                 "         &amp;D4         &amp;"                 -                  "         &amp;D4</f>
        <v>Mar 2016                 -                 Mar 2016                  -                  Mar 2016                 -                  Mar 2016                 -                 Mar 2016                 -                  Mar 2016                 -                 Mar 2016                 -                  Mar 2016</v>
      </c>
      <c r="AA7" s="211"/>
      <c r="AB7" s="211"/>
      <c r="AC7" s="211"/>
      <c r="AD7" s="211"/>
      <c r="AE7" s="211"/>
      <c r="AF7" s="211"/>
      <c r="AG7" s="211"/>
      <c r="AH7" s="211"/>
      <c r="AI7" s="211"/>
      <c r="AJ7" s="211"/>
      <c r="AK7" s="211"/>
      <c r="AL7" s="211"/>
      <c r="AM7" s="211"/>
      <c r="AN7" s="211"/>
      <c r="AO7" s="211"/>
      <c r="AP7" s="211"/>
      <c r="AQ7" s="211"/>
      <c r="AR7" s="211"/>
      <c r="AS7" s="211"/>
      <c r="AT7" s="211"/>
      <c r="AU7" s="211"/>
      <c r="AV7" s="211"/>
      <c r="AW7" s="212"/>
      <c r="AX7" s="203" t="str">
        <f>D5       &amp;"                 -                 "         &amp;D5         &amp;"                  -                  "         &amp;D5        &amp;"                 -                  "         &amp;D5      &amp;"                 -                 "         &amp;D5    &amp;"                 -                  "         &amp;D5         &amp;"                 -                 "         &amp;D5          &amp;"                 -                  "         &amp;D5</f>
        <v>Nov 2015                 -                 Nov 2015                  -                  Nov 2015                 -                  Nov 2015                 -                 Nov 2015                 -                  Nov 2015                 -                 Nov 2015                 -                  Nov 2015</v>
      </c>
      <c r="AY7" s="204"/>
      <c r="AZ7" s="204"/>
      <c r="BA7" s="204"/>
      <c r="BB7" s="204"/>
      <c r="BC7" s="204"/>
      <c r="BD7" s="204"/>
      <c r="BE7" s="204"/>
      <c r="BF7" s="204"/>
      <c r="BG7" s="204"/>
      <c r="BH7" s="204"/>
      <c r="BI7" s="204"/>
      <c r="BJ7" s="204"/>
      <c r="BK7" s="204"/>
      <c r="BL7" s="204"/>
      <c r="BM7" s="204"/>
      <c r="BN7" s="204"/>
      <c r="BO7" s="204"/>
      <c r="BP7" s="204"/>
      <c r="BQ7" s="204"/>
      <c r="BR7" s="204"/>
      <c r="BS7" s="204"/>
      <c r="BT7" s="204"/>
      <c r="BU7" s="205"/>
    </row>
    <row r="8" spans="1:73" s="13" customFormat="1" ht="15.75">
      <c r="A8" s="8" t="s">
        <v>36</v>
      </c>
      <c r="B8" s="46" t="s">
        <v>11</v>
      </c>
      <c r="C8" s="47" t="s">
        <v>12</v>
      </c>
      <c r="D8" s="47" t="s">
        <v>13</v>
      </c>
      <c r="E8" s="47" t="s">
        <v>14</v>
      </c>
      <c r="F8" s="47" t="s">
        <v>15</v>
      </c>
      <c r="G8" s="47" t="s">
        <v>16</v>
      </c>
      <c r="H8" s="47" t="s">
        <v>17</v>
      </c>
      <c r="I8" s="48" t="s">
        <v>18</v>
      </c>
      <c r="J8" s="47" t="s">
        <v>19</v>
      </c>
      <c r="K8" s="47" t="s">
        <v>20</v>
      </c>
      <c r="L8" s="47" t="s">
        <v>21</v>
      </c>
      <c r="M8" s="47" t="s">
        <v>22</v>
      </c>
      <c r="N8" s="47" t="s">
        <v>23</v>
      </c>
      <c r="O8" s="47" t="s">
        <v>24</v>
      </c>
      <c r="P8" s="47" t="s">
        <v>25</v>
      </c>
      <c r="Q8" s="48" t="s">
        <v>26</v>
      </c>
      <c r="R8" s="47" t="s">
        <v>27</v>
      </c>
      <c r="S8" s="47" t="s">
        <v>28</v>
      </c>
      <c r="T8" s="47" t="s">
        <v>29</v>
      </c>
      <c r="U8" s="47" t="s">
        <v>30</v>
      </c>
      <c r="V8" s="47" t="s">
        <v>31</v>
      </c>
      <c r="W8" s="47" t="s">
        <v>32</v>
      </c>
      <c r="X8" s="47" t="s">
        <v>33</v>
      </c>
      <c r="Y8" s="49" t="s">
        <v>34</v>
      </c>
      <c r="Z8" s="9" t="s">
        <v>11</v>
      </c>
      <c r="AA8" s="10" t="s">
        <v>12</v>
      </c>
      <c r="AB8" s="10" t="s">
        <v>13</v>
      </c>
      <c r="AC8" s="10" t="s">
        <v>14</v>
      </c>
      <c r="AD8" s="10" t="s">
        <v>15</v>
      </c>
      <c r="AE8" s="10" t="s">
        <v>16</v>
      </c>
      <c r="AF8" s="10" t="s">
        <v>17</v>
      </c>
      <c r="AG8" s="11" t="s">
        <v>18</v>
      </c>
      <c r="AH8" s="10" t="s">
        <v>19</v>
      </c>
      <c r="AI8" s="10" t="s">
        <v>20</v>
      </c>
      <c r="AJ8" s="10" t="s">
        <v>21</v>
      </c>
      <c r="AK8" s="10" t="s">
        <v>22</v>
      </c>
      <c r="AL8" s="10" t="s">
        <v>23</v>
      </c>
      <c r="AM8" s="10" t="s">
        <v>24</v>
      </c>
      <c r="AN8" s="10" t="s">
        <v>25</v>
      </c>
      <c r="AO8" s="11" t="s">
        <v>26</v>
      </c>
      <c r="AP8" s="10" t="s">
        <v>27</v>
      </c>
      <c r="AQ8" s="10" t="s">
        <v>28</v>
      </c>
      <c r="AR8" s="10" t="s">
        <v>29</v>
      </c>
      <c r="AS8" s="10" t="s">
        <v>30</v>
      </c>
      <c r="AT8" s="10" t="s">
        <v>31</v>
      </c>
      <c r="AU8" s="10" t="s">
        <v>32</v>
      </c>
      <c r="AV8" s="10" t="s">
        <v>33</v>
      </c>
      <c r="AW8" s="12" t="s">
        <v>34</v>
      </c>
      <c r="AX8" s="9" t="s">
        <v>11</v>
      </c>
      <c r="AY8" s="10" t="s">
        <v>12</v>
      </c>
      <c r="AZ8" s="10" t="s">
        <v>13</v>
      </c>
      <c r="BA8" s="10" t="s">
        <v>14</v>
      </c>
      <c r="BB8" s="10" t="s">
        <v>15</v>
      </c>
      <c r="BC8" s="10" t="s">
        <v>16</v>
      </c>
      <c r="BD8" s="10" t="s">
        <v>17</v>
      </c>
      <c r="BE8" s="11" t="s">
        <v>18</v>
      </c>
      <c r="BF8" s="10" t="s">
        <v>19</v>
      </c>
      <c r="BG8" s="10" t="s">
        <v>20</v>
      </c>
      <c r="BH8" s="10" t="s">
        <v>21</v>
      </c>
      <c r="BI8" s="10" t="s">
        <v>22</v>
      </c>
      <c r="BJ8" s="10" t="s">
        <v>23</v>
      </c>
      <c r="BK8" s="10" t="s">
        <v>24</v>
      </c>
      <c r="BL8" s="10" t="s">
        <v>25</v>
      </c>
      <c r="BM8" s="11" t="s">
        <v>26</v>
      </c>
      <c r="BN8" s="10" t="s">
        <v>27</v>
      </c>
      <c r="BO8" s="10" t="s">
        <v>28</v>
      </c>
      <c r="BP8" s="10" t="s">
        <v>29</v>
      </c>
      <c r="BQ8" s="10" t="s">
        <v>30</v>
      </c>
      <c r="BR8" s="10" t="s">
        <v>31</v>
      </c>
      <c r="BS8" s="10" t="s">
        <v>32</v>
      </c>
      <c r="BT8" s="10" t="s">
        <v>33</v>
      </c>
      <c r="BU8" s="12" t="s">
        <v>34</v>
      </c>
    </row>
    <row r="9" spans="1:73">
      <c r="A9" s="77" t="s">
        <v>50</v>
      </c>
      <c r="B9" s="65">
        <v>5360.0751764300812</v>
      </c>
      <c r="C9" s="65">
        <v>5421.7736767999995</v>
      </c>
      <c r="D9" s="65">
        <v>5489.5433917499959</v>
      </c>
      <c r="E9" s="65">
        <v>5515.3605224419953</v>
      </c>
      <c r="F9" s="65">
        <v>5499.695499111509</v>
      </c>
      <c r="G9" s="65">
        <v>5643.8649494935235</v>
      </c>
      <c r="H9" s="65">
        <v>5855.5677326084297</v>
      </c>
      <c r="I9" s="65">
        <v>6117.2441863959821</v>
      </c>
      <c r="J9" s="72">
        <v>1490</v>
      </c>
      <c r="K9" s="72">
        <v>1462</v>
      </c>
      <c r="L9" s="72">
        <v>1457</v>
      </c>
      <c r="M9" s="72">
        <v>1449</v>
      </c>
      <c r="N9" s="72">
        <v>1439</v>
      </c>
      <c r="O9" s="72">
        <v>1438</v>
      </c>
      <c r="P9" s="72">
        <v>1443</v>
      </c>
      <c r="Q9" s="72">
        <v>1453</v>
      </c>
      <c r="R9" s="76">
        <f>IF(ISERROR(B9/(J9/1000)),"-",(B9/(J9/1000)))/52</f>
        <v>69.180113273490988</v>
      </c>
      <c r="S9" s="76">
        <f t="shared" ref="S9:U21" si="0">IF(ISERROR(C9/(K9/1000)),"-",(C9/(K9/1000)))/52</f>
        <v>71.316606292749654</v>
      </c>
      <c r="T9" s="76">
        <f t="shared" si="0"/>
        <v>72.45582851684172</v>
      </c>
      <c r="U9" s="76">
        <f t="shared" si="0"/>
        <v>73.198499262647914</v>
      </c>
      <c r="V9" s="76">
        <f t="shared" ref="V9:V14" si="1">IF(ISERROR(F9/(N9/1000)),"-",(F9/(N9/1000)))/52</f>
        <v>73.497828341149159</v>
      </c>
      <c r="W9" s="76">
        <f t="shared" ref="W9:W14" si="2">IF(ISERROR(G9/(O9/1000)),"-",(G9/(O9/1000)))/52</f>
        <v>75.476957172000681</v>
      </c>
      <c r="X9" s="76">
        <f t="shared" ref="X9:X14" si="3">IF(ISERROR(H9/(P9/1000)),"-",(H9/(P9/1000)))/52</f>
        <v>78.036778780964198</v>
      </c>
      <c r="Y9" s="76">
        <f t="shared" ref="Y9:Y14" si="4">IF(ISERROR(I9/(Q9/1000)),"-",(I9/(Q9/1000)))/52</f>
        <v>80.963049743183618</v>
      </c>
      <c r="Z9" s="65">
        <v>5360.0751764300812</v>
      </c>
      <c r="AA9" s="65">
        <v>5421.7736767999995</v>
      </c>
      <c r="AB9" s="65">
        <v>5488.8722909398866</v>
      </c>
      <c r="AC9" s="65">
        <v>5534.1646973701017</v>
      </c>
      <c r="AD9" s="65">
        <v>5615.2973876506403</v>
      </c>
      <c r="AE9" s="65">
        <v>5779.8951764440262</v>
      </c>
      <c r="AF9" s="65">
        <v>6039.438506759644</v>
      </c>
      <c r="AG9" s="65">
        <v>6362.9970783184945</v>
      </c>
      <c r="AH9" s="72">
        <v>1490</v>
      </c>
      <c r="AI9" s="72">
        <v>1462</v>
      </c>
      <c r="AJ9" s="72">
        <v>1458</v>
      </c>
      <c r="AK9" s="72">
        <v>1470</v>
      </c>
      <c r="AL9" s="72">
        <v>1479</v>
      </c>
      <c r="AM9" s="72">
        <v>1496</v>
      </c>
      <c r="AN9" s="72">
        <v>1525</v>
      </c>
      <c r="AO9" s="72">
        <v>1584</v>
      </c>
      <c r="AP9" s="76">
        <f>IF(ISERROR(Z9/(AH9/1000)),"-",(Z9/(AH9/1000)))/52</f>
        <v>69.180113273490988</v>
      </c>
      <c r="AQ9" s="76">
        <f t="shared" ref="AQ9:AS23" si="5">IF(ISERROR(AA9/(AI9/1000)),"-",(AA9/(AI9/1000)))/52</f>
        <v>71.316606292749654</v>
      </c>
      <c r="AR9" s="76">
        <f t="shared" si="5"/>
        <v>72.397281456946899</v>
      </c>
      <c r="AS9" s="76">
        <f t="shared" si="5"/>
        <v>72.398805564758007</v>
      </c>
      <c r="AT9" s="76">
        <f t="shared" ref="AT9:AT14" si="6">IF(ISERROR(AD9/(AL9/1000)),"-",(AD9/(AL9/1000)))/52</f>
        <v>73.013176622076244</v>
      </c>
      <c r="AU9" s="76">
        <f t="shared" ref="AU9:AU14" si="7">IF(ISERROR(AE9/(AM9/1000)),"-",(AE9/(AM9/1000)))/52</f>
        <v>74.299351815662618</v>
      </c>
      <c r="AV9" s="76">
        <f t="shared" ref="AV9:AV14" si="8">IF(ISERROR(AF9/(AN9/1000)),"-",(AF9/(AN9/1000)))/52</f>
        <v>76.159375873387702</v>
      </c>
      <c r="AW9" s="76">
        <f t="shared" ref="AW9:AW14" si="9">IF(ISERROR(AG9/(AO9/1000)),"-",(AG9/(AO9/1000)))/52</f>
        <v>77.250838654799125</v>
      </c>
      <c r="AX9" s="66">
        <v>5360.0751764300812</v>
      </c>
      <c r="AY9" s="66">
        <v>5421.7736767999995</v>
      </c>
      <c r="AZ9" s="66">
        <v>5475.0447025163749</v>
      </c>
      <c r="BA9" s="66">
        <v>5431.5497035097005</v>
      </c>
      <c r="BB9" s="66">
        <v>5497.3610586744098</v>
      </c>
      <c r="BC9" s="66">
        <v>5633.2880824551303</v>
      </c>
      <c r="BD9" s="66">
        <v>5809.4024252324634</v>
      </c>
      <c r="BE9" s="66">
        <v>6104.6859151271292</v>
      </c>
      <c r="BF9" s="72">
        <v>1490</v>
      </c>
      <c r="BG9" s="72">
        <v>1462</v>
      </c>
      <c r="BH9" s="72">
        <v>1455</v>
      </c>
      <c r="BI9" s="72">
        <v>1443</v>
      </c>
      <c r="BJ9" s="72">
        <v>1443</v>
      </c>
      <c r="BK9" s="72">
        <v>1449</v>
      </c>
      <c r="BL9" s="72">
        <v>1460</v>
      </c>
      <c r="BM9" s="72">
        <v>1513</v>
      </c>
      <c r="BN9" s="76">
        <f>IF(ISERROR(AX9/(BF9/1000)),"-",(AX9/(BF9/1000)))/52</f>
        <v>69.180113273490988</v>
      </c>
      <c r="BO9" s="76">
        <f t="shared" ref="BO9:BQ23" si="10">IF(ISERROR(AY9/(BG9/1000)),"-",(AY9/(BG9/1000)))/52</f>
        <v>71.316606292749654</v>
      </c>
      <c r="BP9" s="76">
        <f t="shared" si="10"/>
        <v>72.363794640713394</v>
      </c>
      <c r="BQ9" s="76">
        <f t="shared" si="10"/>
        <v>72.385917473075594</v>
      </c>
      <c r="BR9" s="76">
        <f t="shared" ref="BR9:BR15" si="11">IF(ISERROR(BB9/(BJ9/1000)),"-",(BB9/(BJ9/1000)))/52</f>
        <v>73.262981218007482</v>
      </c>
      <c r="BS9" s="76">
        <f t="shared" ref="BS9:BS15" si="12">IF(ISERROR(BC9/(BK9/1000)),"-",(BC9/(BK9/1000)))/52</f>
        <v>74.763604640536315</v>
      </c>
      <c r="BT9" s="76">
        <f t="shared" ref="BT9:BT15" si="13">IF(ISERROR(BD9/(BL9/1000)),"-",(BD9/(BL9/1000)))/52</f>
        <v>76.520053019394936</v>
      </c>
      <c r="BU9" s="76">
        <f t="shared" ref="BU9:BU15" si="14">IF(ISERROR(BE9/(BM9/1000)),"-",(BE9/(BM9/1000)))/52</f>
        <v>77.59273368151824</v>
      </c>
    </row>
    <row r="10" spans="1:73">
      <c r="A10" s="77" t="str">
        <f>A56</f>
        <v>06 Carer's allowance</v>
      </c>
      <c r="B10" s="65">
        <v>2088.2668163797011</v>
      </c>
      <c r="C10" s="65">
        <v>2319.2115774999988</v>
      </c>
      <c r="D10" s="65">
        <v>2545.4439678199992</v>
      </c>
      <c r="E10" s="65">
        <v>2695.1526960268229</v>
      </c>
      <c r="F10" s="65">
        <v>2947.4211248505558</v>
      </c>
      <c r="G10" s="65">
        <v>3171.6125583803018</v>
      </c>
      <c r="H10" s="65">
        <v>3358.7528406409033</v>
      </c>
      <c r="I10" s="65">
        <v>3495.3876645400455</v>
      </c>
      <c r="J10" s="72">
        <v>653</v>
      </c>
      <c r="K10" s="72">
        <v>699</v>
      </c>
      <c r="L10" s="72">
        <v>760</v>
      </c>
      <c r="M10" s="72">
        <v>811</v>
      </c>
      <c r="N10" s="72">
        <v>876</v>
      </c>
      <c r="O10" s="72">
        <v>923</v>
      </c>
      <c r="P10" s="72">
        <v>954</v>
      </c>
      <c r="Q10" s="72">
        <v>978</v>
      </c>
      <c r="R10" s="76">
        <f t="shared" ref="R10:R21" si="15">IF(ISERROR(B10/(J10/1000)),"-",(B10/(J10/1000)))/52</f>
        <v>61.49919944574453</v>
      </c>
      <c r="S10" s="76">
        <f t="shared" si="0"/>
        <v>63.805754855837982</v>
      </c>
      <c r="T10" s="76">
        <f t="shared" si="0"/>
        <v>64.40900728289472</v>
      </c>
      <c r="U10" s="76">
        <f t="shared" si="0"/>
        <v>63.908581429071958</v>
      </c>
      <c r="V10" s="76">
        <f t="shared" si="1"/>
        <v>64.704538216775461</v>
      </c>
      <c r="W10" s="76">
        <f t="shared" si="2"/>
        <v>66.08076836361991</v>
      </c>
      <c r="X10" s="76">
        <f t="shared" si="3"/>
        <v>67.705870840205279</v>
      </c>
      <c r="Y10" s="76">
        <f t="shared" si="4"/>
        <v>68.731077248309845</v>
      </c>
      <c r="Z10" s="65">
        <v>2088.2668163797011</v>
      </c>
      <c r="AA10" s="65">
        <v>2319.2115774999988</v>
      </c>
      <c r="AB10" s="65">
        <v>2559.6833305850719</v>
      </c>
      <c r="AC10" s="65">
        <v>2742.1959250565023</v>
      </c>
      <c r="AD10" s="65">
        <v>2848.9860460830914</v>
      </c>
      <c r="AE10" s="65">
        <v>2991.2722243696176</v>
      </c>
      <c r="AF10" s="65">
        <v>3167.6419084909421</v>
      </c>
      <c r="AG10" s="65">
        <v>3311.9298252592412</v>
      </c>
      <c r="AH10" s="72">
        <v>653</v>
      </c>
      <c r="AI10" s="72">
        <v>699</v>
      </c>
      <c r="AJ10" s="72">
        <v>762</v>
      </c>
      <c r="AK10" s="72">
        <v>816</v>
      </c>
      <c r="AL10" s="72">
        <v>870</v>
      </c>
      <c r="AM10" s="72">
        <v>917</v>
      </c>
      <c r="AN10" s="72">
        <v>952</v>
      </c>
      <c r="AO10" s="72">
        <v>977</v>
      </c>
      <c r="AP10" s="76">
        <f t="shared" ref="AP10:AP23" si="16">IF(ISERROR(Z10/(AH10/1000)),"-",(Z10/(AH10/1000)))/52</f>
        <v>61.49919944574453</v>
      </c>
      <c r="AQ10" s="76">
        <f t="shared" si="5"/>
        <v>63.805754855837982</v>
      </c>
      <c r="AR10" s="76">
        <f t="shared" si="5"/>
        <v>64.599316842950529</v>
      </c>
      <c r="AS10" s="76">
        <f t="shared" si="5"/>
        <v>64.625658113134008</v>
      </c>
      <c r="AT10" s="76">
        <f t="shared" si="6"/>
        <v>62.974934705638624</v>
      </c>
      <c r="AU10" s="76">
        <f t="shared" si="7"/>
        <v>62.731151421223416</v>
      </c>
      <c r="AV10" s="76">
        <f t="shared" si="8"/>
        <v>63.987595113343211</v>
      </c>
      <c r="AW10" s="76">
        <f t="shared" si="9"/>
        <v>65.190335903850894</v>
      </c>
      <c r="AX10" s="66">
        <v>2088.2668163797011</v>
      </c>
      <c r="AY10" s="66">
        <v>2319.2115774999988</v>
      </c>
      <c r="AZ10" s="66">
        <v>2518.2938091286155</v>
      </c>
      <c r="BA10" s="66">
        <v>2575.635711317927</v>
      </c>
      <c r="BB10" s="66">
        <v>2680.6842795426946</v>
      </c>
      <c r="BC10" s="66">
        <v>2797.8335982190988</v>
      </c>
      <c r="BD10" s="66">
        <v>2922.2835451254596</v>
      </c>
      <c r="BE10" s="66">
        <v>3031.3572525707382</v>
      </c>
      <c r="BF10" s="72">
        <v>653</v>
      </c>
      <c r="BG10" s="72">
        <v>696</v>
      </c>
      <c r="BH10" s="72">
        <v>733</v>
      </c>
      <c r="BI10" s="72">
        <v>756</v>
      </c>
      <c r="BJ10" s="72">
        <v>778</v>
      </c>
      <c r="BK10" s="72">
        <v>798</v>
      </c>
      <c r="BL10" s="72">
        <v>815</v>
      </c>
      <c r="BM10" s="72">
        <v>831</v>
      </c>
      <c r="BN10" s="76">
        <f t="shared" ref="BN10:BN23" si="17">IF(ISERROR(AX10/(BF10/1000)),"-",(AX10/(BF10/1000)))/52</f>
        <v>61.49919944574453</v>
      </c>
      <c r="BO10" s="76">
        <f t="shared" si="10"/>
        <v>64.080779661251071</v>
      </c>
      <c r="BP10" s="76">
        <f t="shared" si="10"/>
        <v>66.069204773024865</v>
      </c>
      <c r="BQ10" s="76">
        <f t="shared" si="10"/>
        <v>65.517798924448684</v>
      </c>
      <c r="BR10" s="76">
        <f t="shared" si="11"/>
        <v>66.261723342463284</v>
      </c>
      <c r="BS10" s="76">
        <f t="shared" si="12"/>
        <v>67.424175781258413</v>
      </c>
      <c r="BT10" s="76">
        <f t="shared" si="13"/>
        <v>68.954307341327507</v>
      </c>
      <c r="BU10" s="76">
        <f t="shared" si="14"/>
        <v>70.150820433461504</v>
      </c>
    </row>
    <row r="11" spans="1:73" ht="15.75" customHeight="1">
      <c r="A11" s="4" t="s">
        <v>2</v>
      </c>
      <c r="B11" s="65">
        <v>13762.514588680802</v>
      </c>
      <c r="C11" s="65">
        <v>13798.261242919998</v>
      </c>
      <c r="D11" s="65">
        <v>13233.124968689999</v>
      </c>
      <c r="E11" s="65">
        <v>11531.676157606944</v>
      </c>
      <c r="F11" s="65">
        <v>8814.0132353652134</v>
      </c>
      <c r="G11" s="65">
        <v>6175.4947233898793</v>
      </c>
      <c r="H11" s="65">
        <v>5355.8679076915214</v>
      </c>
      <c r="I11" s="65">
        <v>5281.5879952671439</v>
      </c>
      <c r="J11" s="72">
        <v>3277</v>
      </c>
      <c r="K11" s="72">
        <v>3185</v>
      </c>
      <c r="L11" s="72">
        <v>2991</v>
      </c>
      <c r="M11" s="72">
        <v>2593</v>
      </c>
      <c r="N11" s="72">
        <v>1935</v>
      </c>
      <c r="O11" s="72">
        <v>1314</v>
      </c>
      <c r="P11" s="72">
        <v>1110</v>
      </c>
      <c r="Q11" s="72">
        <v>1081</v>
      </c>
      <c r="R11" s="76">
        <f t="shared" si="15"/>
        <v>80.764034815384619</v>
      </c>
      <c r="S11" s="76">
        <f t="shared" si="0"/>
        <v>83.31277166356719</v>
      </c>
      <c r="T11" s="76">
        <f t="shared" si="0"/>
        <v>85.08297307750172</v>
      </c>
      <c r="U11" s="76">
        <f t="shared" si="0"/>
        <v>85.523718870382865</v>
      </c>
      <c r="V11" s="76">
        <f t="shared" si="1"/>
        <v>87.597030762922017</v>
      </c>
      <c r="W11" s="76">
        <f t="shared" si="2"/>
        <v>90.380147573321011</v>
      </c>
      <c r="X11" s="76">
        <f t="shared" si="3"/>
        <v>92.790504291259893</v>
      </c>
      <c r="Y11" s="76">
        <f t="shared" si="4"/>
        <v>93.958371793694297</v>
      </c>
      <c r="Z11" s="65">
        <v>13762.514588680802</v>
      </c>
      <c r="AA11" s="65">
        <v>13798.261242919998</v>
      </c>
      <c r="AB11" s="65">
        <v>13224.664895151433</v>
      </c>
      <c r="AC11" s="65">
        <v>11390.461815913841</v>
      </c>
      <c r="AD11" s="65">
        <v>8610.645535109561</v>
      </c>
      <c r="AE11" s="65">
        <v>6051.3441004316746</v>
      </c>
      <c r="AF11" s="65">
        <v>5310.0220955805726</v>
      </c>
      <c r="AG11" s="65">
        <v>5243.1596261302857</v>
      </c>
      <c r="AH11" s="72">
        <v>3277</v>
      </c>
      <c r="AI11" s="72">
        <v>3185</v>
      </c>
      <c r="AJ11" s="72">
        <v>2987</v>
      </c>
      <c r="AK11" s="72">
        <v>2557</v>
      </c>
      <c r="AL11" s="72">
        <v>1891</v>
      </c>
      <c r="AM11" s="72">
        <v>1294</v>
      </c>
      <c r="AN11" s="72">
        <v>1107</v>
      </c>
      <c r="AO11" s="72">
        <v>1078</v>
      </c>
      <c r="AP11" s="76">
        <f t="shared" si="16"/>
        <v>80.764034815384619</v>
      </c>
      <c r="AQ11" s="76">
        <f t="shared" si="5"/>
        <v>83.31277166356719</v>
      </c>
      <c r="AR11" s="76">
        <f t="shared" si="5"/>
        <v>85.142443506164099</v>
      </c>
      <c r="AS11" s="76">
        <f t="shared" si="5"/>
        <v>85.665757768372202</v>
      </c>
      <c r="AT11" s="76">
        <f t="shared" si="6"/>
        <v>87.567074147882295</v>
      </c>
      <c r="AU11" s="76">
        <f t="shared" si="7"/>
        <v>89.931995310184206</v>
      </c>
      <c r="AV11" s="76">
        <f t="shared" si="8"/>
        <v>92.245537064494698</v>
      </c>
      <c r="AW11" s="76">
        <f t="shared" si="9"/>
        <v>93.534316150461777</v>
      </c>
      <c r="AX11" s="66">
        <v>13762.514588680802</v>
      </c>
      <c r="AY11" s="66">
        <v>13798.261242919998</v>
      </c>
      <c r="AZ11" s="66">
        <v>13206.75825619649</v>
      </c>
      <c r="BA11" s="66">
        <v>11417.182907862949</v>
      </c>
      <c r="BB11" s="66">
        <v>8798.392216276723</v>
      </c>
      <c r="BC11" s="66">
        <v>6111.258673738952</v>
      </c>
      <c r="BD11" s="66">
        <v>5292.9487246364279</v>
      </c>
      <c r="BE11" s="66">
        <v>5217.9754912233411</v>
      </c>
      <c r="BF11" s="72">
        <v>3277</v>
      </c>
      <c r="BG11" s="72">
        <v>3185</v>
      </c>
      <c r="BH11" s="72">
        <v>2975</v>
      </c>
      <c r="BI11" s="72">
        <v>2550</v>
      </c>
      <c r="BJ11" s="72">
        <v>1910</v>
      </c>
      <c r="BK11" s="72">
        <v>1284</v>
      </c>
      <c r="BL11" s="72">
        <v>1085</v>
      </c>
      <c r="BM11" s="72">
        <v>1054</v>
      </c>
      <c r="BN11" s="76">
        <f t="shared" si="17"/>
        <v>80.764034815384619</v>
      </c>
      <c r="BO11" s="76">
        <f t="shared" si="10"/>
        <v>83.31277166356719</v>
      </c>
      <c r="BP11" s="76">
        <f t="shared" si="10"/>
        <v>85.370124474444012</v>
      </c>
      <c r="BQ11" s="76">
        <f t="shared" si="10"/>
        <v>86.102435202586349</v>
      </c>
      <c r="BR11" s="76">
        <f t="shared" si="11"/>
        <v>88.586309064405199</v>
      </c>
      <c r="BS11" s="76">
        <f t="shared" si="12"/>
        <v>91.529754878668712</v>
      </c>
      <c r="BT11" s="76">
        <f t="shared" si="13"/>
        <v>93.813341450486149</v>
      </c>
      <c r="BU11" s="76">
        <f t="shared" si="14"/>
        <v>95.204632375261653</v>
      </c>
    </row>
    <row r="12" spans="1:73" ht="15.75" customHeight="1">
      <c r="A12" s="7" t="s">
        <v>74</v>
      </c>
      <c r="B12" s="65">
        <v>10436.707839979998</v>
      </c>
      <c r="C12" s="65">
        <v>12827.382151170001</v>
      </c>
      <c r="D12" s="65">
        <v>14271.548569180002</v>
      </c>
      <c r="E12" s="65">
        <v>14631.900021871748</v>
      </c>
      <c r="F12" s="65">
        <v>15067.770708281416</v>
      </c>
      <c r="G12" s="65">
        <v>15213.883793496203</v>
      </c>
      <c r="H12" s="65">
        <v>15535.633258306243</v>
      </c>
      <c r="I12" s="65">
        <v>15963.109118013008</v>
      </c>
      <c r="J12" s="72">
        <v>1788</v>
      </c>
      <c r="K12" s="72">
        <v>2094</v>
      </c>
      <c r="L12" s="72">
        <v>2211</v>
      </c>
      <c r="M12" s="72">
        <v>2238</v>
      </c>
      <c r="N12" s="72">
        <v>2245</v>
      </c>
      <c r="O12" s="72">
        <v>2228</v>
      </c>
      <c r="P12" s="72">
        <v>2226</v>
      </c>
      <c r="Q12" s="72">
        <v>2237</v>
      </c>
      <c r="R12" s="76">
        <f t="shared" si="15"/>
        <v>112.25163310940455</v>
      </c>
      <c r="S12" s="76">
        <f t="shared" si="0"/>
        <v>117.80345080422087</v>
      </c>
      <c r="T12" s="76">
        <f t="shared" si="0"/>
        <v>124.13064545437153</v>
      </c>
      <c r="U12" s="76">
        <f t="shared" si="0"/>
        <v>125.72953205018</v>
      </c>
      <c r="V12" s="76">
        <f t="shared" si="1"/>
        <v>129.07118989447847</v>
      </c>
      <c r="W12" s="76">
        <f t="shared" si="2"/>
        <v>131.31718507022686</v>
      </c>
      <c r="X12" s="76">
        <f t="shared" si="3"/>
        <v>134.21481493456912</v>
      </c>
      <c r="Y12" s="76">
        <f t="shared" si="4"/>
        <v>137.22971285386512</v>
      </c>
      <c r="Z12" s="65">
        <v>10436.707839979998</v>
      </c>
      <c r="AA12" s="65">
        <v>12827.382151170001</v>
      </c>
      <c r="AB12" s="65">
        <v>14276.185325512131</v>
      </c>
      <c r="AC12" s="65">
        <v>14639.148083791355</v>
      </c>
      <c r="AD12" s="65">
        <v>14558.864535763347</v>
      </c>
      <c r="AE12" s="65">
        <v>14481.312601436463</v>
      </c>
      <c r="AF12" s="65">
        <v>14655.72354549673</v>
      </c>
      <c r="AG12" s="65">
        <v>14952.120760679005</v>
      </c>
      <c r="AH12" s="72">
        <v>1788</v>
      </c>
      <c r="AI12" s="72">
        <v>2094</v>
      </c>
      <c r="AJ12" s="72">
        <v>2203</v>
      </c>
      <c r="AK12" s="72">
        <v>2184</v>
      </c>
      <c r="AL12" s="72">
        <v>2189</v>
      </c>
      <c r="AM12" s="72">
        <v>2186</v>
      </c>
      <c r="AN12" s="72">
        <v>2216</v>
      </c>
      <c r="AO12" s="72">
        <v>2228</v>
      </c>
      <c r="AP12" s="76">
        <f t="shared" si="16"/>
        <v>112.25163310940455</v>
      </c>
      <c r="AQ12" s="76">
        <f t="shared" si="5"/>
        <v>117.80345080422087</v>
      </c>
      <c r="AR12" s="76">
        <f t="shared" si="5"/>
        <v>124.62189082642666</v>
      </c>
      <c r="AS12" s="76">
        <f t="shared" si="5"/>
        <v>128.9020506110115</v>
      </c>
      <c r="AT12" s="76">
        <f t="shared" si="6"/>
        <v>127.90231345330979</v>
      </c>
      <c r="AU12" s="76">
        <f t="shared" si="7"/>
        <v>127.39559963259609</v>
      </c>
      <c r="AV12" s="76">
        <f t="shared" si="8"/>
        <v>127.18449341759866</v>
      </c>
      <c r="AW12" s="76">
        <f t="shared" si="9"/>
        <v>129.05780245027452</v>
      </c>
      <c r="AX12" s="66">
        <v>10436.707839979998</v>
      </c>
      <c r="AY12" s="66">
        <v>12827.382151170001</v>
      </c>
      <c r="AZ12" s="66">
        <v>14188.006420123875</v>
      </c>
      <c r="BA12" s="66">
        <v>14415.011272401762</v>
      </c>
      <c r="BB12" s="66">
        <v>14307.754222227963</v>
      </c>
      <c r="BC12" s="66">
        <v>14220.612776268219</v>
      </c>
      <c r="BD12" s="66">
        <v>14327.916043592959</v>
      </c>
      <c r="BE12" s="66">
        <v>14543.076321597033</v>
      </c>
      <c r="BF12" s="72">
        <v>1790</v>
      </c>
      <c r="BG12" s="72">
        <v>2095</v>
      </c>
      <c r="BH12" s="72">
        <v>2204</v>
      </c>
      <c r="BI12" s="72">
        <v>2186</v>
      </c>
      <c r="BJ12" s="72">
        <v>2194</v>
      </c>
      <c r="BK12" s="72">
        <v>2201</v>
      </c>
      <c r="BL12" s="72">
        <v>2220</v>
      </c>
      <c r="BM12" s="72">
        <v>2227</v>
      </c>
      <c r="BN12" s="76">
        <f t="shared" si="17"/>
        <v>112.1262122902879</v>
      </c>
      <c r="BO12" s="76">
        <f t="shared" si="10"/>
        <v>117.74722004011382</v>
      </c>
      <c r="BP12" s="76">
        <f t="shared" si="10"/>
        <v>123.79595159259279</v>
      </c>
      <c r="BQ12" s="76">
        <f t="shared" si="10"/>
        <v>126.8123308501809</v>
      </c>
      <c r="BR12" s="76">
        <f t="shared" si="11"/>
        <v>125.40980841304925</v>
      </c>
      <c r="BS12" s="76">
        <f t="shared" si="12"/>
        <v>124.24957865540331</v>
      </c>
      <c r="BT12" s="76">
        <f t="shared" si="13"/>
        <v>124.11569684332083</v>
      </c>
      <c r="BU12" s="76">
        <f t="shared" si="14"/>
        <v>125.58354047871431</v>
      </c>
    </row>
    <row r="13" spans="1:73">
      <c r="A13" s="78" t="str">
        <f>A51</f>
        <v>01 Housing benefit - in welfare cap</v>
      </c>
      <c r="B13" s="65">
        <v>20522.749055613676</v>
      </c>
      <c r="C13" s="65">
        <v>21398.772408641653</v>
      </c>
      <c r="D13" s="65">
        <v>21750.305519860998</v>
      </c>
      <c r="E13" s="65">
        <v>21384.657049197711</v>
      </c>
      <c r="F13" s="65">
        <v>21021.233603542365</v>
      </c>
      <c r="G13" s="65">
        <v>21047.324326892798</v>
      </c>
      <c r="H13" s="65">
        <v>20550.563571873136</v>
      </c>
      <c r="I13" s="65">
        <v>21014.774885864495</v>
      </c>
      <c r="J13" s="72">
        <v>4365</v>
      </c>
      <c r="K13" s="72">
        <v>4440</v>
      </c>
      <c r="L13" s="72">
        <v>4410</v>
      </c>
      <c r="M13" s="72">
        <v>4321</v>
      </c>
      <c r="N13" s="72">
        <v>4323</v>
      </c>
      <c r="O13" s="72">
        <v>4304</v>
      </c>
      <c r="P13" s="72">
        <v>4301</v>
      </c>
      <c r="Q13" s="72">
        <v>4309</v>
      </c>
      <c r="R13" s="76">
        <f t="shared" si="15"/>
        <v>90.41655236414519</v>
      </c>
      <c r="S13" s="76">
        <f t="shared" si="0"/>
        <v>92.683525678454828</v>
      </c>
      <c r="T13" s="76">
        <f t="shared" si="0"/>
        <v>94.846962846070994</v>
      </c>
      <c r="U13" s="76">
        <f t="shared" si="0"/>
        <v>95.173201757061719</v>
      </c>
      <c r="V13" s="76">
        <f t="shared" si="1"/>
        <v>93.512489561835451</v>
      </c>
      <c r="W13" s="76">
        <f t="shared" si="2"/>
        <v>94.041876639319398</v>
      </c>
      <c r="X13" s="76">
        <f t="shared" si="3"/>
        <v>91.886339365948587</v>
      </c>
      <c r="Y13" s="76">
        <f t="shared" si="4"/>
        <v>93.787488110147336</v>
      </c>
      <c r="Z13" s="65">
        <v>20527.846029426455</v>
      </c>
      <c r="AA13" s="65">
        <v>21402.318550799529</v>
      </c>
      <c r="AB13" s="65">
        <v>21908.302235978183</v>
      </c>
      <c r="AC13" s="65">
        <v>21705.345053985569</v>
      </c>
      <c r="AD13" s="65">
        <v>21016.86078355835</v>
      </c>
      <c r="AE13" s="65">
        <v>20753.811236366022</v>
      </c>
      <c r="AF13" s="65">
        <v>20541.077052596716</v>
      </c>
      <c r="AG13" s="65">
        <v>20912.885387927483</v>
      </c>
      <c r="AH13" s="72">
        <v>4365</v>
      </c>
      <c r="AI13" s="72">
        <v>4440</v>
      </c>
      <c r="AJ13" s="72">
        <v>4424</v>
      </c>
      <c r="AK13" s="72">
        <v>4426</v>
      </c>
      <c r="AL13" s="72">
        <v>4375</v>
      </c>
      <c r="AM13" s="72">
        <v>4358</v>
      </c>
      <c r="AN13" s="72">
        <v>4341</v>
      </c>
      <c r="AO13" s="72">
        <v>4335</v>
      </c>
      <c r="AP13" s="76">
        <f>IF(ISERROR(Z13/(AH13/1000)),"-",(Z13/(AH13/1000)))/52</f>
        <v>90.439007971744005</v>
      </c>
      <c r="AQ13" s="76">
        <f t="shared" si="5"/>
        <v>92.698884922035376</v>
      </c>
      <c r="AR13" s="76">
        <f t="shared" si="5"/>
        <v>95.233613141510375</v>
      </c>
      <c r="AS13" s="76">
        <f t="shared" si="5"/>
        <v>94.308739676325075</v>
      </c>
      <c r="AT13" s="76">
        <f t="shared" si="6"/>
        <v>92.381805642014726</v>
      </c>
      <c r="AU13" s="76">
        <f t="shared" si="7"/>
        <v>91.581403062299316</v>
      </c>
      <c r="AV13" s="76">
        <f t="shared" si="8"/>
        <v>90.997630165845848</v>
      </c>
      <c r="AW13" s="76">
        <f t="shared" si="9"/>
        <v>92.772981048387379</v>
      </c>
      <c r="AX13" s="66">
        <v>20527.846029426455</v>
      </c>
      <c r="AY13" s="66">
        <v>21402.318550799529</v>
      </c>
      <c r="AZ13" s="66">
        <v>22073.609555680036</v>
      </c>
      <c r="BA13" s="66">
        <v>21562.300401657943</v>
      </c>
      <c r="BB13" s="66">
        <v>21014.72570104845</v>
      </c>
      <c r="BC13" s="66">
        <v>20947.194217706387</v>
      </c>
      <c r="BD13" s="66">
        <v>20835.930272117159</v>
      </c>
      <c r="BE13" s="66">
        <v>21253.351429847822</v>
      </c>
      <c r="BF13" s="72">
        <v>4365</v>
      </c>
      <c r="BG13" s="72">
        <v>4440</v>
      </c>
      <c r="BH13" s="72">
        <v>4453</v>
      </c>
      <c r="BI13" s="72">
        <v>4458</v>
      </c>
      <c r="BJ13" s="72">
        <v>4389</v>
      </c>
      <c r="BK13" s="72">
        <v>4358</v>
      </c>
      <c r="BL13" s="72">
        <v>4330</v>
      </c>
      <c r="BM13" s="72">
        <v>4315</v>
      </c>
      <c r="BN13" s="76">
        <f>IF(ISERROR(AX13/(BF13/1000)),"-",(AX13/(BF13/1000)))/52</f>
        <v>90.439007971744005</v>
      </c>
      <c r="BO13" s="76">
        <f t="shared" si="10"/>
        <v>92.698884922035376</v>
      </c>
      <c r="BP13" s="76">
        <f t="shared" si="10"/>
        <v>95.327305514346563</v>
      </c>
      <c r="BQ13" s="76">
        <f t="shared" si="10"/>
        <v>93.014720302558686</v>
      </c>
      <c r="BR13" s="76">
        <f t="shared" si="11"/>
        <v>92.077771794207763</v>
      </c>
      <c r="BS13" s="76">
        <f t="shared" si="12"/>
        <v>92.434754023133351</v>
      </c>
      <c r="BT13" s="76">
        <f t="shared" si="13"/>
        <v>92.538329508425832</v>
      </c>
      <c r="BU13" s="76">
        <f t="shared" si="14"/>
        <v>94.720346866243958</v>
      </c>
    </row>
    <row r="14" spans="1:73">
      <c r="A14" s="79" t="str">
        <f>A69</f>
        <v>19 Housing benefit - outside welfare cap</v>
      </c>
      <c r="B14" s="65">
        <v>3176.1656353863264</v>
      </c>
      <c r="C14" s="65">
        <v>2353.825090358343</v>
      </c>
      <c r="D14" s="65">
        <v>1865.1421391390063</v>
      </c>
      <c r="E14" s="65">
        <v>1649.0635018699454</v>
      </c>
      <c r="F14" s="65">
        <v>2214.469515830066</v>
      </c>
      <c r="G14" s="65">
        <v>2401.0381123706825</v>
      </c>
      <c r="H14" s="65">
        <v>2363.374020328929</v>
      </c>
      <c r="I14" s="65">
        <v>2407.4514121778916</v>
      </c>
      <c r="J14" s="72">
        <v>661</v>
      </c>
      <c r="K14" s="72">
        <v>481</v>
      </c>
      <c r="L14" s="72">
        <v>367</v>
      </c>
      <c r="M14" s="72">
        <v>324</v>
      </c>
      <c r="N14" s="72">
        <v>445</v>
      </c>
      <c r="O14" s="72">
        <v>473</v>
      </c>
      <c r="P14" s="72">
        <v>474</v>
      </c>
      <c r="Q14" s="72">
        <v>472</v>
      </c>
      <c r="R14" s="76">
        <f t="shared" si="15"/>
        <v>92.405610246314623</v>
      </c>
      <c r="S14" s="76">
        <f t="shared" si="0"/>
        <v>94.107831855043301</v>
      </c>
      <c r="T14" s="76">
        <f t="shared" si="0"/>
        <v>97.733291717617178</v>
      </c>
      <c r="U14" s="76">
        <f t="shared" si="0"/>
        <v>97.878887812793522</v>
      </c>
      <c r="V14" s="76">
        <f t="shared" si="1"/>
        <v>95.69876905056465</v>
      </c>
      <c r="W14" s="76">
        <f t="shared" si="2"/>
        <v>97.619048315607515</v>
      </c>
      <c r="X14" s="76">
        <f t="shared" si="3"/>
        <v>95.885021921816346</v>
      </c>
      <c r="Y14" s="76">
        <f t="shared" si="4"/>
        <v>98.087166402293505</v>
      </c>
      <c r="Z14" s="65">
        <v>3177.9950345735565</v>
      </c>
      <c r="AA14" s="65">
        <v>2354.2813232004955</v>
      </c>
      <c r="AB14" s="65">
        <v>1804.716198155249</v>
      </c>
      <c r="AC14" s="65">
        <v>1825.682320928925</v>
      </c>
      <c r="AD14" s="65">
        <v>1995.08654225649</v>
      </c>
      <c r="AE14" s="65">
        <v>2132.6517461708827</v>
      </c>
      <c r="AF14" s="65">
        <v>2185.7656584402212</v>
      </c>
      <c r="AG14" s="65">
        <v>2255.0118784813603</v>
      </c>
      <c r="AH14" s="72">
        <v>661</v>
      </c>
      <c r="AI14" s="72">
        <v>481</v>
      </c>
      <c r="AJ14" s="72">
        <v>358</v>
      </c>
      <c r="AK14" s="72">
        <v>365</v>
      </c>
      <c r="AL14" s="72">
        <v>401</v>
      </c>
      <c r="AM14" s="72">
        <v>426</v>
      </c>
      <c r="AN14" s="72">
        <v>436</v>
      </c>
      <c r="AO14" s="72">
        <v>442</v>
      </c>
      <c r="AP14" s="76">
        <f t="shared" si="16"/>
        <v>92.458833776723978</v>
      </c>
      <c r="AQ14" s="76">
        <f t="shared" si="5"/>
        <v>94.126072413261454</v>
      </c>
      <c r="AR14" s="76">
        <f t="shared" si="5"/>
        <v>96.944359591493821</v>
      </c>
      <c r="AS14" s="76">
        <f t="shared" si="5"/>
        <v>96.189795623231035</v>
      </c>
      <c r="AT14" s="76">
        <f t="shared" si="6"/>
        <v>95.678426158473513</v>
      </c>
      <c r="AU14" s="76">
        <f t="shared" si="7"/>
        <v>96.273553005186102</v>
      </c>
      <c r="AV14" s="76">
        <f t="shared" si="8"/>
        <v>96.408153600927179</v>
      </c>
      <c r="AW14" s="76">
        <f t="shared" si="9"/>
        <v>98.112246714295168</v>
      </c>
      <c r="AX14" s="66">
        <v>3177.9950345735565</v>
      </c>
      <c r="AY14" s="66">
        <v>2354.2813232004851</v>
      </c>
      <c r="AZ14" s="66">
        <v>1769.8501955270797</v>
      </c>
      <c r="BA14" s="66">
        <v>1771.9411372877964</v>
      </c>
      <c r="BB14" s="66">
        <v>1953.4273498466951</v>
      </c>
      <c r="BC14" s="66">
        <v>2032.4882653134434</v>
      </c>
      <c r="BD14" s="66">
        <v>2057.9163850300565</v>
      </c>
      <c r="BE14" s="66">
        <v>2098.6215379053997</v>
      </c>
      <c r="BF14" s="72">
        <v>661</v>
      </c>
      <c r="BG14" s="72">
        <v>481</v>
      </c>
      <c r="BH14" s="72">
        <v>358</v>
      </c>
      <c r="BI14" s="72">
        <v>360</v>
      </c>
      <c r="BJ14" s="72">
        <v>397</v>
      </c>
      <c r="BK14" s="72">
        <v>409</v>
      </c>
      <c r="BL14" s="72">
        <v>414</v>
      </c>
      <c r="BM14" s="72">
        <v>416</v>
      </c>
      <c r="BN14" s="76">
        <f t="shared" si="17"/>
        <v>92.458833776723978</v>
      </c>
      <c r="BO14" s="76">
        <f t="shared" si="10"/>
        <v>94.126072413261028</v>
      </c>
      <c r="BP14" s="76">
        <f t="shared" si="10"/>
        <v>95.071454422382885</v>
      </c>
      <c r="BQ14" s="76">
        <f t="shared" si="10"/>
        <v>94.65497528246776</v>
      </c>
      <c r="BR14" s="76">
        <f t="shared" si="11"/>
        <v>94.624459884067761</v>
      </c>
      <c r="BS14" s="76">
        <f t="shared" si="12"/>
        <v>95.565556954741567</v>
      </c>
      <c r="BT14" s="76">
        <f t="shared" si="13"/>
        <v>95.592548542830571</v>
      </c>
      <c r="BU14" s="76">
        <f t="shared" si="14"/>
        <v>97.014679082165301</v>
      </c>
    </row>
    <row r="15" spans="1:73">
      <c r="A15" s="5" t="s">
        <v>1</v>
      </c>
      <c r="B15" s="65">
        <v>1186.7982191800004</v>
      </c>
      <c r="C15" s="65">
        <v>244.52811802000028</v>
      </c>
      <c r="D15" s="65">
        <v>61.927221750000022</v>
      </c>
      <c r="E15" s="65">
        <v>16.290803130860148</v>
      </c>
      <c r="F15" s="65">
        <v>-0.19247785254552685</v>
      </c>
      <c r="G15" s="65">
        <v>-0.10433158618891022</v>
      </c>
      <c r="H15" s="65">
        <v>-7.2029291956009156E-2</v>
      </c>
      <c r="I15" s="65">
        <v>-4.7805989063384284E-2</v>
      </c>
      <c r="J15" s="72">
        <v>192</v>
      </c>
      <c r="K15" s="72">
        <v>38</v>
      </c>
      <c r="L15" s="72">
        <v>10</v>
      </c>
      <c r="M15" s="72">
        <v>3</v>
      </c>
      <c r="N15" s="72">
        <v>0</v>
      </c>
      <c r="O15" s="72">
        <v>0</v>
      </c>
      <c r="P15" s="72">
        <v>0</v>
      </c>
      <c r="Q15" s="72">
        <v>0</v>
      </c>
      <c r="R15" s="76">
        <f t="shared" si="15"/>
        <v>118.87001394030452</v>
      </c>
      <c r="S15" s="76">
        <f t="shared" si="0"/>
        <v>123.7490475809718</v>
      </c>
      <c r="T15" s="76">
        <f t="shared" si="0"/>
        <v>119.09081105769233</v>
      </c>
      <c r="U15" s="76">
        <f t="shared" si="0"/>
        <v>104.42822519782145</v>
      </c>
      <c r="V15" s="76" t="str">
        <f t="shared" ref="V15:V33" si="18">IF(ISERROR(F15/(N15/1000)),"-",(F15/(N15/1000)))</f>
        <v>-</v>
      </c>
      <c r="W15" s="76" t="str">
        <f t="shared" ref="W15:W33" si="19">IF(ISERROR(G15/(O15/1000)),"-",(G15/(O15/1000)))</f>
        <v>-</v>
      </c>
      <c r="X15" s="76" t="str">
        <f t="shared" ref="X15:Y16" si="20">IF(ISERROR(H15/(P15/1000)),"-",(H15/(P15/1000)))</f>
        <v>-</v>
      </c>
      <c r="Y15" s="76" t="str">
        <f t="shared" si="20"/>
        <v>-</v>
      </c>
      <c r="Z15" s="65">
        <v>1186.7982191800004</v>
      </c>
      <c r="AA15" s="65">
        <v>244.52811802000028</v>
      </c>
      <c r="AB15" s="65">
        <v>75.153843458488723</v>
      </c>
      <c r="AC15" s="65">
        <v>11.421977723349617</v>
      </c>
      <c r="AD15" s="65">
        <v>0.58056483311848472</v>
      </c>
      <c r="AE15" s="65">
        <v>0.24878731891127229</v>
      </c>
      <c r="AF15" s="65">
        <v>-0.15286344252469217</v>
      </c>
      <c r="AG15" s="65">
        <v>-9.1202480537673561E-2</v>
      </c>
      <c r="AH15" s="72">
        <v>192</v>
      </c>
      <c r="AI15" s="72">
        <v>38</v>
      </c>
      <c r="AJ15" s="72">
        <v>10</v>
      </c>
      <c r="AK15" s="72">
        <v>2</v>
      </c>
      <c r="AL15" s="72">
        <v>0</v>
      </c>
      <c r="AM15" s="72">
        <v>0</v>
      </c>
      <c r="AN15" s="72">
        <v>0</v>
      </c>
      <c r="AO15" s="72">
        <v>0</v>
      </c>
      <c r="AP15" s="76">
        <f t="shared" si="16"/>
        <v>118.87001394030452</v>
      </c>
      <c r="AQ15" s="76">
        <f t="shared" si="5"/>
        <v>123.7490475809718</v>
      </c>
      <c r="AR15" s="76">
        <f t="shared" si="5"/>
        <v>144.52662203555522</v>
      </c>
      <c r="AS15" s="76">
        <f t="shared" si="5"/>
        <v>109.8267088783617</v>
      </c>
      <c r="AT15" s="76" t="str">
        <f t="shared" ref="AT15:AT33" si="21">IF(ISERROR(AD15/(AL15/1000)),"-",(AD15/(AL15/1000)))</f>
        <v>-</v>
      </c>
      <c r="AU15" s="76" t="str">
        <f t="shared" ref="AU15:AU33" si="22">IF(ISERROR(AE15/(AM15/1000)),"-",(AE15/(AM15/1000)))</f>
        <v>-</v>
      </c>
      <c r="AV15" s="76" t="str">
        <f t="shared" ref="AV15:AV33" si="23">IF(ISERROR(AF15/(AN15/1000)),"-",(AF15/(AN15/1000)))</f>
        <v>-</v>
      </c>
      <c r="AW15" s="76" t="str">
        <f t="shared" ref="AW15:AW33" si="24">IF(ISERROR(AG15/(AO15/1000)),"-",(AG15/(AO15/1000)))</f>
        <v>-</v>
      </c>
      <c r="AX15" s="66">
        <v>1186.7982191800004</v>
      </c>
      <c r="AY15" s="66">
        <v>244.52811802000005</v>
      </c>
      <c r="AZ15" s="66">
        <v>64.170790028400361</v>
      </c>
      <c r="BA15" s="66">
        <v>11.458686199078963</v>
      </c>
      <c r="BB15" s="66">
        <v>0.60031133296632855</v>
      </c>
      <c r="BC15" s="66">
        <v>0.26081650740347567</v>
      </c>
      <c r="BD15" s="66">
        <v>-0.14568458686645033</v>
      </c>
      <c r="BE15" s="66">
        <v>-8.6919380323259618E-2</v>
      </c>
      <c r="BF15" s="72">
        <v>192</v>
      </c>
      <c r="BG15" s="72">
        <v>38</v>
      </c>
      <c r="BH15" s="72">
        <v>10</v>
      </c>
      <c r="BI15" s="72">
        <v>2</v>
      </c>
      <c r="BJ15" s="72">
        <v>0</v>
      </c>
      <c r="BK15" s="72">
        <v>0</v>
      </c>
      <c r="BL15" s="72">
        <v>0</v>
      </c>
      <c r="BM15" s="72">
        <v>0</v>
      </c>
      <c r="BN15" s="76">
        <f t="shared" si="17"/>
        <v>118.87001394030452</v>
      </c>
      <c r="BO15" s="76">
        <f t="shared" si="10"/>
        <v>123.74904758097169</v>
      </c>
      <c r="BP15" s="76">
        <f t="shared" si="10"/>
        <v>123.40536543923146</v>
      </c>
      <c r="BQ15" s="76">
        <f>IF(ISERROR(BA15/(BI15/1000)),"-",(BA15/(BI15/1000)))/52</f>
        <v>110.17967499114388</v>
      </c>
      <c r="BR15" s="76" t="e">
        <f t="shared" si="11"/>
        <v>#VALUE!</v>
      </c>
      <c r="BS15" s="76" t="e">
        <f t="shared" si="12"/>
        <v>#VALUE!</v>
      </c>
      <c r="BT15" s="76" t="e">
        <f t="shared" si="13"/>
        <v>#VALUE!</v>
      </c>
      <c r="BU15" s="76" t="e">
        <f t="shared" si="14"/>
        <v>#VALUE!</v>
      </c>
    </row>
    <row r="16" spans="1:73">
      <c r="A16" s="4" t="s">
        <v>3</v>
      </c>
      <c r="B16" s="65">
        <v>991.64976374931302</v>
      </c>
      <c r="C16" s="65">
        <v>459.84335153560301</v>
      </c>
      <c r="D16" s="65">
        <v>232.52704901030665</v>
      </c>
      <c r="E16" s="65">
        <v>71.873285350598223</v>
      </c>
      <c r="F16" s="65">
        <v>0</v>
      </c>
      <c r="G16" s="65">
        <v>0</v>
      </c>
      <c r="H16" s="65">
        <v>0</v>
      </c>
      <c r="I16" s="65">
        <v>0</v>
      </c>
      <c r="J16" s="72">
        <v>252</v>
      </c>
      <c r="K16" s="72">
        <v>138</v>
      </c>
      <c r="L16" s="72">
        <v>73</v>
      </c>
      <c r="M16" s="72">
        <v>20</v>
      </c>
      <c r="N16" s="72">
        <v>0</v>
      </c>
      <c r="O16" s="72">
        <v>0</v>
      </c>
      <c r="P16" s="72">
        <v>0</v>
      </c>
      <c r="Q16" s="72">
        <v>0</v>
      </c>
      <c r="R16" s="76">
        <f t="shared" si="15"/>
        <v>75.675348271467726</v>
      </c>
      <c r="S16" s="76">
        <f t="shared" si="0"/>
        <v>64.080734606410672</v>
      </c>
      <c r="T16" s="76">
        <f t="shared" si="0"/>
        <v>61.255808485328416</v>
      </c>
      <c r="U16" s="76">
        <f t="shared" si="0"/>
        <v>69.108928221729059</v>
      </c>
      <c r="V16" s="76" t="str">
        <f t="shared" si="18"/>
        <v>-</v>
      </c>
      <c r="W16" s="76" t="str">
        <f t="shared" si="19"/>
        <v>-</v>
      </c>
      <c r="X16" s="76" t="str">
        <f t="shared" si="20"/>
        <v>-</v>
      </c>
      <c r="Y16" s="76" t="str">
        <f t="shared" si="20"/>
        <v>-</v>
      </c>
      <c r="Z16" s="65">
        <v>994.9373445101694</v>
      </c>
      <c r="AA16" s="65">
        <v>459.84335153560301</v>
      </c>
      <c r="AB16" s="65">
        <v>227.33517048133263</v>
      </c>
      <c r="AC16" s="65">
        <v>36.691667412630622</v>
      </c>
      <c r="AD16" s="65">
        <v>-0.33020300628090177</v>
      </c>
      <c r="AE16" s="65">
        <v>-0.22220123904188196</v>
      </c>
      <c r="AF16" s="65">
        <v>-0.14952435226996666</v>
      </c>
      <c r="AG16" s="65">
        <v>-0.1006183944705141</v>
      </c>
      <c r="AH16" s="72">
        <v>252</v>
      </c>
      <c r="AI16" s="72">
        <v>138</v>
      </c>
      <c r="AJ16" s="72">
        <v>68</v>
      </c>
      <c r="AK16" s="72">
        <v>10</v>
      </c>
      <c r="AL16" s="72">
        <v>0</v>
      </c>
      <c r="AM16" s="72">
        <v>0</v>
      </c>
      <c r="AN16" s="72">
        <v>0</v>
      </c>
      <c r="AO16" s="72">
        <v>0</v>
      </c>
      <c r="AP16" s="76">
        <f t="shared" si="16"/>
        <v>75.926232029164325</v>
      </c>
      <c r="AQ16" s="76">
        <f t="shared" si="5"/>
        <v>64.080734606410672</v>
      </c>
      <c r="AR16" s="76">
        <f t="shared" si="5"/>
        <v>64.291620611236596</v>
      </c>
      <c r="AS16" s="76">
        <f t="shared" si="5"/>
        <v>70.560898870443509</v>
      </c>
      <c r="AT16" s="76" t="str">
        <f t="shared" si="21"/>
        <v>-</v>
      </c>
      <c r="AU16" s="76" t="str">
        <f t="shared" si="22"/>
        <v>-</v>
      </c>
      <c r="AV16" s="76" t="str">
        <f t="shared" si="23"/>
        <v>-</v>
      </c>
      <c r="AW16" s="76" t="str">
        <f t="shared" si="24"/>
        <v>-</v>
      </c>
      <c r="AX16" s="66">
        <v>994.9373445101694</v>
      </c>
      <c r="AY16" s="66">
        <v>390.49094537441391</v>
      </c>
      <c r="AZ16" s="66">
        <v>219.38873819507705</v>
      </c>
      <c r="BA16" s="66">
        <v>36.589666190319214</v>
      </c>
      <c r="BB16" s="66">
        <v>-0.30407360385204651</v>
      </c>
      <c r="BC16" s="66">
        <v>-0.20461815989154711</v>
      </c>
      <c r="BD16" s="66">
        <v>-0.13769229169189842</v>
      </c>
      <c r="BE16" s="66">
        <v>-9.265632728500578E-2</v>
      </c>
      <c r="BF16" s="72">
        <v>252</v>
      </c>
      <c r="BG16" s="72">
        <v>138</v>
      </c>
      <c r="BH16" s="72">
        <v>73</v>
      </c>
      <c r="BI16" s="72">
        <v>13</v>
      </c>
      <c r="BJ16" s="72">
        <v>0</v>
      </c>
      <c r="BK16" s="72">
        <v>0</v>
      </c>
      <c r="BL16" s="72">
        <v>0</v>
      </c>
      <c r="BM16" s="72">
        <v>0</v>
      </c>
      <c r="BN16" s="76">
        <f t="shared" si="17"/>
        <v>75.926232029164325</v>
      </c>
      <c r="BO16" s="76">
        <f t="shared" si="10"/>
        <v>54.416240994204834</v>
      </c>
      <c r="BP16" s="76">
        <f t="shared" si="10"/>
        <v>57.794715014509237</v>
      </c>
      <c r="BQ16" s="76">
        <f t="shared" si="10"/>
        <v>54.126725133608304</v>
      </c>
      <c r="BR16" s="76" t="str">
        <f t="shared" ref="BR16:BR33" si="25">IF(ISERROR(BB16/(BJ16/1000)),"-",(BB16/(BJ16/1000)))</f>
        <v>-</v>
      </c>
      <c r="BS16" s="76" t="str">
        <f t="shared" ref="BS16:BS33" si="26">IF(ISERROR(BC16/(BK16/1000)),"-",(BC16/(BK16/1000)))</f>
        <v>-</v>
      </c>
      <c r="BT16" s="76" t="str">
        <f t="shared" ref="BT16:BT33" si="27">IF(ISERROR(BD16/(BL16/1000)),"-",(BD16/(BL16/1000)))</f>
        <v>-</v>
      </c>
      <c r="BU16" s="76" t="str">
        <f t="shared" ref="BU16:BU33" si="28">IF(ISERROR(BE16/(BM16/1000)),"-",(BE16/(BM16/1000)))</f>
        <v>-</v>
      </c>
    </row>
    <row r="17" spans="1:73">
      <c r="A17" s="77" t="str">
        <f>A58</f>
        <v>08 Income support (non-incapacity)</v>
      </c>
      <c r="B17" s="65">
        <v>2591.1762556306885</v>
      </c>
      <c r="C17" s="65">
        <v>2433.6331202843976</v>
      </c>
      <c r="D17" s="65">
        <v>2306.5847993896932</v>
      </c>
      <c r="E17" s="65">
        <v>2283.9042702779948</v>
      </c>
      <c r="F17" s="65">
        <v>2045.197181669826</v>
      </c>
      <c r="G17" s="65">
        <v>1961.8516765314032</v>
      </c>
      <c r="H17" s="65">
        <v>1995.4858337289213</v>
      </c>
      <c r="I17" s="65">
        <v>2058.032975961346</v>
      </c>
      <c r="J17" s="72">
        <v>687</v>
      </c>
      <c r="K17" s="72">
        <v>661</v>
      </c>
      <c r="L17" s="72">
        <v>633</v>
      </c>
      <c r="M17" s="72">
        <v>597</v>
      </c>
      <c r="N17" s="72">
        <v>549</v>
      </c>
      <c r="O17" s="72">
        <v>529</v>
      </c>
      <c r="P17" s="72">
        <v>533</v>
      </c>
      <c r="Q17" s="72">
        <v>537</v>
      </c>
      <c r="R17" s="76">
        <f t="shared" si="15"/>
        <v>72.533206125593111</v>
      </c>
      <c r="S17" s="76">
        <f t="shared" si="0"/>
        <v>70.80277901444191</v>
      </c>
      <c r="T17" s="76">
        <f t="shared" si="0"/>
        <v>70.074881498046338</v>
      </c>
      <c r="U17" s="76">
        <f t="shared" si="0"/>
        <v>73.569909492268863</v>
      </c>
      <c r="V17" s="76">
        <f t="shared" ref="V17:V21" si="29">IF(ISERROR(F17/(N17/1000)),"-",(F17/(N17/1000)))/52</f>
        <v>71.640646688728665</v>
      </c>
      <c r="W17" s="76">
        <f t="shared" ref="W17:W21" si="30">IF(ISERROR(G17/(O17/1000)),"-",(G17/(O17/1000)))/52</f>
        <v>71.319313528115572</v>
      </c>
      <c r="X17" s="76">
        <f t="shared" ref="X17:X21" si="31">IF(ISERROR(H17/(P17/1000)),"-",(H17/(P17/1000)))/52</f>
        <v>71.997612704896852</v>
      </c>
      <c r="Y17" s="76">
        <f t="shared" ref="Y17:Y21" si="32">IF(ISERROR(I17/(Q17/1000)),"-",(I17/(Q17/1000)))/52</f>
        <v>73.701223892040744</v>
      </c>
      <c r="Z17" s="65">
        <v>2587.7348398398308</v>
      </c>
      <c r="AA17" s="65">
        <v>2433.6331202843976</v>
      </c>
      <c r="AB17" s="65">
        <v>2477.2586412152077</v>
      </c>
      <c r="AC17" s="65">
        <v>2362.3339912036558</v>
      </c>
      <c r="AD17" s="65">
        <v>2099.1519376547849</v>
      </c>
      <c r="AE17" s="65">
        <v>2017.1952435494738</v>
      </c>
      <c r="AF17" s="65">
        <v>2045.1267613552957</v>
      </c>
      <c r="AG17" s="65">
        <v>2115.3859211475683</v>
      </c>
      <c r="AH17" s="72">
        <v>687</v>
      </c>
      <c r="AI17" s="72">
        <v>661</v>
      </c>
      <c r="AJ17" s="72">
        <v>638</v>
      </c>
      <c r="AK17" s="72">
        <v>629</v>
      </c>
      <c r="AL17" s="72">
        <v>557</v>
      </c>
      <c r="AM17" s="72">
        <v>534</v>
      </c>
      <c r="AN17" s="72">
        <v>536</v>
      </c>
      <c r="AO17" s="72">
        <v>543</v>
      </c>
      <c r="AP17" s="76">
        <f t="shared" si="16"/>
        <v>72.436872686144625</v>
      </c>
      <c r="AQ17" s="76">
        <f t="shared" si="5"/>
        <v>70.80277901444191</v>
      </c>
      <c r="AR17" s="76">
        <f t="shared" si="5"/>
        <v>74.670202592693741</v>
      </c>
      <c r="AS17" s="76">
        <f t="shared" si="5"/>
        <v>72.22495998543647</v>
      </c>
      <c r="AT17" s="76">
        <f t="shared" ref="AT17:AT23" si="33">IF(ISERROR(AD17/(AL17/1000)),"-",(AD17/(AL17/1000)))/52</f>
        <v>72.474517941402596</v>
      </c>
      <c r="AU17" s="76">
        <f t="shared" ref="AU17:AU23" si="34">IF(ISERROR(AE17/(AM17/1000)),"-",(AE17/(AM17/1000)))/52</f>
        <v>72.644599666863783</v>
      </c>
      <c r="AV17" s="76">
        <f t="shared" ref="AV17:AV23" si="35">IF(ISERROR(AF17/(AN17/1000)),"-",(AF17/(AN17/1000)))/52</f>
        <v>73.375673125548786</v>
      </c>
      <c r="AW17" s="76">
        <f t="shared" ref="AW17:AW23" si="36">IF(ISERROR(AG17/(AO17/1000)),"-",(AG17/(AO17/1000)))/52</f>
        <v>74.9180450895158</v>
      </c>
      <c r="AX17" s="66">
        <v>2587.7348398398308</v>
      </c>
      <c r="AY17" s="66">
        <v>2502.9855264455855</v>
      </c>
      <c r="AZ17" s="66">
        <v>2383.5863066345582</v>
      </c>
      <c r="BA17" s="66">
        <v>2343.1990545022295</v>
      </c>
      <c r="BB17" s="66">
        <v>2045.0621882940538</v>
      </c>
      <c r="BC17" s="66">
        <v>1892.6368350612693</v>
      </c>
      <c r="BD17" s="66">
        <v>1906.1785669815858</v>
      </c>
      <c r="BE17" s="66">
        <v>1971.1017710180358</v>
      </c>
      <c r="BF17" s="72">
        <v>687</v>
      </c>
      <c r="BG17" s="72">
        <v>661</v>
      </c>
      <c r="BH17" s="72">
        <v>642</v>
      </c>
      <c r="BI17" s="72">
        <v>625</v>
      </c>
      <c r="BJ17" s="72">
        <v>547</v>
      </c>
      <c r="BK17" s="72">
        <v>519</v>
      </c>
      <c r="BL17" s="72">
        <v>519</v>
      </c>
      <c r="BM17" s="72">
        <v>525</v>
      </c>
      <c r="BN17" s="76">
        <f t="shared" si="17"/>
        <v>72.436872686144625</v>
      </c>
      <c r="BO17" s="76">
        <f t="shared" si="10"/>
        <v>72.820479647549902</v>
      </c>
      <c r="BP17" s="76">
        <f t="shared" si="10"/>
        <v>71.399062623848494</v>
      </c>
      <c r="BQ17" s="76">
        <f t="shared" ref="BQ17:BQ23" si="37">IF(ISERROR(BA17/(BI17/1000)),"-",(BA17/(BI17/1000)))/52</f>
        <v>72.098432446222446</v>
      </c>
      <c r="BR17" s="76">
        <f t="shared" ref="BR17:BR23" si="38">IF(ISERROR(BB17/(BJ17/1000)),"-",(BB17/(BJ17/1000)))/52</f>
        <v>71.897840960977845</v>
      </c>
      <c r="BS17" s="76">
        <f t="shared" ref="BS17:BS23" si="39">IF(ISERROR(BC17/(BK17/1000)),"-",(BC17/(BK17/1000)))/52</f>
        <v>70.128828926236437</v>
      </c>
      <c r="BT17" s="76">
        <f t="shared" ref="BT17:BT23" si="40">IF(ISERROR(BD17/(BL17/1000)),"-",(BD17/(BL17/1000)))/52</f>
        <v>70.63059756119705</v>
      </c>
      <c r="BU17" s="76">
        <f t="shared" ref="BU17:BU23" si="41">IF(ISERROR(BE17/(BM17/1000)),"-",(BE17/(BM17/1000)))/52</f>
        <v>72.201530073920722</v>
      </c>
    </row>
    <row r="18" spans="1:73">
      <c r="A18" s="6" t="s">
        <v>4</v>
      </c>
      <c r="B18" s="65">
        <v>900.69442791999995</v>
      </c>
      <c r="C18" s="65">
        <v>907.95083237504912</v>
      </c>
      <c r="D18" s="65">
        <v>892.01007712999944</v>
      </c>
      <c r="E18" s="65">
        <v>867.27827571310115</v>
      </c>
      <c r="F18" s="65">
        <v>852.48476020332077</v>
      </c>
      <c r="G18" s="65">
        <v>842.27513127699251</v>
      </c>
      <c r="H18" s="65">
        <v>847.03360852059654</v>
      </c>
      <c r="I18" s="65">
        <v>845.52084583740464</v>
      </c>
      <c r="J18" s="72">
        <v>326</v>
      </c>
      <c r="K18" s="72">
        <v>320</v>
      </c>
      <c r="L18" s="72">
        <v>313</v>
      </c>
      <c r="M18" s="72">
        <v>307</v>
      </c>
      <c r="N18" s="72">
        <v>302</v>
      </c>
      <c r="O18" s="72">
        <v>296</v>
      </c>
      <c r="P18" s="72">
        <v>291</v>
      </c>
      <c r="Q18" s="72">
        <v>286</v>
      </c>
      <c r="R18" s="76">
        <f t="shared" si="15"/>
        <v>53.132045063709292</v>
      </c>
      <c r="S18" s="76">
        <f t="shared" si="0"/>
        <v>54.564352907154394</v>
      </c>
      <c r="T18" s="76">
        <f t="shared" si="0"/>
        <v>54.805239440280133</v>
      </c>
      <c r="U18" s="76">
        <f t="shared" si="0"/>
        <v>54.327128270677846</v>
      </c>
      <c r="V18" s="76">
        <f t="shared" si="29"/>
        <v>54.284561908005657</v>
      </c>
      <c r="W18" s="76">
        <f t="shared" si="30"/>
        <v>54.721617156769263</v>
      </c>
      <c r="X18" s="76">
        <f t="shared" si="31"/>
        <v>55.976315656925493</v>
      </c>
      <c r="Y18" s="76">
        <f t="shared" si="32"/>
        <v>56.853203727636142</v>
      </c>
      <c r="Z18" s="65">
        <v>900.69117377998509</v>
      </c>
      <c r="AA18" s="65">
        <v>907.80900801999928</v>
      </c>
      <c r="AB18" s="65">
        <v>896.79894139872727</v>
      </c>
      <c r="AC18" s="65">
        <v>891.64810257545275</v>
      </c>
      <c r="AD18" s="65">
        <v>869.00516221443775</v>
      </c>
      <c r="AE18" s="65">
        <v>855.54303625249656</v>
      </c>
      <c r="AF18" s="65">
        <v>853.13934257217977</v>
      </c>
      <c r="AG18" s="65">
        <v>843.25394763663394</v>
      </c>
      <c r="AH18" s="72">
        <v>326</v>
      </c>
      <c r="AI18" s="72">
        <v>320</v>
      </c>
      <c r="AJ18" s="72">
        <v>313</v>
      </c>
      <c r="AK18" s="72">
        <v>308</v>
      </c>
      <c r="AL18" s="72">
        <v>302</v>
      </c>
      <c r="AM18" s="72">
        <v>296</v>
      </c>
      <c r="AN18" s="72">
        <v>289</v>
      </c>
      <c r="AO18" s="72">
        <v>282</v>
      </c>
      <c r="AP18" s="76">
        <f t="shared" si="16"/>
        <v>53.131853101698034</v>
      </c>
      <c r="AQ18" s="76">
        <f t="shared" si="5"/>
        <v>54.555829808894188</v>
      </c>
      <c r="AR18" s="76">
        <f t="shared" si="5"/>
        <v>55.099468014175919</v>
      </c>
      <c r="AS18" s="76">
        <f t="shared" si="5"/>
        <v>55.672334076888902</v>
      </c>
      <c r="AT18" s="76">
        <f t="shared" si="33"/>
        <v>55.336548791036535</v>
      </c>
      <c r="AU18" s="76">
        <f t="shared" si="34"/>
        <v>55.583617220146607</v>
      </c>
      <c r="AV18" s="76">
        <f t="shared" si="35"/>
        <v>56.769985531819266</v>
      </c>
      <c r="AW18" s="76">
        <f t="shared" si="36"/>
        <v>57.5050428011889</v>
      </c>
      <c r="AX18" s="66">
        <v>900.69117377998509</v>
      </c>
      <c r="AY18" s="66">
        <v>907.80900801999928</v>
      </c>
      <c r="AZ18" s="66">
        <v>899.39374374077147</v>
      </c>
      <c r="BA18" s="66">
        <v>898.8232041454786</v>
      </c>
      <c r="BB18" s="66">
        <v>881.95997853863184</v>
      </c>
      <c r="BC18" s="66">
        <v>872.27412949055224</v>
      </c>
      <c r="BD18" s="66">
        <v>871.55780298882803</v>
      </c>
      <c r="BE18" s="66">
        <v>866.42900141263715</v>
      </c>
      <c r="BF18" s="72">
        <v>326</v>
      </c>
      <c r="BG18" s="72">
        <v>320</v>
      </c>
      <c r="BH18" s="72">
        <v>316</v>
      </c>
      <c r="BI18" s="72">
        <v>311</v>
      </c>
      <c r="BJ18" s="72">
        <v>306</v>
      </c>
      <c r="BK18" s="72">
        <v>301</v>
      </c>
      <c r="BL18" s="72">
        <v>295</v>
      </c>
      <c r="BM18" s="72">
        <v>290</v>
      </c>
      <c r="BN18" s="76">
        <f t="shared" si="17"/>
        <v>53.131853101698034</v>
      </c>
      <c r="BO18" s="76">
        <f t="shared" si="10"/>
        <v>54.555829808894188</v>
      </c>
      <c r="BP18" s="76">
        <f t="shared" si="10"/>
        <v>54.734283333785996</v>
      </c>
      <c r="BQ18" s="76">
        <f t="shared" si="37"/>
        <v>55.5789762642517</v>
      </c>
      <c r="BR18" s="76">
        <f t="shared" si="38"/>
        <v>55.42734907859677</v>
      </c>
      <c r="BS18" s="76">
        <f t="shared" si="39"/>
        <v>55.729244153498101</v>
      </c>
      <c r="BT18" s="76">
        <f t="shared" si="40"/>
        <v>56.816023662896221</v>
      </c>
      <c r="BU18" s="76">
        <f t="shared" si="41"/>
        <v>57.455504072456051</v>
      </c>
    </row>
    <row r="19" spans="1:73">
      <c r="A19" s="78" t="str">
        <f>A55</f>
        <v>05 Pension credit</v>
      </c>
      <c r="B19" s="65">
        <v>7041.5234761999718</v>
      </c>
      <c r="C19" s="65">
        <v>6576.0799377400017</v>
      </c>
      <c r="D19" s="65">
        <v>6078.7060508699969</v>
      </c>
      <c r="E19" s="65">
        <v>5698.6831508627283</v>
      </c>
      <c r="F19" s="65">
        <v>5326.4644247675142</v>
      </c>
      <c r="G19" s="65">
        <v>4953.9776169297265</v>
      </c>
      <c r="H19" s="65">
        <v>4735.7410337768915</v>
      </c>
      <c r="I19" s="65">
        <v>4608.9897232142948</v>
      </c>
      <c r="J19" s="72">
        <v>2380</v>
      </c>
      <c r="K19" s="72">
        <v>2228</v>
      </c>
      <c r="L19" s="72">
        <v>2055</v>
      </c>
      <c r="M19" s="72">
        <v>1913</v>
      </c>
      <c r="N19" s="72">
        <v>1793</v>
      </c>
      <c r="O19" s="72">
        <v>1666</v>
      </c>
      <c r="P19" s="72">
        <v>1560</v>
      </c>
      <c r="Q19" s="72">
        <v>1468</v>
      </c>
      <c r="R19" s="76">
        <f t="shared" si="15"/>
        <v>56.896602102456136</v>
      </c>
      <c r="S19" s="76">
        <f t="shared" si="0"/>
        <v>56.760805981045444</v>
      </c>
      <c r="T19" s="76">
        <f t="shared" si="0"/>
        <v>56.884765589275652</v>
      </c>
      <c r="U19" s="76">
        <f t="shared" si="0"/>
        <v>57.287015469688448</v>
      </c>
      <c r="V19" s="76">
        <f t="shared" si="29"/>
        <v>57.128838911659813</v>
      </c>
      <c r="W19" s="76">
        <f t="shared" si="30"/>
        <v>57.18415385688575</v>
      </c>
      <c r="X19" s="76">
        <f t="shared" si="31"/>
        <v>58.379450613620456</v>
      </c>
      <c r="Y19" s="76">
        <f t="shared" si="32"/>
        <v>60.377668769837229</v>
      </c>
      <c r="Z19" s="65">
        <v>7041.5234761999718</v>
      </c>
      <c r="AA19" s="65">
        <v>6576.0799377400017</v>
      </c>
      <c r="AB19" s="65">
        <v>6078.3188323118729</v>
      </c>
      <c r="AC19" s="65">
        <v>5750.5214902771322</v>
      </c>
      <c r="AD19" s="65">
        <v>5515.9434172967312</v>
      </c>
      <c r="AE19" s="65">
        <v>5317.0251474390398</v>
      </c>
      <c r="AF19" s="65">
        <v>5292.2436684889262</v>
      </c>
      <c r="AG19" s="65">
        <v>5280.6501749229674</v>
      </c>
      <c r="AH19" s="72">
        <v>2380</v>
      </c>
      <c r="AI19" s="72">
        <v>2228</v>
      </c>
      <c r="AJ19" s="72">
        <v>2074</v>
      </c>
      <c r="AK19" s="72">
        <v>1946</v>
      </c>
      <c r="AL19" s="72">
        <v>1859</v>
      </c>
      <c r="AM19" s="72">
        <v>1791</v>
      </c>
      <c r="AN19" s="72">
        <v>1739</v>
      </c>
      <c r="AO19" s="72">
        <v>1694</v>
      </c>
      <c r="AP19" s="76">
        <f t="shared" si="16"/>
        <v>56.896602102456136</v>
      </c>
      <c r="AQ19" s="76">
        <f t="shared" si="5"/>
        <v>56.760805981045444</v>
      </c>
      <c r="AR19" s="76">
        <f t="shared" si="5"/>
        <v>56.360051482752326</v>
      </c>
      <c r="AS19" s="76">
        <f t="shared" si="5"/>
        <v>56.827827202517319</v>
      </c>
      <c r="AT19" s="76">
        <f t="shared" si="33"/>
        <v>57.060696583116766</v>
      </c>
      <c r="AU19" s="76">
        <f t="shared" si="34"/>
        <v>57.091280627915651</v>
      </c>
      <c r="AV19" s="76">
        <f t="shared" si="35"/>
        <v>58.52439143284078</v>
      </c>
      <c r="AW19" s="76">
        <f t="shared" si="36"/>
        <v>59.947440910486876</v>
      </c>
      <c r="AX19" s="66">
        <v>7041.5234761999718</v>
      </c>
      <c r="AY19" s="66">
        <v>6576.0799377400017</v>
      </c>
      <c r="AZ19" s="66">
        <v>6087.1092893104596</v>
      </c>
      <c r="BA19" s="66">
        <v>5766.5824259598767</v>
      </c>
      <c r="BB19" s="66">
        <v>5568.2795040399878</v>
      </c>
      <c r="BC19" s="66">
        <v>5355.4877879974401</v>
      </c>
      <c r="BD19" s="66">
        <v>5356.5216887541092</v>
      </c>
      <c r="BE19" s="66">
        <v>5364.4801473598573</v>
      </c>
      <c r="BF19" s="72">
        <v>2380</v>
      </c>
      <c r="BG19" s="72">
        <v>2228</v>
      </c>
      <c r="BH19" s="72">
        <v>2073</v>
      </c>
      <c r="BI19" s="72">
        <v>1946</v>
      </c>
      <c r="BJ19" s="72">
        <v>1843</v>
      </c>
      <c r="BK19" s="72">
        <v>1759</v>
      </c>
      <c r="BL19" s="72">
        <v>1724</v>
      </c>
      <c r="BM19" s="72">
        <v>1682</v>
      </c>
      <c r="BN19" s="76">
        <f t="shared" si="17"/>
        <v>56.896602102456136</v>
      </c>
      <c r="BO19" s="76">
        <f t="shared" si="10"/>
        <v>56.760805981045444</v>
      </c>
      <c r="BP19" s="76">
        <f t="shared" si="10"/>
        <v>56.468786312205083</v>
      </c>
      <c r="BQ19" s="76">
        <f t="shared" si="37"/>
        <v>56.986544647401736</v>
      </c>
      <c r="BR19" s="76">
        <f t="shared" si="38"/>
        <v>58.102169373095577</v>
      </c>
      <c r="BS19" s="76">
        <f t="shared" si="39"/>
        <v>58.550397822161202</v>
      </c>
      <c r="BT19" s="76">
        <f t="shared" si="40"/>
        <v>59.750598884014252</v>
      </c>
      <c r="BU19" s="76">
        <f t="shared" si="41"/>
        <v>61.333578928014468</v>
      </c>
    </row>
    <row r="20" spans="1:73">
      <c r="A20" s="4" t="s">
        <v>5</v>
      </c>
      <c r="B20" s="65">
        <v>160.53506744000006</v>
      </c>
      <c r="C20" s="65">
        <v>1564.5904814800003</v>
      </c>
      <c r="D20" s="65">
        <v>3004.5842815999981</v>
      </c>
      <c r="E20" s="65">
        <v>5078.987299131195</v>
      </c>
      <c r="F20" s="65">
        <v>8287.1587940054342</v>
      </c>
      <c r="G20" s="65">
        <v>11688.354535762937</v>
      </c>
      <c r="H20" s="65">
        <v>13394.945192378194</v>
      </c>
      <c r="I20" s="65">
        <v>14092.649010219066</v>
      </c>
      <c r="J20" s="72">
        <v>13</v>
      </c>
      <c r="K20" s="72">
        <v>198</v>
      </c>
      <c r="L20" s="72">
        <v>576</v>
      </c>
      <c r="M20" s="72">
        <v>995</v>
      </c>
      <c r="N20" s="72">
        <v>1599</v>
      </c>
      <c r="O20" s="72">
        <v>2192</v>
      </c>
      <c r="P20" s="72">
        <v>2450</v>
      </c>
      <c r="Q20" s="72">
        <v>2541</v>
      </c>
      <c r="R20" s="76">
        <f t="shared" si="15"/>
        <v>237.47791041420129</v>
      </c>
      <c r="S20" s="76">
        <f t="shared" si="0"/>
        <v>151.96100247474749</v>
      </c>
      <c r="T20" s="76">
        <f t="shared" si="0"/>
        <v>100.31331068376063</v>
      </c>
      <c r="U20" s="76">
        <f t="shared" si="0"/>
        <v>98.163650930251151</v>
      </c>
      <c r="V20" s="76">
        <f t="shared" si="29"/>
        <v>99.667566195283527</v>
      </c>
      <c r="W20" s="76">
        <f t="shared" si="30"/>
        <v>102.54381786709482</v>
      </c>
      <c r="X20" s="76">
        <f t="shared" si="31"/>
        <v>105.14085708303135</v>
      </c>
      <c r="Y20" s="76">
        <f t="shared" si="32"/>
        <v>106.6558366649946</v>
      </c>
      <c r="Z20" s="65">
        <v>160.53506744000006</v>
      </c>
      <c r="AA20" s="65">
        <v>1564.5904814800003</v>
      </c>
      <c r="AB20" s="65">
        <v>2991.0769093449271</v>
      </c>
      <c r="AC20" s="65">
        <v>4998.183276806536</v>
      </c>
      <c r="AD20" s="65">
        <v>8060.2312757746504</v>
      </c>
      <c r="AE20" s="65">
        <v>11029.364395779054</v>
      </c>
      <c r="AF20" s="65">
        <v>12399.464428859472</v>
      </c>
      <c r="AG20" s="65">
        <v>12924.394649991325</v>
      </c>
      <c r="AH20" s="72">
        <v>13</v>
      </c>
      <c r="AI20" s="72">
        <v>198</v>
      </c>
      <c r="AJ20" s="72">
        <v>584</v>
      </c>
      <c r="AK20" s="72">
        <v>1035</v>
      </c>
      <c r="AL20" s="72">
        <v>1653</v>
      </c>
      <c r="AM20" s="72">
        <v>2218</v>
      </c>
      <c r="AN20" s="72">
        <v>2444</v>
      </c>
      <c r="AO20" s="72">
        <v>2520</v>
      </c>
      <c r="AP20" s="76">
        <f t="shared" si="16"/>
        <v>237.47791041420129</v>
      </c>
      <c r="AQ20" s="76">
        <f t="shared" si="5"/>
        <v>151.96100247474749</v>
      </c>
      <c r="AR20" s="76">
        <f t="shared" si="5"/>
        <v>98.494366087491017</v>
      </c>
      <c r="AS20" s="76">
        <f t="shared" si="5"/>
        <v>92.868511274740541</v>
      </c>
      <c r="AT20" s="76">
        <f t="shared" si="33"/>
        <v>93.771595650968521</v>
      </c>
      <c r="AU20" s="76">
        <f t="shared" si="34"/>
        <v>95.628116076325284</v>
      </c>
      <c r="AV20" s="76">
        <f t="shared" si="35"/>
        <v>97.565973411018135</v>
      </c>
      <c r="AW20" s="76">
        <f t="shared" si="36"/>
        <v>98.629385302131595</v>
      </c>
      <c r="AX20" s="66">
        <v>160.53506744000003</v>
      </c>
      <c r="AY20" s="66">
        <v>1564.5904814800003</v>
      </c>
      <c r="AZ20" s="66">
        <v>2953.3350804454954</v>
      </c>
      <c r="BA20" s="66">
        <v>4695.143292297741</v>
      </c>
      <c r="BB20" s="66">
        <v>7150.7588369988525</v>
      </c>
      <c r="BC20" s="66">
        <v>9695.5194783803709</v>
      </c>
      <c r="BD20" s="66">
        <v>10955.336666381831</v>
      </c>
      <c r="BE20" s="66">
        <v>11501.729067658227</v>
      </c>
      <c r="BF20" s="72">
        <v>13</v>
      </c>
      <c r="BG20" s="72">
        <v>198</v>
      </c>
      <c r="BH20" s="72">
        <v>588</v>
      </c>
      <c r="BI20" s="72">
        <v>1008</v>
      </c>
      <c r="BJ20" s="72">
        <v>1555</v>
      </c>
      <c r="BK20" s="72">
        <v>2089</v>
      </c>
      <c r="BL20" s="72">
        <v>2323</v>
      </c>
      <c r="BM20" s="72">
        <v>2410</v>
      </c>
      <c r="BN20" s="76">
        <f t="shared" si="17"/>
        <v>237.47791041420123</v>
      </c>
      <c r="BO20" s="76">
        <f t="shared" si="10"/>
        <v>151.96100247474749</v>
      </c>
      <c r="BP20" s="76">
        <f t="shared" si="10"/>
        <v>96.589975158473834</v>
      </c>
      <c r="BQ20" s="76">
        <f t="shared" si="37"/>
        <v>89.574620197988025</v>
      </c>
      <c r="BR20" s="76">
        <f t="shared" si="38"/>
        <v>88.433821877304638</v>
      </c>
      <c r="BS20" s="76">
        <f t="shared" si="39"/>
        <v>89.254331096774038</v>
      </c>
      <c r="BT20" s="76">
        <f t="shared" si="40"/>
        <v>90.692876141443691</v>
      </c>
      <c r="BU20" s="76">
        <f t="shared" si="41"/>
        <v>91.778878612019042</v>
      </c>
    </row>
    <row r="21" spans="1:73">
      <c r="A21" s="5" t="s">
        <v>6</v>
      </c>
      <c r="B21" s="65">
        <v>859.72773397999993</v>
      </c>
      <c r="C21" s="65">
        <v>735.16706013999999</v>
      </c>
      <c r="D21" s="65">
        <v>469.59270565999998</v>
      </c>
      <c r="E21" s="65">
        <v>227.46417740115507</v>
      </c>
      <c r="F21" s="65">
        <v>117.06708450406198</v>
      </c>
      <c r="G21" s="65">
        <v>115.74461603502922</v>
      </c>
      <c r="H21" s="65">
        <v>114.75980102365939</v>
      </c>
      <c r="I21" s="65">
        <v>112.27708456337892</v>
      </c>
      <c r="J21" s="72">
        <v>198</v>
      </c>
      <c r="K21" s="72">
        <v>163</v>
      </c>
      <c r="L21" s="72">
        <v>102</v>
      </c>
      <c r="M21" s="72">
        <v>44</v>
      </c>
      <c r="N21" s="72">
        <v>24</v>
      </c>
      <c r="O21" s="72">
        <v>23</v>
      </c>
      <c r="P21" s="72">
        <v>22</v>
      </c>
      <c r="Q21" s="72">
        <v>21</v>
      </c>
      <c r="R21" s="76">
        <f t="shared" si="15"/>
        <v>83.501139663947157</v>
      </c>
      <c r="S21" s="76">
        <f t="shared" si="0"/>
        <v>86.735141592732418</v>
      </c>
      <c r="T21" s="76">
        <f t="shared" si="0"/>
        <v>88.535577990196089</v>
      </c>
      <c r="U21" s="76">
        <f t="shared" si="0"/>
        <v>99.416161451553791</v>
      </c>
      <c r="V21" s="76">
        <f t="shared" si="29"/>
        <v>93.803753609024014</v>
      </c>
      <c r="W21" s="76">
        <f t="shared" si="30"/>
        <v>96.77643481189736</v>
      </c>
      <c r="X21" s="76">
        <f t="shared" si="31"/>
        <v>100.31451138431765</v>
      </c>
      <c r="Y21" s="76">
        <f t="shared" si="32"/>
        <v>102.81784300675726</v>
      </c>
      <c r="Z21" s="65">
        <v>859.72773397999993</v>
      </c>
      <c r="AA21" s="65">
        <v>735.16706013999999</v>
      </c>
      <c r="AB21" s="65">
        <v>464.03407719239357</v>
      </c>
      <c r="AC21" s="65">
        <v>189.29844243581658</v>
      </c>
      <c r="AD21" s="65">
        <v>120.30942383828628</v>
      </c>
      <c r="AE21" s="65">
        <v>117.26794776684331</v>
      </c>
      <c r="AF21" s="65">
        <v>115.35003300951847</v>
      </c>
      <c r="AG21" s="65">
        <v>112.68134091975438</v>
      </c>
      <c r="AH21" s="72">
        <v>198</v>
      </c>
      <c r="AI21" s="72">
        <v>163</v>
      </c>
      <c r="AJ21" s="72">
        <v>122</v>
      </c>
      <c r="AK21" s="72">
        <v>37</v>
      </c>
      <c r="AL21" s="72">
        <v>24</v>
      </c>
      <c r="AM21" s="72">
        <v>23</v>
      </c>
      <c r="AN21" s="72">
        <v>22</v>
      </c>
      <c r="AO21" s="72">
        <v>21</v>
      </c>
      <c r="AP21" s="76">
        <f t="shared" si="16"/>
        <v>83.501139663947157</v>
      </c>
      <c r="AQ21" s="76">
        <f t="shared" si="5"/>
        <v>86.735141592732418</v>
      </c>
      <c r="AR21" s="76">
        <f t="shared" si="5"/>
        <v>73.145346341802266</v>
      </c>
      <c r="AS21" s="76">
        <f t="shared" si="5"/>
        <v>98.38796384397952</v>
      </c>
      <c r="AT21" s="76">
        <f t="shared" si="33"/>
        <v>96.401781921703758</v>
      </c>
      <c r="AU21" s="76">
        <f t="shared" si="34"/>
        <v>98.050123550872343</v>
      </c>
      <c r="AV21" s="76">
        <f t="shared" si="35"/>
        <v>100.83044843489377</v>
      </c>
      <c r="AW21" s="76">
        <f t="shared" si="36"/>
        <v>103.18804113530619</v>
      </c>
      <c r="AX21" s="66">
        <v>859.72773397999993</v>
      </c>
      <c r="AY21" s="66">
        <v>735.1670601400001</v>
      </c>
      <c r="AZ21" s="66">
        <v>454.5529412105181</v>
      </c>
      <c r="BA21" s="66">
        <v>182.63951682231331</v>
      </c>
      <c r="BB21" s="66">
        <v>113.58892576170724</v>
      </c>
      <c r="BC21" s="66">
        <v>110.93289991765488</v>
      </c>
      <c r="BD21" s="66">
        <v>108.77414195544625</v>
      </c>
      <c r="BE21" s="66">
        <v>106.14358145715849</v>
      </c>
      <c r="BF21" s="72">
        <v>198</v>
      </c>
      <c r="BG21" s="72">
        <v>163</v>
      </c>
      <c r="BH21" s="72">
        <v>98</v>
      </c>
      <c r="BI21" s="72">
        <v>38</v>
      </c>
      <c r="BJ21" s="72">
        <v>24</v>
      </c>
      <c r="BK21" s="72">
        <v>23</v>
      </c>
      <c r="BL21" s="72">
        <v>22</v>
      </c>
      <c r="BM21" s="72">
        <v>22</v>
      </c>
      <c r="BN21" s="76">
        <f t="shared" si="17"/>
        <v>83.501139663947157</v>
      </c>
      <c r="BO21" s="76">
        <f t="shared" si="10"/>
        <v>86.735141592732433</v>
      </c>
      <c r="BP21" s="76">
        <f t="shared" si="10"/>
        <v>89.197986893743732</v>
      </c>
      <c r="BQ21" s="76">
        <f t="shared" si="37"/>
        <v>92.428905274450045</v>
      </c>
      <c r="BR21" s="76">
        <f t="shared" si="38"/>
        <v>91.016767437265415</v>
      </c>
      <c r="BS21" s="76">
        <f t="shared" si="39"/>
        <v>92.753260800714784</v>
      </c>
      <c r="BT21" s="76">
        <f t="shared" si="40"/>
        <v>95.082291919096392</v>
      </c>
      <c r="BU21" s="76">
        <f t="shared" si="41"/>
        <v>92.782850924089587</v>
      </c>
    </row>
    <row r="22" spans="1:73">
      <c r="A22" s="5" t="s">
        <v>7</v>
      </c>
      <c r="B22" s="65">
        <v>83014.68745279999</v>
      </c>
      <c r="C22" s="65">
        <v>86427.717724600036</v>
      </c>
      <c r="D22" s="65">
        <v>89274.966169329986</v>
      </c>
      <c r="E22" s="65">
        <v>91448.98181830949</v>
      </c>
      <c r="F22" s="65">
        <v>94006.090044902085</v>
      </c>
      <c r="G22" s="65">
        <v>96570.664465691458</v>
      </c>
      <c r="H22" s="65">
        <v>98993.239665867921</v>
      </c>
      <c r="I22" s="65">
        <v>101798.74667703382</v>
      </c>
      <c r="J22" s="72"/>
      <c r="K22" s="72"/>
      <c r="L22" s="72"/>
      <c r="M22" s="72"/>
      <c r="N22" s="72"/>
      <c r="O22" s="72"/>
      <c r="P22" s="72"/>
      <c r="Q22" s="72"/>
      <c r="R22" s="76"/>
      <c r="S22" s="76"/>
      <c r="T22" s="76"/>
      <c r="U22" s="76"/>
      <c r="V22" s="76"/>
      <c r="W22" s="76"/>
      <c r="X22" s="76"/>
      <c r="Y22" s="76"/>
      <c r="Z22" s="65">
        <v>83014.68745279999</v>
      </c>
      <c r="AA22" s="65">
        <v>86427.717724600036</v>
      </c>
      <c r="AB22" s="65">
        <v>89176.775557362722</v>
      </c>
      <c r="AC22" s="65">
        <v>91581.200748791685</v>
      </c>
      <c r="AD22" s="65">
        <v>93953.584790137233</v>
      </c>
      <c r="AE22" s="65">
        <v>97119.062943801808</v>
      </c>
      <c r="AF22" s="65">
        <v>100187.5255494757</v>
      </c>
      <c r="AG22" s="65">
        <v>103225.35839850352</v>
      </c>
      <c r="AH22" s="72">
        <v>12846</v>
      </c>
      <c r="AI22" s="72">
        <v>12912</v>
      </c>
      <c r="AJ22" s="72">
        <v>12876</v>
      </c>
      <c r="AK22" s="72">
        <v>12876</v>
      </c>
      <c r="AL22" s="72">
        <v>12836</v>
      </c>
      <c r="AM22" s="72">
        <v>12758</v>
      </c>
      <c r="AN22" s="72">
        <v>12616</v>
      </c>
      <c r="AO22" s="72">
        <v>12546</v>
      </c>
      <c r="AP22" s="76">
        <f t="shared" si="16"/>
        <v>124.27497253380278</v>
      </c>
      <c r="AQ22" s="76">
        <f t="shared" si="5"/>
        <v>128.72300919329669</v>
      </c>
      <c r="AR22" s="76">
        <f t="shared" si="5"/>
        <v>133.1887225448699</v>
      </c>
      <c r="AS22" s="76">
        <f t="shared" si="5"/>
        <v>136.77981807057807</v>
      </c>
      <c r="AT22" s="76">
        <f t="shared" si="33"/>
        <v>140.76033869606101</v>
      </c>
      <c r="AU22" s="76">
        <f t="shared" si="34"/>
        <v>146.39240377651703</v>
      </c>
      <c r="AV22" s="76">
        <f t="shared" si="35"/>
        <v>152.71743687727991</v>
      </c>
      <c r="AW22" s="76">
        <f t="shared" si="36"/>
        <v>158.22597211263096</v>
      </c>
      <c r="AX22" s="66">
        <v>83014.68745279999</v>
      </c>
      <c r="AY22" s="66">
        <v>86427.717724600036</v>
      </c>
      <c r="AZ22" s="66">
        <v>89233.612543809024</v>
      </c>
      <c r="BA22" s="66">
        <v>91708.482511477341</v>
      </c>
      <c r="BB22" s="66">
        <v>94654.476339010173</v>
      </c>
      <c r="BC22" s="66">
        <v>97985.227014219461</v>
      </c>
      <c r="BD22" s="66">
        <v>101020.22211802614</v>
      </c>
      <c r="BE22" s="66">
        <v>104305.72813236462</v>
      </c>
      <c r="BF22" s="72">
        <v>12846</v>
      </c>
      <c r="BG22" s="72">
        <v>12912</v>
      </c>
      <c r="BH22" s="72">
        <v>12850</v>
      </c>
      <c r="BI22" s="72">
        <v>12852</v>
      </c>
      <c r="BJ22" s="72">
        <v>12809</v>
      </c>
      <c r="BK22" s="72">
        <v>12731</v>
      </c>
      <c r="BL22" s="72">
        <v>12589</v>
      </c>
      <c r="BM22" s="72">
        <v>12527</v>
      </c>
      <c r="BN22" s="76">
        <f t="shared" si="17"/>
        <v>124.27497253380278</v>
      </c>
      <c r="BO22" s="76">
        <f t="shared" si="10"/>
        <v>128.72300919329669</v>
      </c>
      <c r="BP22" s="76">
        <f t="shared" si="10"/>
        <v>133.54326929633197</v>
      </c>
      <c r="BQ22" s="76">
        <f t="shared" si="37"/>
        <v>137.22569745426833</v>
      </c>
      <c r="BR22" s="76">
        <f t="shared" si="38"/>
        <v>142.109328685675</v>
      </c>
      <c r="BS22" s="76">
        <f t="shared" si="39"/>
        <v>148.0112551044686</v>
      </c>
      <c r="BT22" s="76">
        <f t="shared" si="40"/>
        <v>154.31698937110258</v>
      </c>
      <c r="BU22" s="76">
        <f t="shared" si="41"/>
        <v>160.12448209155087</v>
      </c>
    </row>
    <row r="23" spans="1:73">
      <c r="A23" s="5" t="s">
        <v>8</v>
      </c>
      <c r="B23" s="65">
        <v>95.653024200000061</v>
      </c>
      <c r="C23" s="65">
        <v>88.113150280000013</v>
      </c>
      <c r="D23" s="65">
        <v>92.895304570000008</v>
      </c>
      <c r="E23" s="65">
        <v>99.564311372217219</v>
      </c>
      <c r="F23" s="65">
        <v>101.81482546910937</v>
      </c>
      <c r="G23" s="65">
        <v>107.60189641530515</v>
      </c>
      <c r="H23" s="65">
        <v>116.84339974697284</v>
      </c>
      <c r="I23" s="65">
        <v>123.89402609750596</v>
      </c>
      <c r="J23" s="72"/>
      <c r="K23" s="72"/>
      <c r="L23" s="72"/>
      <c r="M23" s="72"/>
      <c r="N23" s="72"/>
      <c r="O23" s="72"/>
      <c r="P23" s="72"/>
      <c r="Q23" s="72"/>
      <c r="R23" s="76"/>
      <c r="S23" s="76"/>
      <c r="T23" s="76"/>
      <c r="U23" s="76"/>
      <c r="V23" s="76"/>
      <c r="W23" s="76"/>
      <c r="X23" s="76"/>
      <c r="Y23" s="76"/>
      <c r="Z23" s="65">
        <v>95.653024200000061</v>
      </c>
      <c r="AA23" s="65">
        <v>88.113150280000013</v>
      </c>
      <c r="AB23" s="65">
        <v>108.46962751720223</v>
      </c>
      <c r="AC23" s="65">
        <v>96.297883522910325</v>
      </c>
      <c r="AD23" s="65">
        <v>100.39176427781896</v>
      </c>
      <c r="AE23" s="65">
        <v>103.42925455261391</v>
      </c>
      <c r="AF23" s="65">
        <v>109.00362328784854</v>
      </c>
      <c r="AG23" s="65">
        <v>113.56461478968794</v>
      </c>
      <c r="AH23" s="72">
        <v>42</v>
      </c>
      <c r="AI23" s="72">
        <v>46</v>
      </c>
      <c r="AJ23" s="72">
        <v>46</v>
      </c>
      <c r="AK23" s="72">
        <v>47</v>
      </c>
      <c r="AL23" s="72">
        <v>48</v>
      </c>
      <c r="AM23" s="72">
        <v>49</v>
      </c>
      <c r="AN23" s="72">
        <v>51</v>
      </c>
      <c r="AO23" s="72">
        <v>53</v>
      </c>
      <c r="AP23" s="76">
        <f t="shared" si="16"/>
        <v>43.797172252747274</v>
      </c>
      <c r="AQ23" s="76">
        <f t="shared" si="5"/>
        <v>36.836601287625427</v>
      </c>
      <c r="AR23" s="76">
        <f t="shared" si="5"/>
        <v>45.346834246322004</v>
      </c>
      <c r="AS23" s="76">
        <f t="shared" si="5"/>
        <v>39.401752668948575</v>
      </c>
      <c r="AT23" s="76">
        <f t="shared" si="33"/>
        <v>40.221059406177467</v>
      </c>
      <c r="AU23" s="76">
        <f t="shared" si="34"/>
        <v>40.592329102281752</v>
      </c>
      <c r="AV23" s="76">
        <f t="shared" si="35"/>
        <v>41.102422054241529</v>
      </c>
      <c r="AW23" s="76">
        <f t="shared" si="36"/>
        <v>41.206318864182855</v>
      </c>
      <c r="AX23" s="66">
        <v>95.653024200000061</v>
      </c>
      <c r="AY23" s="66">
        <v>88.113150280000013</v>
      </c>
      <c r="AZ23" s="66">
        <v>103.53220424417285</v>
      </c>
      <c r="BA23" s="66">
        <v>95.708045823170153</v>
      </c>
      <c r="BB23" s="66">
        <v>102.14647133226013</v>
      </c>
      <c r="BC23" s="66">
        <v>105.84937138349987</v>
      </c>
      <c r="BD23" s="66">
        <v>112.21383801359427</v>
      </c>
      <c r="BE23" s="66">
        <v>117.9062720539599</v>
      </c>
      <c r="BF23" s="72">
        <v>42</v>
      </c>
      <c r="BG23" s="72">
        <v>46</v>
      </c>
      <c r="BH23" s="72">
        <v>46</v>
      </c>
      <c r="BI23" s="72">
        <v>48</v>
      </c>
      <c r="BJ23" s="72">
        <v>49</v>
      </c>
      <c r="BK23" s="72">
        <v>50</v>
      </c>
      <c r="BL23" s="72">
        <v>52</v>
      </c>
      <c r="BM23" s="72">
        <v>54</v>
      </c>
      <c r="BN23" s="76">
        <f t="shared" si="17"/>
        <v>43.797172252747274</v>
      </c>
      <c r="BO23" s="76">
        <f t="shared" si="10"/>
        <v>36.836601287625427</v>
      </c>
      <c r="BP23" s="76">
        <f t="shared" si="10"/>
        <v>43.282694082012057</v>
      </c>
      <c r="BQ23" s="76">
        <f t="shared" si="37"/>
        <v>38.344569640693173</v>
      </c>
      <c r="BR23" s="76">
        <f t="shared" si="38"/>
        <v>40.088881998532237</v>
      </c>
      <c r="BS23" s="76">
        <f t="shared" si="39"/>
        <v>40.711296685961493</v>
      </c>
      <c r="BT23" s="76">
        <f t="shared" si="40"/>
        <v>41.499200448814456</v>
      </c>
      <c r="BU23" s="76">
        <f t="shared" si="41"/>
        <v>41.989413124629593</v>
      </c>
    </row>
    <row r="24" spans="1:73">
      <c r="A24" s="5" t="s">
        <v>9</v>
      </c>
      <c r="B24" s="65">
        <v>2.5456364999999996</v>
      </c>
      <c r="C24" s="65">
        <v>1.8016614399999999</v>
      </c>
      <c r="D24" s="65">
        <v>2.7500172299999996</v>
      </c>
      <c r="E24" s="65">
        <v>1.6823110941748769</v>
      </c>
      <c r="F24" s="65">
        <v>2.077996588058292</v>
      </c>
      <c r="G24" s="65">
        <v>2.077996588058292</v>
      </c>
      <c r="H24" s="65">
        <v>2.077996588058292</v>
      </c>
      <c r="I24" s="65">
        <v>2.077996588058292</v>
      </c>
      <c r="J24" s="72"/>
      <c r="K24" s="72"/>
      <c r="L24" s="72"/>
      <c r="M24" s="72"/>
      <c r="N24" s="72"/>
      <c r="O24" s="72"/>
      <c r="P24" s="72"/>
      <c r="Q24" s="72"/>
      <c r="R24" s="76" t="str">
        <f t="shared" ref="R24:R33" si="42">IF(ISERROR(B24/(J24/1000)),"-",(B24/(J24/1000)))</f>
        <v>-</v>
      </c>
      <c r="S24" s="76" t="str">
        <f t="shared" ref="S24:S33" si="43">IF(ISERROR(C24/(K24/1000)),"-",(C24/(K24/1000)))</f>
        <v>-</v>
      </c>
      <c r="T24" s="76" t="str">
        <f t="shared" ref="T24:T33" si="44">IF(ISERROR(D24/(L24/1000)),"-",(D24/(L24/1000)))</f>
        <v>-</v>
      </c>
      <c r="U24" s="76" t="str">
        <f t="shared" ref="U24:U33" si="45">IF(ISERROR(E24/(M24/1000)),"-",(E24/(M24/1000)))</f>
        <v>-</v>
      </c>
      <c r="V24" s="76" t="str">
        <f t="shared" si="18"/>
        <v>-</v>
      </c>
      <c r="W24" s="76" t="str">
        <f t="shared" si="19"/>
        <v>-</v>
      </c>
      <c r="X24" s="76" t="str">
        <f t="shared" ref="X24:Y27" si="46">IF(ISERROR(H24/(P24/1000)),"-",(H24/(P24/1000)))</f>
        <v>-</v>
      </c>
      <c r="Y24" s="76" t="str">
        <f t="shared" si="46"/>
        <v>-</v>
      </c>
      <c r="Z24" s="65">
        <v>2.5456364999999996</v>
      </c>
      <c r="AA24" s="65">
        <v>1.8016614399999999</v>
      </c>
      <c r="AB24" s="65">
        <v>2.505394335735398</v>
      </c>
      <c r="AC24" s="65">
        <v>2.2845326471569316</v>
      </c>
      <c r="AD24" s="65">
        <v>2.2845326471569316</v>
      </c>
      <c r="AE24" s="65">
        <v>2.2845326471569316</v>
      </c>
      <c r="AF24" s="65">
        <v>2.2845326471569316</v>
      </c>
      <c r="AG24" s="65">
        <v>2.2845326471569316</v>
      </c>
      <c r="AH24" s="72">
        <v>0</v>
      </c>
      <c r="AI24" s="72">
        <v>0</v>
      </c>
      <c r="AJ24" s="72">
        <v>0</v>
      </c>
      <c r="AK24" s="72">
        <v>0</v>
      </c>
      <c r="AL24" s="72">
        <v>0</v>
      </c>
      <c r="AM24" s="72">
        <v>0</v>
      </c>
      <c r="AN24" s="72">
        <v>0</v>
      </c>
      <c r="AO24" s="72">
        <v>0</v>
      </c>
      <c r="AP24" s="76" t="str">
        <f t="shared" ref="AP24:AP33" si="47">IF(ISERROR(Z24/(AH24/1000)),"-",(Z24/(AH24/1000)))</f>
        <v>-</v>
      </c>
      <c r="AQ24" s="76" t="str">
        <f t="shared" ref="AQ24:AQ33" si="48">IF(ISERROR(AA24/(AI24/1000)),"-",(AA24/(AI24/1000)))</f>
        <v>-</v>
      </c>
      <c r="AR24" s="76" t="str">
        <f t="shared" ref="AR24:AR33" si="49">IF(ISERROR(AB24/(AJ24/1000)),"-",(AB24/(AJ24/1000)))</f>
        <v>-</v>
      </c>
      <c r="AS24" s="76" t="str">
        <f t="shared" ref="AS24:AS33" si="50">IF(ISERROR(AC24/(AK24/1000)),"-",(AC24/(AK24/1000)))</f>
        <v>-</v>
      </c>
      <c r="AT24" s="76" t="str">
        <f t="shared" si="21"/>
        <v>-</v>
      </c>
      <c r="AU24" s="76" t="str">
        <f t="shared" si="22"/>
        <v>-</v>
      </c>
      <c r="AV24" s="76" t="str">
        <f t="shared" si="23"/>
        <v>-</v>
      </c>
      <c r="AW24" s="76" t="str">
        <f t="shared" si="24"/>
        <v>-</v>
      </c>
      <c r="AX24" s="66">
        <v>2.5456364999999996</v>
      </c>
      <c r="AY24" s="66">
        <v>1.8016614399999999</v>
      </c>
      <c r="AZ24" s="66">
        <v>2.5063000014707959</v>
      </c>
      <c r="BA24" s="66">
        <v>2.1295181466666668</v>
      </c>
      <c r="BB24" s="66">
        <v>2.1295181466666668</v>
      </c>
      <c r="BC24" s="66">
        <v>2.1295181466666668</v>
      </c>
      <c r="BD24" s="66">
        <v>2.1295181466666668</v>
      </c>
      <c r="BE24" s="66">
        <v>2.1295181466666668</v>
      </c>
      <c r="BF24" s="72">
        <v>0</v>
      </c>
      <c r="BG24" s="72">
        <v>0</v>
      </c>
      <c r="BH24" s="72">
        <v>0</v>
      </c>
      <c r="BI24" s="72">
        <v>0</v>
      </c>
      <c r="BJ24" s="72">
        <v>0</v>
      </c>
      <c r="BK24" s="72">
        <v>0</v>
      </c>
      <c r="BL24" s="72">
        <v>0</v>
      </c>
      <c r="BM24" s="72">
        <v>0</v>
      </c>
      <c r="BN24" s="76" t="str">
        <f t="shared" ref="BN24:BN33" si="51">IF(ISERROR(AX24/(BF24/1000)),"-",(AX24/(BF24/1000)))</f>
        <v>-</v>
      </c>
      <c r="BO24" s="76" t="str">
        <f t="shared" ref="BO24:BO33" si="52">IF(ISERROR(AY24/(BG24/1000)),"-",(AY24/(BG24/1000)))</f>
        <v>-</v>
      </c>
      <c r="BP24" s="76" t="str">
        <f t="shared" ref="BP24:BP33" si="53">IF(ISERROR(AZ24/(BH24/1000)),"-",(AZ24/(BH24/1000)))</f>
        <v>-</v>
      </c>
      <c r="BQ24" s="76" t="str">
        <f t="shared" ref="BQ24:BQ33" si="54">IF(ISERROR(BA24/(BI24/1000)),"-",(BA24/(BI24/1000)))</f>
        <v>-</v>
      </c>
      <c r="BR24" s="76" t="str">
        <f t="shared" si="25"/>
        <v>-</v>
      </c>
      <c r="BS24" s="76" t="str">
        <f t="shared" si="26"/>
        <v>-</v>
      </c>
      <c r="BT24" s="76" t="str">
        <f t="shared" si="27"/>
        <v>-</v>
      </c>
      <c r="BU24" s="76" t="str">
        <f t="shared" si="28"/>
        <v>-</v>
      </c>
    </row>
    <row r="25" spans="1:73">
      <c r="A25" s="77" t="str">
        <f>A57</f>
        <v>07 Statutory maternity pay</v>
      </c>
      <c r="B25" s="65">
        <v>2224.3191436620805</v>
      </c>
      <c r="C25" s="65">
        <v>2272.4970248438776</v>
      </c>
      <c r="D25" s="65">
        <v>2302.1229426268392</v>
      </c>
      <c r="E25" s="65">
        <v>2326.8712750256809</v>
      </c>
      <c r="F25" s="65">
        <v>2377.5824666035323</v>
      </c>
      <c r="G25" s="65">
        <v>2450.6568740562798</v>
      </c>
      <c r="H25" s="65">
        <v>2544.6014091382926</v>
      </c>
      <c r="I25" s="65">
        <v>2628.3590351411713</v>
      </c>
      <c r="J25" s="72">
        <v>276</v>
      </c>
      <c r="K25" s="72">
        <v>269</v>
      </c>
      <c r="L25" s="72">
        <v>264</v>
      </c>
      <c r="M25" s="72">
        <v>262</v>
      </c>
      <c r="N25" s="72">
        <v>264</v>
      </c>
      <c r="O25" s="72">
        <v>265</v>
      </c>
      <c r="P25" s="72">
        <v>267</v>
      </c>
      <c r="Q25" s="72">
        <v>269</v>
      </c>
      <c r="R25" s="76">
        <f>IF(ISERROR(B25/(J25/1000)),"-",(B25/(J25/1000)))/52</f>
        <v>154.98321792517282</v>
      </c>
      <c r="S25" s="76">
        <f t="shared" ref="S25:Y25" si="55">IF(ISERROR(C25/(K25/1000)),"-",(C25/(K25/1000)))/52</f>
        <v>162.46046788989685</v>
      </c>
      <c r="T25" s="76">
        <f t="shared" si="55"/>
        <v>167.6954357974096</v>
      </c>
      <c r="U25" s="76">
        <f t="shared" si="55"/>
        <v>170.79207831955966</v>
      </c>
      <c r="V25" s="76">
        <f t="shared" si="55"/>
        <v>173.19219599384706</v>
      </c>
      <c r="W25" s="76">
        <f t="shared" si="55"/>
        <v>177.8415728633004</v>
      </c>
      <c r="X25" s="76">
        <f t="shared" si="55"/>
        <v>183.27581454467679</v>
      </c>
      <c r="Y25" s="76">
        <f t="shared" si="55"/>
        <v>187.90098907214548</v>
      </c>
      <c r="Z25" s="65">
        <v>2273.8266248963814</v>
      </c>
      <c r="AA25" s="65">
        <v>2284.9140751178902</v>
      </c>
      <c r="AB25" s="65">
        <v>2347.0334418205075</v>
      </c>
      <c r="AC25" s="65">
        <v>2379.418972406068</v>
      </c>
      <c r="AD25" s="65">
        <v>2446.6479473577419</v>
      </c>
      <c r="AE25" s="65">
        <v>2524.9016316712205</v>
      </c>
      <c r="AF25" s="65">
        <v>2619.7542334247496</v>
      </c>
      <c r="AG25" s="65">
        <v>2707.8796164119085</v>
      </c>
      <c r="AH25" s="72">
        <v>272</v>
      </c>
      <c r="AI25" s="72">
        <v>272</v>
      </c>
      <c r="AJ25" s="72">
        <v>269</v>
      </c>
      <c r="AK25" s="72">
        <v>269</v>
      </c>
      <c r="AL25" s="72">
        <v>272</v>
      </c>
      <c r="AM25" s="72">
        <v>275</v>
      </c>
      <c r="AN25" s="72">
        <v>276</v>
      </c>
      <c r="AO25" s="72">
        <v>278</v>
      </c>
      <c r="AP25" s="76">
        <f>IF(ISERROR(Z25/(AH25/1000)),"-",(Z25/(AH25/1000)))/52</f>
        <v>160.7626290226514</v>
      </c>
      <c r="AQ25" s="76">
        <f t="shared" ref="AQ25:AW25" si="56">IF(ISERROR(AA25/(AI25/1000)),"-",(AA25/(AI25/1000)))/52</f>
        <v>161.54652680414944</v>
      </c>
      <c r="AR25" s="76">
        <f t="shared" si="56"/>
        <v>167.78906504293019</v>
      </c>
      <c r="AS25" s="76">
        <f t="shared" si="56"/>
        <v>170.10430171619015</v>
      </c>
      <c r="AT25" s="76">
        <f t="shared" si="56"/>
        <v>172.98133111974983</v>
      </c>
      <c r="AU25" s="76">
        <f t="shared" si="56"/>
        <v>176.56654766931612</v>
      </c>
      <c r="AV25" s="76">
        <f t="shared" si="56"/>
        <v>182.53583008812359</v>
      </c>
      <c r="AW25" s="76">
        <f t="shared" si="56"/>
        <v>187.31873384144359</v>
      </c>
      <c r="AX25" s="66">
        <v>2273.8266248963814</v>
      </c>
      <c r="AY25" s="66">
        <v>2284.9140751178902</v>
      </c>
      <c r="AZ25" s="66">
        <v>2342.8847914832832</v>
      </c>
      <c r="BA25" s="66">
        <v>2384.6846674058279</v>
      </c>
      <c r="BB25" s="66">
        <v>2461.1517999353605</v>
      </c>
      <c r="BC25" s="66">
        <v>2547.2430816502956</v>
      </c>
      <c r="BD25" s="66">
        <v>2642.6717591238912</v>
      </c>
      <c r="BE25" s="66">
        <v>2735.2779225001423</v>
      </c>
      <c r="BF25" s="72">
        <v>272</v>
      </c>
      <c r="BG25" s="72">
        <v>272</v>
      </c>
      <c r="BH25" s="72">
        <v>269</v>
      </c>
      <c r="BI25" s="72">
        <v>269</v>
      </c>
      <c r="BJ25" s="72">
        <v>272</v>
      </c>
      <c r="BK25" s="72">
        <v>275</v>
      </c>
      <c r="BL25" s="72">
        <v>276</v>
      </c>
      <c r="BM25" s="72">
        <v>278</v>
      </c>
      <c r="BN25" s="76">
        <f>IF(ISERROR(AX25/(BF25/1000)),"-",(AX25/(BF25/1000)))/52</f>
        <v>160.7626290226514</v>
      </c>
      <c r="BO25" s="76">
        <f t="shared" ref="BO25:BU25" si="57">IF(ISERROR(AY25/(BG25/1000)),"-",(AY25/(BG25/1000)))/52</f>
        <v>161.54652680414944</v>
      </c>
      <c r="BP25" s="76">
        <f t="shared" si="57"/>
        <v>167.49247865908515</v>
      </c>
      <c r="BQ25" s="76">
        <f t="shared" si="57"/>
        <v>170.48074545366228</v>
      </c>
      <c r="BR25" s="76">
        <f t="shared" si="57"/>
        <v>174.00677318547514</v>
      </c>
      <c r="BS25" s="76">
        <f t="shared" si="57"/>
        <v>178.12888682869198</v>
      </c>
      <c r="BT25" s="76">
        <f t="shared" si="57"/>
        <v>184.13264765355987</v>
      </c>
      <c r="BU25" s="76">
        <f t="shared" si="57"/>
        <v>189.21402341589251</v>
      </c>
    </row>
    <row r="26" spans="1:73">
      <c r="A26" s="77" t="str">
        <f>A60</f>
        <v>10 Universal credit - in welfare cap</v>
      </c>
      <c r="B26" s="65">
        <v>0.78372308559481874</v>
      </c>
      <c r="C26" s="65">
        <v>5.5093570434945436</v>
      </c>
      <c r="D26" s="65">
        <v>33.767518813665085</v>
      </c>
      <c r="E26" s="65">
        <v>573.38268138925969</v>
      </c>
      <c r="F26" s="65">
        <v>-95.35299531006109</v>
      </c>
      <c r="G26" s="65">
        <v>-335.33393202153911</v>
      </c>
      <c r="H26" s="65">
        <v>-857.35085541437638</v>
      </c>
      <c r="I26" s="65">
        <v>-1060.7279342053398</v>
      </c>
      <c r="J26" s="72">
        <v>0</v>
      </c>
      <c r="K26" s="72">
        <v>0</v>
      </c>
      <c r="L26" s="72">
        <v>0</v>
      </c>
      <c r="M26" s="72">
        <v>0</v>
      </c>
      <c r="N26" s="72">
        <v>0</v>
      </c>
      <c r="O26" s="72">
        <v>0</v>
      </c>
      <c r="P26" s="72">
        <v>0</v>
      </c>
      <c r="Q26" s="72">
        <v>0</v>
      </c>
      <c r="R26" s="76" t="str">
        <f t="shared" si="42"/>
        <v>-</v>
      </c>
      <c r="S26" s="76" t="str">
        <f t="shared" si="43"/>
        <v>-</v>
      </c>
      <c r="T26" s="76" t="str">
        <f t="shared" si="44"/>
        <v>-</v>
      </c>
      <c r="U26" s="76" t="str">
        <f t="shared" si="45"/>
        <v>-</v>
      </c>
      <c r="V26" s="76" t="str">
        <f t="shared" si="18"/>
        <v>-</v>
      </c>
      <c r="W26" s="76" t="str">
        <f t="shared" si="19"/>
        <v>-</v>
      </c>
      <c r="X26" s="76" t="str">
        <f t="shared" si="46"/>
        <v>-</v>
      </c>
      <c r="Y26" s="76" t="str">
        <f t="shared" si="46"/>
        <v>-</v>
      </c>
      <c r="Z26" s="65">
        <v>0.78372308559481874</v>
      </c>
      <c r="AA26" s="65">
        <v>5.5093570434945436</v>
      </c>
      <c r="AB26" s="65">
        <v>39.698076562382255</v>
      </c>
      <c r="AC26" s="65">
        <v>-107.6965721430588</v>
      </c>
      <c r="AD26" s="65">
        <v>-522.99814381845545</v>
      </c>
      <c r="AE26" s="65">
        <v>-1459.5875110508096</v>
      </c>
      <c r="AF26" s="65">
        <v>-2570.1331046523969</v>
      </c>
      <c r="AG26" s="65">
        <v>-3135.6120253225281</v>
      </c>
      <c r="AH26" s="72">
        <v>0</v>
      </c>
      <c r="AI26" s="72">
        <v>0</v>
      </c>
      <c r="AJ26" s="72">
        <v>0</v>
      </c>
      <c r="AK26" s="72">
        <v>0</v>
      </c>
      <c r="AL26" s="72">
        <v>0</v>
      </c>
      <c r="AM26" s="72">
        <v>0</v>
      </c>
      <c r="AN26" s="72">
        <v>0</v>
      </c>
      <c r="AO26" s="72">
        <v>0</v>
      </c>
      <c r="AP26" s="76" t="str">
        <f t="shared" si="47"/>
        <v>-</v>
      </c>
      <c r="AQ26" s="76" t="str">
        <f t="shared" si="48"/>
        <v>-</v>
      </c>
      <c r="AR26" s="76" t="str">
        <f t="shared" si="49"/>
        <v>-</v>
      </c>
      <c r="AS26" s="76" t="str">
        <f t="shared" si="50"/>
        <v>-</v>
      </c>
      <c r="AT26" s="76" t="str">
        <f t="shared" si="21"/>
        <v>-</v>
      </c>
      <c r="AU26" s="76" t="str">
        <f t="shared" si="22"/>
        <v>-</v>
      </c>
      <c r="AV26" s="76" t="str">
        <f t="shared" si="23"/>
        <v>-</v>
      </c>
      <c r="AW26" s="76" t="str">
        <f t="shared" si="24"/>
        <v>-</v>
      </c>
      <c r="AX26" s="66">
        <v>0.78372308559481874</v>
      </c>
      <c r="AY26" s="66">
        <v>5.5093570434945436</v>
      </c>
      <c r="AZ26" s="66">
        <v>39.827043765068375</v>
      </c>
      <c r="BA26" s="66">
        <v>-178.89967719683924</v>
      </c>
      <c r="BB26" s="66">
        <v>-646.55566795020513</v>
      </c>
      <c r="BC26" s="66">
        <v>-1758.2801035263669</v>
      </c>
      <c r="BD26" s="66">
        <v>-2890.6789060697802</v>
      </c>
      <c r="BE26" s="66">
        <v>-3413.5041817147435</v>
      </c>
      <c r="BF26" s="72">
        <v>0</v>
      </c>
      <c r="BG26" s="72">
        <v>0</v>
      </c>
      <c r="BH26" s="72">
        <v>0</v>
      </c>
      <c r="BI26" s="72">
        <v>0</v>
      </c>
      <c r="BJ26" s="72">
        <v>0</v>
      </c>
      <c r="BK26" s="72">
        <v>0</v>
      </c>
      <c r="BL26" s="72">
        <v>0</v>
      </c>
      <c r="BM26" s="72">
        <v>0</v>
      </c>
      <c r="BN26" s="76" t="str">
        <f t="shared" si="51"/>
        <v>-</v>
      </c>
      <c r="BO26" s="76" t="str">
        <f t="shared" si="52"/>
        <v>-</v>
      </c>
      <c r="BP26" s="76" t="str">
        <f t="shared" si="53"/>
        <v>-</v>
      </c>
      <c r="BQ26" s="76" t="str">
        <f t="shared" si="54"/>
        <v>-</v>
      </c>
      <c r="BR26" s="76" t="str">
        <f t="shared" si="25"/>
        <v>-</v>
      </c>
      <c r="BS26" s="76" t="str">
        <f t="shared" si="26"/>
        <v>-</v>
      </c>
      <c r="BT26" s="76" t="str">
        <f t="shared" si="27"/>
        <v>-</v>
      </c>
      <c r="BU26" s="76" t="str">
        <f t="shared" si="28"/>
        <v>-</v>
      </c>
    </row>
    <row r="27" spans="1:73">
      <c r="A27" s="77" t="str">
        <f>A71</f>
        <v>21 Universal credit - outside welfare cap</v>
      </c>
      <c r="B27" s="65">
        <v>5.0737465744051846</v>
      </c>
      <c r="C27" s="65">
        <v>50.640972586505463</v>
      </c>
      <c r="D27" s="65">
        <v>457.02891580633496</v>
      </c>
      <c r="E27" s="65">
        <v>1015.1674653458563</v>
      </c>
      <c r="F27" s="65">
        <v>0</v>
      </c>
      <c r="G27" s="65">
        <v>0</v>
      </c>
      <c r="H27" s="65">
        <v>0</v>
      </c>
      <c r="I27" s="65">
        <v>0</v>
      </c>
      <c r="J27" s="72">
        <v>0</v>
      </c>
      <c r="K27" s="72">
        <v>0</v>
      </c>
      <c r="L27" s="72">
        <v>0</v>
      </c>
      <c r="M27" s="72">
        <v>0</v>
      </c>
      <c r="N27" s="72">
        <v>0</v>
      </c>
      <c r="O27" s="72">
        <v>0</v>
      </c>
      <c r="P27" s="72">
        <v>0</v>
      </c>
      <c r="Q27" s="72">
        <v>0</v>
      </c>
      <c r="R27" s="76" t="str">
        <f t="shared" si="42"/>
        <v>-</v>
      </c>
      <c r="S27" s="76" t="str">
        <f t="shared" si="43"/>
        <v>-</v>
      </c>
      <c r="T27" s="76" t="str">
        <f t="shared" si="44"/>
        <v>-</v>
      </c>
      <c r="U27" s="76" t="str">
        <f t="shared" si="45"/>
        <v>-</v>
      </c>
      <c r="V27" s="76" t="str">
        <f t="shared" si="18"/>
        <v>-</v>
      </c>
      <c r="W27" s="76" t="str">
        <f t="shared" si="19"/>
        <v>-</v>
      </c>
      <c r="X27" s="76" t="str">
        <f t="shared" si="46"/>
        <v>-</v>
      </c>
      <c r="Y27" s="76" t="str">
        <f t="shared" si="46"/>
        <v>-</v>
      </c>
      <c r="Z27" s="65">
        <v>5.0737465744051846</v>
      </c>
      <c r="AA27" s="65">
        <v>50.640972586505463</v>
      </c>
      <c r="AB27" s="65">
        <v>443.71535164236366</v>
      </c>
      <c r="AC27" s="66">
        <v>0</v>
      </c>
      <c r="AD27" s="66">
        <v>0</v>
      </c>
      <c r="AE27" s="66">
        <v>0</v>
      </c>
      <c r="AF27" s="66">
        <v>0</v>
      </c>
      <c r="AG27" s="67">
        <v>0</v>
      </c>
      <c r="AH27" s="72">
        <v>0</v>
      </c>
      <c r="AI27" s="72">
        <v>0</v>
      </c>
      <c r="AJ27" s="72">
        <v>0</v>
      </c>
      <c r="AK27" s="72">
        <v>0</v>
      </c>
      <c r="AL27" s="72">
        <v>0</v>
      </c>
      <c r="AM27" s="72">
        <v>0</v>
      </c>
      <c r="AN27" s="72">
        <v>0</v>
      </c>
      <c r="AO27" s="72">
        <v>0</v>
      </c>
      <c r="AP27" s="76" t="str">
        <f t="shared" si="47"/>
        <v>-</v>
      </c>
      <c r="AQ27" s="76" t="str">
        <f t="shared" si="48"/>
        <v>-</v>
      </c>
      <c r="AR27" s="76" t="str">
        <f t="shared" si="49"/>
        <v>-</v>
      </c>
      <c r="AS27" s="76" t="str">
        <f t="shared" si="50"/>
        <v>-</v>
      </c>
      <c r="AT27" s="76" t="str">
        <f t="shared" si="21"/>
        <v>-</v>
      </c>
      <c r="AU27" s="76" t="str">
        <f t="shared" si="22"/>
        <v>-</v>
      </c>
      <c r="AV27" s="76" t="str">
        <f t="shared" si="23"/>
        <v>-</v>
      </c>
      <c r="AW27" s="76" t="str">
        <f t="shared" si="24"/>
        <v>-</v>
      </c>
      <c r="AX27" s="66">
        <v>5.0737465744051846</v>
      </c>
      <c r="AY27" s="66">
        <v>50.640972586505463</v>
      </c>
      <c r="AZ27" s="66">
        <v>488.80972789794339</v>
      </c>
      <c r="BA27" s="66">
        <v>0</v>
      </c>
      <c r="BB27" s="66">
        <v>0</v>
      </c>
      <c r="BC27" s="66">
        <v>0</v>
      </c>
      <c r="BD27" s="66">
        <v>0</v>
      </c>
      <c r="BE27" s="66">
        <v>0</v>
      </c>
      <c r="BF27" s="72">
        <v>0</v>
      </c>
      <c r="BG27" s="72">
        <v>0</v>
      </c>
      <c r="BH27" s="72">
        <v>0</v>
      </c>
      <c r="BI27" s="72">
        <v>0</v>
      </c>
      <c r="BJ27" s="72">
        <v>0</v>
      </c>
      <c r="BK27" s="72">
        <v>0</v>
      </c>
      <c r="BL27" s="72">
        <v>0</v>
      </c>
      <c r="BM27" s="72">
        <v>0</v>
      </c>
      <c r="BN27" s="76" t="str">
        <f t="shared" si="51"/>
        <v>-</v>
      </c>
      <c r="BO27" s="76" t="str">
        <f t="shared" si="52"/>
        <v>-</v>
      </c>
      <c r="BP27" s="76" t="str">
        <f t="shared" si="53"/>
        <v>-</v>
      </c>
      <c r="BQ27" s="76" t="str">
        <f t="shared" si="54"/>
        <v>-</v>
      </c>
      <c r="BR27" s="76" t="str">
        <f t="shared" si="25"/>
        <v>-</v>
      </c>
      <c r="BS27" s="76" t="str">
        <f t="shared" si="26"/>
        <v>-</v>
      </c>
      <c r="BT27" s="76" t="str">
        <f t="shared" si="27"/>
        <v>-</v>
      </c>
      <c r="BU27" s="76" t="str">
        <f t="shared" si="28"/>
        <v>-</v>
      </c>
    </row>
    <row r="28" spans="1:73">
      <c r="A28" s="78" t="str">
        <f>A59</f>
        <v>09 Winter fuel payments</v>
      </c>
      <c r="B28" s="65">
        <v>2140.0809990000007</v>
      </c>
      <c r="C28" s="65">
        <v>2116.9060000000004</v>
      </c>
      <c r="D28" s="65">
        <v>2073.8220000000001</v>
      </c>
      <c r="E28" s="65">
        <v>2057.7214746176078</v>
      </c>
      <c r="F28" s="65">
        <v>2024.8439134012654</v>
      </c>
      <c r="G28" s="65">
        <v>1988.8768940287914</v>
      </c>
      <c r="H28" s="65">
        <v>1969.7166398861273</v>
      </c>
      <c r="I28" s="65">
        <v>1957.6674957756472</v>
      </c>
      <c r="J28" s="72">
        <v>12585</v>
      </c>
      <c r="K28" s="72">
        <v>12467</v>
      </c>
      <c r="L28" s="72">
        <v>12215</v>
      </c>
      <c r="M28" s="72">
        <v>12096</v>
      </c>
      <c r="N28" s="72">
        <v>11878</v>
      </c>
      <c r="O28" s="72">
        <v>11616</v>
      </c>
      <c r="P28" s="72">
        <v>11447</v>
      </c>
      <c r="Q28" s="72">
        <v>11324</v>
      </c>
      <c r="R28" s="76">
        <f>IF(ISERROR(B28/(J28/1000)),"-",(B28/(J28/1000)))/52</f>
        <v>3.2701949802878896</v>
      </c>
      <c r="S28" s="76">
        <f t="shared" ref="S28:Y30" si="58">IF(ISERROR(C28/(K28/1000)),"-",(C28/(K28/1000)))/52</f>
        <v>3.2653991152025972</v>
      </c>
      <c r="T28" s="76">
        <f t="shared" si="58"/>
        <v>3.2649359236751789</v>
      </c>
      <c r="U28" s="76">
        <f t="shared" si="58"/>
        <v>3.2714588971204845</v>
      </c>
      <c r="V28" s="76">
        <f t="shared" si="58"/>
        <v>3.2782712600561887</v>
      </c>
      <c r="W28" s="76">
        <f t="shared" si="58"/>
        <v>3.2926680937910433</v>
      </c>
      <c r="X28" s="76">
        <f t="shared" si="58"/>
        <v>3.3090911288246962</v>
      </c>
      <c r="Y28" s="76">
        <f t="shared" si="58"/>
        <v>3.3245718687601</v>
      </c>
      <c r="Z28" s="65">
        <v>2140.0809990000007</v>
      </c>
      <c r="AA28" s="65">
        <v>2116.9060000000004</v>
      </c>
      <c r="AB28" s="65">
        <v>2080.1031188650959</v>
      </c>
      <c r="AC28" s="65">
        <v>2058.8893063554319</v>
      </c>
      <c r="AD28" s="65">
        <v>2022.2038752361882</v>
      </c>
      <c r="AE28" s="65">
        <v>1987.8569414133303</v>
      </c>
      <c r="AF28" s="65">
        <v>1970.0305688375238</v>
      </c>
      <c r="AG28" s="65">
        <v>1958.7482052411294</v>
      </c>
      <c r="AH28" s="72">
        <v>12585</v>
      </c>
      <c r="AI28" s="72">
        <v>12467</v>
      </c>
      <c r="AJ28" s="72">
        <v>12260</v>
      </c>
      <c r="AK28" s="72">
        <v>12097</v>
      </c>
      <c r="AL28" s="72">
        <v>11837</v>
      </c>
      <c r="AM28" s="72">
        <v>11574</v>
      </c>
      <c r="AN28" s="72">
        <v>11404</v>
      </c>
      <c r="AO28" s="72">
        <v>11279</v>
      </c>
      <c r="AP28" s="76">
        <f>IF(ISERROR(Z28/(AH28/1000)),"-",(Z28/(AH28/1000)))/52</f>
        <v>3.2701949802878896</v>
      </c>
      <c r="AQ28" s="76">
        <f t="shared" ref="AQ28:AW30" si="59">IF(ISERROR(AA28/(AI28/1000)),"-",(AA28/(AI28/1000)))/52</f>
        <v>3.2653991152025972</v>
      </c>
      <c r="AR28" s="76">
        <f t="shared" si="59"/>
        <v>3.2628044906278957</v>
      </c>
      <c r="AS28" s="76">
        <f t="shared" si="59"/>
        <v>3.2730449799305488</v>
      </c>
      <c r="AT28" s="76">
        <f t="shared" si="59"/>
        <v>3.2853371683901651</v>
      </c>
      <c r="AU28" s="76">
        <f t="shared" si="59"/>
        <v>3.3029219028946355</v>
      </c>
      <c r="AV28" s="76">
        <f t="shared" si="59"/>
        <v>3.3220977943594758</v>
      </c>
      <c r="AW28" s="76">
        <f t="shared" si="59"/>
        <v>3.3396785810954488</v>
      </c>
      <c r="AX28" s="66">
        <v>2140.0809990000007</v>
      </c>
      <c r="AY28" s="66">
        <v>2116.9060000000004</v>
      </c>
      <c r="AZ28" s="66">
        <v>2081.8867979063402</v>
      </c>
      <c r="BA28" s="66">
        <v>2058.8400569899804</v>
      </c>
      <c r="BB28" s="66">
        <v>2022.1433499739085</v>
      </c>
      <c r="BC28" s="66">
        <v>1987.7849656614601</v>
      </c>
      <c r="BD28" s="66">
        <v>1969.947741979475</v>
      </c>
      <c r="BE28" s="66">
        <v>1958.6554987264733</v>
      </c>
      <c r="BF28" s="72">
        <v>12585</v>
      </c>
      <c r="BG28" s="72">
        <v>12467</v>
      </c>
      <c r="BH28" s="72">
        <v>12260</v>
      </c>
      <c r="BI28" s="72">
        <v>12097</v>
      </c>
      <c r="BJ28" s="72">
        <v>11837</v>
      </c>
      <c r="BK28" s="72">
        <v>11573</v>
      </c>
      <c r="BL28" s="72">
        <v>11404</v>
      </c>
      <c r="BM28" s="72">
        <v>11278</v>
      </c>
      <c r="BN28" s="76">
        <f>IF(ISERROR(AX28/(BF28/1000)),"-",(AX28/(BF28/1000)))/52</f>
        <v>3.2701949802878896</v>
      </c>
      <c r="BO28" s="76">
        <f t="shared" ref="BO28:BU30" si="60">IF(ISERROR(AY28/(BG28/1000)),"-",(AY28/(BG28/1000)))/52</f>
        <v>3.2653991152025972</v>
      </c>
      <c r="BP28" s="76">
        <f t="shared" si="60"/>
        <v>3.2656023307603528</v>
      </c>
      <c r="BQ28" s="76">
        <f t="shared" si="60"/>
        <v>3.2729666875289811</v>
      </c>
      <c r="BR28" s="76">
        <f t="shared" si="60"/>
        <v>3.2852388371109957</v>
      </c>
      <c r="BS28" s="76">
        <f t="shared" si="60"/>
        <v>3.3030877002530095</v>
      </c>
      <c r="BT28" s="76">
        <f t="shared" si="60"/>
        <v>3.3219581219468797</v>
      </c>
      <c r="BU28" s="76">
        <f t="shared" si="60"/>
        <v>3.339816625162797</v>
      </c>
    </row>
    <row r="29" spans="1:73">
      <c r="A29" s="80" t="str">
        <f>A70</f>
        <v>20 Jobseekers allowance</v>
      </c>
      <c r="B29" s="68">
        <v>4338.0295486261903</v>
      </c>
      <c r="C29" s="68">
        <v>3065.0410876799992</v>
      </c>
      <c r="D29" s="68">
        <v>2313.51601579</v>
      </c>
      <c r="E29" s="68">
        <v>1905.1188049113834</v>
      </c>
      <c r="F29" s="68">
        <v>2825.6581056294694</v>
      </c>
      <c r="G29" s="68">
        <v>2898.7831726671093</v>
      </c>
      <c r="H29" s="68">
        <v>2894.9766280321478</v>
      </c>
      <c r="I29" s="68">
        <v>2937.2785516344707</v>
      </c>
      <c r="J29" s="73">
        <v>1205</v>
      </c>
      <c r="K29" s="73">
        <v>845</v>
      </c>
      <c r="L29" s="73">
        <v>687</v>
      </c>
      <c r="M29" s="73">
        <v>679</v>
      </c>
      <c r="N29" s="73">
        <v>741</v>
      </c>
      <c r="O29" s="73">
        <v>761</v>
      </c>
      <c r="P29" s="73">
        <v>757</v>
      </c>
      <c r="Q29" s="73">
        <v>754</v>
      </c>
      <c r="R29" s="76">
        <f t="shared" ref="R29:R30" si="61">IF(ISERROR(B29/(J29/1000)),"-",(B29/(J29/1000)))/52</f>
        <v>69.231240801567026</v>
      </c>
      <c r="S29" s="76">
        <f t="shared" si="58"/>
        <v>69.755145372781058</v>
      </c>
      <c r="T29" s="76">
        <f t="shared" si="58"/>
        <v>64.760833495409244</v>
      </c>
      <c r="U29" s="76">
        <f t="shared" si="58"/>
        <v>53.957142996244002</v>
      </c>
      <c r="V29" s="76">
        <f t="shared" si="58"/>
        <v>73.332765120665144</v>
      </c>
      <c r="W29" s="76">
        <f t="shared" si="58"/>
        <v>73.253390596055524</v>
      </c>
      <c r="X29" s="76">
        <f t="shared" si="58"/>
        <v>73.543761508793509</v>
      </c>
      <c r="Y29" s="76">
        <f t="shared" si="58"/>
        <v>74.915286462825719</v>
      </c>
      <c r="Z29" s="68">
        <v>4338.2206116399993</v>
      </c>
      <c r="AA29" s="68">
        <v>3065.0410876799992</v>
      </c>
      <c r="AB29" s="68">
        <v>2329.2108333677756</v>
      </c>
      <c r="AC29" s="68">
        <v>2506.8520219100224</v>
      </c>
      <c r="AD29" s="68">
        <v>2696.8351928306702</v>
      </c>
      <c r="AE29" s="68">
        <v>2837.6569514747425</v>
      </c>
      <c r="AF29" s="68">
        <v>2888.6279046241775</v>
      </c>
      <c r="AG29" s="68">
        <v>2981.7088363039493</v>
      </c>
      <c r="AH29" s="73">
        <v>1205</v>
      </c>
      <c r="AI29" s="73">
        <v>845</v>
      </c>
      <c r="AJ29" s="73">
        <v>693</v>
      </c>
      <c r="AK29" s="73">
        <v>662</v>
      </c>
      <c r="AL29" s="73">
        <v>715</v>
      </c>
      <c r="AM29" s="73">
        <v>752</v>
      </c>
      <c r="AN29" s="73">
        <v>763</v>
      </c>
      <c r="AO29" s="73">
        <v>772</v>
      </c>
      <c r="AP29" s="76">
        <f t="shared" ref="AP29:AP30" si="62">IF(ISERROR(Z29/(AH29/1000)),"-",(Z29/(AH29/1000)))/52</f>
        <v>69.234290003830182</v>
      </c>
      <c r="AQ29" s="76">
        <f t="shared" si="59"/>
        <v>69.755145372781058</v>
      </c>
      <c r="AR29" s="76">
        <f t="shared" si="59"/>
        <v>64.635665261621043</v>
      </c>
      <c r="AS29" s="76">
        <f t="shared" si="59"/>
        <v>72.822798684348768</v>
      </c>
      <c r="AT29" s="76">
        <f t="shared" si="59"/>
        <v>72.534566778662466</v>
      </c>
      <c r="AU29" s="76">
        <f t="shared" si="59"/>
        <v>72.5669228589081</v>
      </c>
      <c r="AV29" s="76">
        <f t="shared" si="59"/>
        <v>72.805421529997417</v>
      </c>
      <c r="AW29" s="76">
        <f t="shared" si="59"/>
        <v>74.27532972060456</v>
      </c>
      <c r="AX29" s="68">
        <v>4338.2206116399993</v>
      </c>
      <c r="AY29" s="68">
        <v>3065.0410876799992</v>
      </c>
      <c r="AZ29" s="68">
        <v>2330.5522918172533</v>
      </c>
      <c r="BA29" s="68">
        <v>2578.8538066480719</v>
      </c>
      <c r="BB29" s="68">
        <v>2798.8564309916183</v>
      </c>
      <c r="BC29" s="68">
        <v>2848.3003752082395</v>
      </c>
      <c r="BD29" s="68">
        <v>2877.731947333054</v>
      </c>
      <c r="BE29" s="68">
        <v>2956.9375124654825</v>
      </c>
      <c r="BF29" s="73">
        <v>1205</v>
      </c>
      <c r="BG29" s="73">
        <v>846</v>
      </c>
      <c r="BH29" s="73">
        <v>695</v>
      </c>
      <c r="BI29" s="73">
        <v>680</v>
      </c>
      <c r="BJ29" s="73">
        <v>740</v>
      </c>
      <c r="BK29" s="73">
        <v>762</v>
      </c>
      <c r="BL29" s="73">
        <v>771</v>
      </c>
      <c r="BM29" s="73">
        <v>778</v>
      </c>
      <c r="BN29" s="76">
        <f>IF(ISERROR(AX29/(BF29/1000)),"-",(AX29/(BF29/1000)))/52</f>
        <v>69.234290003830182</v>
      </c>
      <c r="BO29" s="76">
        <f t="shared" si="60"/>
        <v>69.672692482269497</v>
      </c>
      <c r="BP29" s="76">
        <f t="shared" si="60"/>
        <v>64.486781732630135</v>
      </c>
      <c r="BQ29" s="76">
        <f t="shared" si="60"/>
        <v>72.93138593461741</v>
      </c>
      <c r="BR29" s="76">
        <f t="shared" si="60"/>
        <v>72.735354235748915</v>
      </c>
      <c r="BS29" s="76">
        <f t="shared" si="60"/>
        <v>71.883211568954152</v>
      </c>
      <c r="BT29" s="76">
        <f t="shared" si="60"/>
        <v>71.778208803079266</v>
      </c>
      <c r="BU29" s="76">
        <f t="shared" si="60"/>
        <v>73.090209424201163</v>
      </c>
    </row>
    <row r="30" spans="1:73">
      <c r="A30" s="81" t="str">
        <f>A68</f>
        <v>18 State pension</v>
      </c>
      <c r="B30" s="68">
        <f>SUM(B22:B24)</f>
        <v>83112.88611349999</v>
      </c>
      <c r="C30" s="68">
        <f t="shared" ref="C30:H30" si="63">SUM(C22:C24)</f>
        <v>86517.63253632003</v>
      </c>
      <c r="D30" s="68">
        <f t="shared" si="63"/>
        <v>89370.611491129996</v>
      </c>
      <c r="E30" s="68">
        <f t="shared" si="63"/>
        <v>91550.228440775885</v>
      </c>
      <c r="F30" s="68">
        <f t="shared" si="63"/>
        <v>94109.982866959253</v>
      </c>
      <c r="G30" s="68">
        <f t="shared" si="63"/>
        <v>96680.344358694827</v>
      </c>
      <c r="H30" s="68">
        <f t="shared" si="63"/>
        <v>99112.161062202955</v>
      </c>
      <c r="I30" s="68">
        <f>SUM(I22:I24)</f>
        <v>101924.71869971939</v>
      </c>
      <c r="J30" s="73">
        <v>12888</v>
      </c>
      <c r="K30" s="73">
        <v>12958</v>
      </c>
      <c r="L30" s="73">
        <v>12957</v>
      </c>
      <c r="M30" s="73">
        <v>12924</v>
      </c>
      <c r="N30" s="73">
        <v>12899</v>
      </c>
      <c r="O30" s="73">
        <v>12828</v>
      </c>
      <c r="P30" s="73">
        <v>12683</v>
      </c>
      <c r="Q30" s="73">
        <v>12620</v>
      </c>
      <c r="R30" s="76">
        <f t="shared" si="61"/>
        <v>124.01650628118583</v>
      </c>
      <c r="S30" s="76">
        <f t="shared" si="58"/>
        <v>128.3994926453513</v>
      </c>
      <c r="T30" s="76">
        <f t="shared" si="58"/>
        <v>132.64379143309822</v>
      </c>
      <c r="U30" s="76">
        <f t="shared" si="58"/>
        <v>136.22572858006555</v>
      </c>
      <c r="V30" s="76">
        <f t="shared" si="58"/>
        <v>140.3060208408512</v>
      </c>
      <c r="W30" s="76">
        <f t="shared" si="58"/>
        <v>144.93587398763347</v>
      </c>
      <c r="X30" s="76">
        <f t="shared" si="58"/>
        <v>150.28014644406346</v>
      </c>
      <c r="Y30" s="76">
        <f t="shared" si="58"/>
        <v>155.3162237896492</v>
      </c>
      <c r="Z30" s="68">
        <f>SUM(Z22:Z24)</f>
        <v>83112.88611349999</v>
      </c>
      <c r="AA30" s="68">
        <f t="shared" ref="AA30:AF30" si="64">SUM(AA22:AA24)</f>
        <v>86517.63253632003</v>
      </c>
      <c r="AB30" s="68">
        <f t="shared" si="64"/>
        <v>89287.750579215659</v>
      </c>
      <c r="AC30" s="68">
        <f t="shared" si="64"/>
        <v>91679.783164961758</v>
      </c>
      <c r="AD30" s="68">
        <f t="shared" si="64"/>
        <v>94056.261087062216</v>
      </c>
      <c r="AE30" s="68">
        <f t="shared" si="64"/>
        <v>97224.776731001577</v>
      </c>
      <c r="AF30" s="68">
        <f t="shared" si="64"/>
        <v>100298.81370541071</v>
      </c>
      <c r="AG30" s="68">
        <f t="shared" ref="AG30:AO30" si="65">SUM(AG22:AG24)</f>
        <v>103341.20754594037</v>
      </c>
      <c r="AH30" s="73">
        <f t="shared" si="65"/>
        <v>12888</v>
      </c>
      <c r="AI30" s="73">
        <f t="shared" si="65"/>
        <v>12958</v>
      </c>
      <c r="AJ30" s="73">
        <f t="shared" si="65"/>
        <v>12922</v>
      </c>
      <c r="AK30" s="73">
        <f t="shared" si="65"/>
        <v>12923</v>
      </c>
      <c r="AL30" s="73">
        <f t="shared" si="65"/>
        <v>12884</v>
      </c>
      <c r="AM30" s="73">
        <f t="shared" si="65"/>
        <v>12807</v>
      </c>
      <c r="AN30" s="73">
        <f t="shared" si="65"/>
        <v>12667</v>
      </c>
      <c r="AO30" s="73">
        <f t="shared" si="65"/>
        <v>12599</v>
      </c>
      <c r="AP30" s="76">
        <f t="shared" si="62"/>
        <v>124.01650628118583</v>
      </c>
      <c r="AQ30" s="76">
        <f t="shared" si="59"/>
        <v>128.3994926453513</v>
      </c>
      <c r="AR30" s="76">
        <f t="shared" si="59"/>
        <v>132.87974976964696</v>
      </c>
      <c r="AS30" s="76">
        <f t="shared" si="59"/>
        <v>136.42906083512665</v>
      </c>
      <c r="AT30" s="76">
        <f t="shared" si="59"/>
        <v>140.38918438949653</v>
      </c>
      <c r="AU30" s="76">
        <f t="shared" si="59"/>
        <v>145.99103965229588</v>
      </c>
      <c r="AV30" s="76">
        <f t="shared" si="59"/>
        <v>152.27151973542806</v>
      </c>
      <c r="AW30" s="76">
        <f t="shared" si="59"/>
        <v>157.73719456663281</v>
      </c>
      <c r="AX30" s="68">
        <f t="shared" ref="AX30:BE30" si="66">SUM(AX22:AX24)</f>
        <v>83112.88611349999</v>
      </c>
      <c r="AY30" s="68">
        <f t="shared" si="66"/>
        <v>86517.63253632003</v>
      </c>
      <c r="AZ30" s="68">
        <f t="shared" si="66"/>
        <v>89339.651048054671</v>
      </c>
      <c r="BA30" s="68">
        <f t="shared" si="66"/>
        <v>91806.320075447176</v>
      </c>
      <c r="BB30" s="68">
        <f t="shared" si="66"/>
        <v>94758.752328489107</v>
      </c>
      <c r="BC30" s="68">
        <f t="shared" si="66"/>
        <v>98093.205903749636</v>
      </c>
      <c r="BD30" s="68">
        <f t="shared" si="66"/>
        <v>101134.5654741864</v>
      </c>
      <c r="BE30" s="68">
        <f t="shared" si="66"/>
        <v>104425.76392256525</v>
      </c>
      <c r="BF30" s="73">
        <f>SUM(BF22:BF24)</f>
        <v>12888</v>
      </c>
      <c r="BG30" s="73">
        <f t="shared" ref="BG30:BM30" si="67">SUM(BG22:BG24)</f>
        <v>12958</v>
      </c>
      <c r="BH30" s="73">
        <f t="shared" si="67"/>
        <v>12896</v>
      </c>
      <c r="BI30" s="73">
        <f t="shared" si="67"/>
        <v>12900</v>
      </c>
      <c r="BJ30" s="73">
        <f t="shared" si="67"/>
        <v>12858</v>
      </c>
      <c r="BK30" s="73">
        <f t="shared" si="67"/>
        <v>12781</v>
      </c>
      <c r="BL30" s="73">
        <f t="shared" si="67"/>
        <v>12641</v>
      </c>
      <c r="BM30" s="73">
        <f t="shared" si="67"/>
        <v>12581</v>
      </c>
      <c r="BN30" s="76">
        <f>IF(ISERROR(AX30/(BF30/1000)),"-",(AX30/(BF30/1000)))/52</f>
        <v>124.01650628118583</v>
      </c>
      <c r="BO30" s="76">
        <f t="shared" si="60"/>
        <v>128.3994926453513</v>
      </c>
      <c r="BP30" s="76">
        <f t="shared" si="60"/>
        <v>133.22504749244646</v>
      </c>
      <c r="BQ30" s="76">
        <f t="shared" si="60"/>
        <v>136.86094227108998</v>
      </c>
      <c r="BR30" s="76">
        <f t="shared" si="60"/>
        <v>141.72372831115183</v>
      </c>
      <c r="BS30" s="76">
        <f t="shared" si="60"/>
        <v>147.59469570779586</v>
      </c>
      <c r="BT30" s="76">
        <f t="shared" si="60"/>
        <v>153.85614191030771</v>
      </c>
      <c r="BU30" s="76">
        <f t="shared" si="60"/>
        <v>159.62067941671089</v>
      </c>
    </row>
    <row r="31" spans="1:73" s="2" customFormat="1" ht="15.75">
      <c r="A31" s="82" t="str">
        <f>A62</f>
        <v>12 Personal tax credits</v>
      </c>
      <c r="B31" s="69"/>
      <c r="C31" s="68">
        <f>AA31</f>
        <v>29734.031713099997</v>
      </c>
      <c r="D31" s="70">
        <v>28538.999999999996</v>
      </c>
      <c r="E31" s="70">
        <v>28067.23289760594</v>
      </c>
      <c r="F31" s="70">
        <v>27982.689212804751</v>
      </c>
      <c r="G31" s="70">
        <v>27684.630926136455</v>
      </c>
      <c r="H31" s="70">
        <v>27326.629748790187</v>
      </c>
      <c r="I31" s="70">
        <v>27952.627306764756</v>
      </c>
      <c r="J31" s="74"/>
      <c r="K31" s="74"/>
      <c r="L31" s="74"/>
      <c r="M31" s="74"/>
      <c r="N31" s="74"/>
      <c r="O31" s="74"/>
      <c r="P31" s="74"/>
      <c r="Q31" s="74"/>
      <c r="R31" s="76" t="str">
        <f t="shared" si="42"/>
        <v>-</v>
      </c>
      <c r="S31" s="76"/>
      <c r="T31" s="76"/>
      <c r="U31" s="76"/>
      <c r="V31" s="76"/>
      <c r="W31" s="76"/>
      <c r="X31" s="76"/>
      <c r="Y31" s="76"/>
      <c r="Z31" s="69"/>
      <c r="AA31" s="70">
        <v>29734.031713099997</v>
      </c>
      <c r="AB31" s="70">
        <v>28659.740516436523</v>
      </c>
      <c r="AC31" s="70">
        <v>28516.246547038638</v>
      </c>
      <c r="AD31" s="70">
        <v>28123.900929696611</v>
      </c>
      <c r="AE31" s="70">
        <v>27900.145486315472</v>
      </c>
      <c r="AF31" s="70">
        <v>27468.851892396578</v>
      </c>
      <c r="AG31" s="70">
        <v>27918.133746395935</v>
      </c>
      <c r="AH31" s="74"/>
      <c r="AI31" s="75"/>
      <c r="AJ31" s="75"/>
      <c r="AK31" s="75"/>
      <c r="AL31" s="75"/>
      <c r="AM31" s="75"/>
      <c r="AN31" s="75"/>
      <c r="AO31" s="75"/>
      <c r="AP31" s="76" t="str">
        <f t="shared" si="47"/>
        <v>-</v>
      </c>
      <c r="AQ31" s="76"/>
      <c r="AR31" s="76"/>
      <c r="AS31" s="76"/>
      <c r="AT31" s="76"/>
      <c r="AU31" s="76"/>
      <c r="AV31" s="76"/>
      <c r="AW31" s="76"/>
      <c r="AX31" s="71"/>
      <c r="AY31" s="66">
        <v>29733.999999999996</v>
      </c>
      <c r="AZ31" s="66">
        <v>29111.937228720937</v>
      </c>
      <c r="BA31" s="66">
        <v>28840.108881299519</v>
      </c>
      <c r="BB31" s="66">
        <v>28504.785416405532</v>
      </c>
      <c r="BC31" s="66">
        <v>28130.657535842412</v>
      </c>
      <c r="BD31" s="66">
        <v>27643.826171799134</v>
      </c>
      <c r="BE31" s="66">
        <v>27962.85046087204</v>
      </c>
      <c r="BF31" s="85"/>
      <c r="BG31" s="85"/>
      <c r="BH31" s="85"/>
      <c r="BI31" s="85"/>
      <c r="BJ31" s="85"/>
      <c r="BK31" s="85"/>
      <c r="BL31" s="85"/>
      <c r="BM31" s="85"/>
      <c r="BN31" s="76" t="str">
        <f t="shared" si="51"/>
        <v>-</v>
      </c>
      <c r="BO31" s="76"/>
      <c r="BP31" s="76"/>
      <c r="BQ31" s="76"/>
      <c r="BR31" s="76"/>
      <c r="BS31" s="76"/>
      <c r="BT31" s="76"/>
      <c r="BU31" s="76"/>
    </row>
    <row r="32" spans="1:73" s="2" customFormat="1" ht="15.75">
      <c r="A32" s="82" t="str">
        <f>A63</f>
        <v>13 Child benefit</v>
      </c>
      <c r="B32" s="71"/>
      <c r="C32" s="68">
        <f t="shared" ref="C32:C33" si="68">AA32</f>
        <v>11581.996656310001</v>
      </c>
      <c r="D32" s="70">
        <v>11681</v>
      </c>
      <c r="E32" s="70">
        <v>11628.206255506895</v>
      </c>
      <c r="F32" s="70">
        <v>11575.383226018059</v>
      </c>
      <c r="G32" s="70">
        <v>11541.916843034964</v>
      </c>
      <c r="H32" s="70">
        <v>11527.501104768231</v>
      </c>
      <c r="I32" s="70">
        <v>11729.199714537663</v>
      </c>
      <c r="J32" s="74"/>
      <c r="K32" s="74"/>
      <c r="L32" s="74"/>
      <c r="M32" s="74"/>
      <c r="N32" s="74"/>
      <c r="O32" s="74"/>
      <c r="P32" s="74"/>
      <c r="Q32" s="74"/>
      <c r="R32" s="76" t="str">
        <f t="shared" si="42"/>
        <v>-</v>
      </c>
      <c r="S32" s="76"/>
      <c r="T32" s="76"/>
      <c r="U32" s="76"/>
      <c r="V32" s="76"/>
      <c r="W32" s="76"/>
      <c r="X32" s="76"/>
      <c r="Y32" s="76"/>
      <c r="Z32" s="71"/>
      <c r="AA32" s="70">
        <v>11581.996656310001</v>
      </c>
      <c r="AB32" s="70">
        <v>11669.576183561507</v>
      </c>
      <c r="AC32" s="70">
        <v>11650.312915628974</v>
      </c>
      <c r="AD32" s="70">
        <v>11619.062733756722</v>
      </c>
      <c r="AE32" s="70">
        <v>11603.465573601927</v>
      </c>
      <c r="AF32" s="70">
        <v>11626.638270923675</v>
      </c>
      <c r="AG32" s="70">
        <v>11786.942141672753</v>
      </c>
      <c r="AH32" s="74"/>
      <c r="AI32" s="75"/>
      <c r="AJ32" s="75"/>
      <c r="AK32" s="75"/>
      <c r="AL32" s="75"/>
      <c r="AM32" s="75"/>
      <c r="AN32" s="75"/>
      <c r="AO32" s="75"/>
      <c r="AP32" s="76" t="str">
        <f t="shared" si="47"/>
        <v>-</v>
      </c>
      <c r="AQ32" s="76"/>
      <c r="AR32" s="76"/>
      <c r="AS32" s="76"/>
      <c r="AT32" s="76"/>
      <c r="AU32" s="76"/>
      <c r="AV32" s="76"/>
      <c r="AW32" s="76"/>
      <c r="AX32" s="71"/>
      <c r="AY32" s="66">
        <v>11581.996656310001</v>
      </c>
      <c r="AZ32" s="66">
        <v>11680.841534457748</v>
      </c>
      <c r="BA32" s="66">
        <v>11652.135870123704</v>
      </c>
      <c r="BB32" s="66">
        <v>11615.282075960273</v>
      </c>
      <c r="BC32" s="66">
        <v>11597.536573672836</v>
      </c>
      <c r="BD32" s="66">
        <v>11617.448562628771</v>
      </c>
      <c r="BE32" s="66">
        <v>11767.597674162031</v>
      </c>
      <c r="BF32" s="73"/>
      <c r="BG32" s="75"/>
      <c r="BH32" s="75"/>
      <c r="BI32" s="75"/>
      <c r="BJ32" s="75"/>
      <c r="BK32" s="75"/>
      <c r="BL32" s="75"/>
      <c r="BM32" s="75"/>
      <c r="BN32" s="76" t="str">
        <f t="shared" si="51"/>
        <v>-</v>
      </c>
      <c r="BO32" s="76"/>
      <c r="BP32" s="76"/>
      <c r="BQ32" s="76"/>
      <c r="BR32" s="76"/>
      <c r="BS32" s="76"/>
      <c r="BT32" s="76"/>
      <c r="BU32" s="76"/>
    </row>
    <row r="33" spans="1:75" s="2" customFormat="1" ht="15.75">
      <c r="A33" s="82" t="str">
        <f>A64</f>
        <v>14 Tax free childcare</v>
      </c>
      <c r="B33" s="69"/>
      <c r="C33" s="68">
        <f t="shared" si="68"/>
        <v>0</v>
      </c>
      <c r="D33" s="70">
        <v>0</v>
      </c>
      <c r="E33" s="70">
        <v>12.235850882859621</v>
      </c>
      <c r="F33" s="70">
        <v>596.76837543460931</v>
      </c>
      <c r="G33" s="70">
        <v>764.83244771499312</v>
      </c>
      <c r="H33" s="70">
        <v>855.92365452745844</v>
      </c>
      <c r="I33" s="70">
        <v>910.98365905445166</v>
      </c>
      <c r="J33" s="74"/>
      <c r="K33" s="74"/>
      <c r="L33" s="74"/>
      <c r="M33" s="74"/>
      <c r="N33" s="74"/>
      <c r="O33" s="74"/>
      <c r="P33" s="74"/>
      <c r="Q33" s="74"/>
      <c r="R33" s="76" t="str">
        <f t="shared" si="42"/>
        <v>-</v>
      </c>
      <c r="S33" s="76" t="str">
        <f t="shared" si="43"/>
        <v>-</v>
      </c>
      <c r="T33" s="76" t="str">
        <f t="shared" si="44"/>
        <v>-</v>
      </c>
      <c r="U33" s="76" t="str">
        <f t="shared" si="45"/>
        <v>-</v>
      </c>
      <c r="V33" s="76" t="str">
        <f t="shared" si="18"/>
        <v>-</v>
      </c>
      <c r="W33" s="76" t="str">
        <f t="shared" si="19"/>
        <v>-</v>
      </c>
      <c r="X33" s="76" t="str">
        <f t="shared" ref="X33:Y33" si="69">IF(ISERROR(H33/(P33/1000)),"-",(H33/(P33/1000)))</f>
        <v>-</v>
      </c>
      <c r="Y33" s="76" t="str">
        <f t="shared" si="69"/>
        <v>-</v>
      </c>
      <c r="Z33" s="69"/>
      <c r="AA33" s="70">
        <v>0</v>
      </c>
      <c r="AB33" s="70">
        <v>0</v>
      </c>
      <c r="AC33" s="70">
        <v>8.0253928898318012</v>
      </c>
      <c r="AD33" s="70">
        <v>384.932632684304</v>
      </c>
      <c r="AE33" s="70">
        <v>521.27157973648491</v>
      </c>
      <c r="AF33" s="70">
        <v>592.37578643667166</v>
      </c>
      <c r="AG33" s="70">
        <v>667.64841448938841</v>
      </c>
      <c r="AH33" s="74"/>
      <c r="AI33" s="74"/>
      <c r="AJ33" s="74"/>
      <c r="AK33" s="75"/>
      <c r="AL33" s="75"/>
      <c r="AM33" s="75"/>
      <c r="AN33" s="75"/>
      <c r="AO33" s="75"/>
      <c r="AP33" s="76" t="str">
        <f t="shared" si="47"/>
        <v>-</v>
      </c>
      <c r="AQ33" s="76" t="str">
        <f t="shared" si="48"/>
        <v>-</v>
      </c>
      <c r="AR33" s="76" t="str">
        <f t="shared" si="49"/>
        <v>-</v>
      </c>
      <c r="AS33" s="76" t="str">
        <f t="shared" si="50"/>
        <v>-</v>
      </c>
      <c r="AT33" s="76" t="str">
        <f t="shared" si="21"/>
        <v>-</v>
      </c>
      <c r="AU33" s="76" t="str">
        <f t="shared" si="22"/>
        <v>-</v>
      </c>
      <c r="AV33" s="76" t="str">
        <f t="shared" si="23"/>
        <v>-</v>
      </c>
      <c r="AW33" s="76" t="str">
        <f t="shared" si="24"/>
        <v>-</v>
      </c>
      <c r="AX33" s="71"/>
      <c r="AY33" s="66">
        <v>0</v>
      </c>
      <c r="AZ33" s="66">
        <v>0</v>
      </c>
      <c r="BA33" s="66">
        <v>74.10669029035185</v>
      </c>
      <c r="BB33" s="66">
        <v>597.33399235240086</v>
      </c>
      <c r="BC33" s="66">
        <v>689.42848158114737</v>
      </c>
      <c r="BD33" s="66">
        <v>778.66514048195927</v>
      </c>
      <c r="BE33" s="66">
        <v>862.52607418922275</v>
      </c>
      <c r="BF33" s="86"/>
      <c r="BG33" s="86"/>
      <c r="BH33" s="86"/>
      <c r="BI33" s="86"/>
      <c r="BJ33" s="86"/>
      <c r="BK33" s="86"/>
      <c r="BL33" s="86"/>
      <c r="BM33" s="86"/>
      <c r="BN33" s="76" t="str">
        <f t="shared" si="51"/>
        <v>-</v>
      </c>
      <c r="BO33" s="76" t="str">
        <f t="shared" si="52"/>
        <v>-</v>
      </c>
      <c r="BP33" s="76" t="str">
        <f t="shared" si="53"/>
        <v>-</v>
      </c>
      <c r="BQ33" s="76" t="str">
        <f t="shared" si="54"/>
        <v>-</v>
      </c>
      <c r="BR33" s="76" t="str">
        <f t="shared" si="25"/>
        <v>-</v>
      </c>
      <c r="BS33" s="76" t="str">
        <f t="shared" si="26"/>
        <v>-</v>
      </c>
      <c r="BT33" s="76" t="str">
        <f t="shared" si="27"/>
        <v>-</v>
      </c>
      <c r="BU33" s="76" t="str">
        <f t="shared" si="28"/>
        <v>-</v>
      </c>
    </row>
    <row r="34" spans="1:75">
      <c r="A34" s="80" t="str">
        <f>A53</f>
        <v>03 Incapacity benefits</v>
      </c>
      <c r="B34" s="68">
        <f>B12+B15+B21+B16</f>
        <v>13474.883556889312</v>
      </c>
      <c r="C34" s="68">
        <f t="shared" ref="C34" si="70">C12+C15+C21+C16</f>
        <v>14266.920680865604</v>
      </c>
      <c r="D34" s="68">
        <f>D12+D15+D21+D16</f>
        <v>15035.595545600308</v>
      </c>
      <c r="E34" s="68">
        <f>E12+E15+E21+E16</f>
        <v>14947.528287754361</v>
      </c>
      <c r="F34" s="68">
        <f t="shared" ref="F34:I34" si="71">F12+F15+F21+F16</f>
        <v>15184.645314932932</v>
      </c>
      <c r="G34" s="68">
        <f t="shared" si="71"/>
        <v>15329.524077945043</v>
      </c>
      <c r="H34" s="68">
        <f t="shared" si="71"/>
        <v>15650.321030037947</v>
      </c>
      <c r="I34" s="68">
        <f t="shared" si="71"/>
        <v>16075.338396587324</v>
      </c>
      <c r="J34" s="73">
        <f>J12+J15+J21+J16</f>
        <v>2430</v>
      </c>
      <c r="K34" s="73">
        <f t="shared" ref="K34:Q34" si="72">K12+K15+K21+K16</f>
        <v>2433</v>
      </c>
      <c r="L34" s="73">
        <f t="shared" si="72"/>
        <v>2396</v>
      </c>
      <c r="M34" s="73">
        <f t="shared" si="72"/>
        <v>2305</v>
      </c>
      <c r="N34" s="73">
        <f t="shared" si="72"/>
        <v>2269</v>
      </c>
      <c r="O34" s="73">
        <f t="shared" si="72"/>
        <v>2251</v>
      </c>
      <c r="P34" s="73">
        <f t="shared" si="72"/>
        <v>2248</v>
      </c>
      <c r="Q34" s="73">
        <f t="shared" si="72"/>
        <v>2258</v>
      </c>
      <c r="R34" s="76">
        <f>IF(ISERROR(B34/(J34/1000)),"-",(B34/(J34/1000)))/52</f>
        <v>106.6388378987758</v>
      </c>
      <c r="S34" s="76">
        <f t="shared" ref="S34:Y35" si="73">IF(ISERROR(C34/(K34/1000)),"-",(C34/(K34/1000)))/52</f>
        <v>112.76771855627433</v>
      </c>
      <c r="T34" s="76">
        <f t="shared" si="73"/>
        <v>120.6786595094413</v>
      </c>
      <c r="U34" s="76">
        <f t="shared" si="73"/>
        <v>124.70822866472851</v>
      </c>
      <c r="V34" s="76">
        <f t="shared" si="73"/>
        <v>128.69652265427783</v>
      </c>
      <c r="W34" s="76">
        <f t="shared" si="73"/>
        <v>130.96336737471418</v>
      </c>
      <c r="X34" s="76">
        <f t="shared" si="73"/>
        <v>133.88243421535336</v>
      </c>
      <c r="Y34" s="76">
        <f t="shared" si="73"/>
        <v>136.90926616974963</v>
      </c>
      <c r="Z34" s="68">
        <f>Z12+Z15+Z21+Z16</f>
        <v>13478.171137650168</v>
      </c>
      <c r="AA34" s="68">
        <f t="shared" ref="AA34" si="74">AA12+AA15+AA21+AA16</f>
        <v>14266.920680865604</v>
      </c>
      <c r="AB34" s="68">
        <f>AB12+AB15+AB21+AB16</f>
        <v>15042.708416644346</v>
      </c>
      <c r="AC34" s="179">
        <f>AC12+AC15+AC21+AC16-AC47</f>
        <v>14874.360171363152</v>
      </c>
      <c r="AD34" s="179">
        <f t="shared" ref="AD34:AG34" si="75">AD12+AD15+AD21+AD16-AD47</f>
        <v>14600.72432142847</v>
      </c>
      <c r="AE34" s="179">
        <f t="shared" si="75"/>
        <v>14455.607135283175</v>
      </c>
      <c r="AF34" s="179">
        <f t="shared" si="75"/>
        <v>14624.971190711454</v>
      </c>
      <c r="AG34" s="179">
        <f t="shared" si="75"/>
        <v>14931.210280723752</v>
      </c>
      <c r="AH34" s="73">
        <f>AH12+AH15+AH21+AH16</f>
        <v>2430</v>
      </c>
      <c r="AI34" s="73">
        <f>AI12+AI15+AI21+AI16</f>
        <v>2433</v>
      </c>
      <c r="AJ34" s="73">
        <f t="shared" ref="AJ34:AO34" si="76">AJ12+AJ15+AJ21+AJ16</f>
        <v>2403</v>
      </c>
      <c r="AK34" s="73">
        <f t="shared" si="76"/>
        <v>2233</v>
      </c>
      <c r="AL34" s="73">
        <f t="shared" si="76"/>
        <v>2213</v>
      </c>
      <c r="AM34" s="73">
        <f t="shared" si="76"/>
        <v>2209</v>
      </c>
      <c r="AN34" s="73">
        <f t="shared" si="76"/>
        <v>2238</v>
      </c>
      <c r="AO34" s="73">
        <f t="shared" si="76"/>
        <v>2249</v>
      </c>
      <c r="AP34" s="76">
        <f>IF(ISERROR(Z34/(AH34/1000)),"-",(Z34/(AH34/1000)))/52</f>
        <v>106.66485547364803</v>
      </c>
      <c r="AQ34" s="76">
        <f t="shared" ref="AQ34:AW35" si="77">IF(ISERROR(AA34/(AI34/1000)),"-",(AA34/(AI34/1000)))/52</f>
        <v>112.76771855627433</v>
      </c>
      <c r="AR34" s="76">
        <f t="shared" si="77"/>
        <v>120.38404251612043</v>
      </c>
      <c r="AS34" s="76">
        <f t="shared" si="77"/>
        <v>128.09914371286601</v>
      </c>
      <c r="AT34" s="76">
        <f t="shared" si="77"/>
        <v>126.87896973676935</v>
      </c>
      <c r="AU34" s="76">
        <f t="shared" si="77"/>
        <v>125.84538022149924</v>
      </c>
      <c r="AV34" s="76">
        <f t="shared" si="77"/>
        <v>125.66999373334239</v>
      </c>
      <c r="AW34" s="76">
        <f t="shared" si="77"/>
        <v>127.67392585357381</v>
      </c>
      <c r="AX34" s="68">
        <f>AX12+AX15+AX21+AX16</f>
        <v>13478.171137650168</v>
      </c>
      <c r="AY34" s="68">
        <f t="shared" ref="AY34:BE34" si="78">AY12+AY15+AY21+AY16</f>
        <v>14197.568274704414</v>
      </c>
      <c r="AZ34" s="68">
        <f t="shared" si="78"/>
        <v>14926.118889557871</v>
      </c>
      <c r="BA34" s="68">
        <f t="shared" si="78"/>
        <v>14645.699141613473</v>
      </c>
      <c r="BB34" s="68">
        <f t="shared" si="78"/>
        <v>14421.639385718783</v>
      </c>
      <c r="BC34" s="68">
        <f t="shared" si="78"/>
        <v>14331.601874533386</v>
      </c>
      <c r="BD34" s="68">
        <f t="shared" si="78"/>
        <v>14436.406808669846</v>
      </c>
      <c r="BE34" s="68">
        <f t="shared" si="78"/>
        <v>14649.040327346584</v>
      </c>
      <c r="BF34" s="73">
        <f>BF12+BF15+BF21+BF16</f>
        <v>2432</v>
      </c>
      <c r="BG34" s="73">
        <f t="shared" ref="BG34:BM34" si="79">BG12+BG15+BG21+BG16</f>
        <v>2434</v>
      </c>
      <c r="BH34" s="73">
        <f t="shared" si="79"/>
        <v>2385</v>
      </c>
      <c r="BI34" s="73">
        <f t="shared" si="79"/>
        <v>2239</v>
      </c>
      <c r="BJ34" s="73">
        <f t="shared" si="79"/>
        <v>2218</v>
      </c>
      <c r="BK34" s="73">
        <f t="shared" si="79"/>
        <v>2224</v>
      </c>
      <c r="BL34" s="73">
        <f t="shared" si="79"/>
        <v>2242</v>
      </c>
      <c r="BM34" s="73">
        <f t="shared" si="79"/>
        <v>2249</v>
      </c>
      <c r="BN34" s="76">
        <f>IF(ISERROR(AX34/(BF34/1000)),"-",(AX34/(BF34/1000)))/52</f>
        <v>106.57713766487039</v>
      </c>
      <c r="BO34" s="76">
        <f t="shared" ref="BO34:BU35" si="80">IF(ISERROR(AY34/(BG34/1000)),"-",(AY34/(BG34/1000)))/52</f>
        <v>112.17344253448276</v>
      </c>
      <c r="BP34" s="76">
        <f t="shared" si="80"/>
        <v>120.35251483275175</v>
      </c>
      <c r="BQ34" s="76">
        <f t="shared" si="80"/>
        <v>125.79189835446347</v>
      </c>
      <c r="BR34" s="76">
        <f t="shared" si="80"/>
        <v>125.04022495767829</v>
      </c>
      <c r="BS34" s="76">
        <f t="shared" si="80"/>
        <v>123.92433828975325</v>
      </c>
      <c r="BT34" s="76">
        <f t="shared" si="80"/>
        <v>123.82837103436017</v>
      </c>
      <c r="BU34" s="76">
        <f t="shared" si="80"/>
        <v>125.26114450308327</v>
      </c>
    </row>
    <row r="35" spans="1:75">
      <c r="A35" s="83" t="str">
        <f>A52</f>
        <v>02 DLA and PIP*</v>
      </c>
      <c r="B35" s="68">
        <f t="shared" ref="B35:D35" si="81">B11+B20</f>
        <v>13923.049656120802</v>
      </c>
      <c r="C35" s="68">
        <f t="shared" si="81"/>
        <v>15362.851724399998</v>
      </c>
      <c r="D35" s="68">
        <f t="shared" si="81"/>
        <v>16237.709250289998</v>
      </c>
      <c r="E35" s="68">
        <f>E11+E20</f>
        <v>16610.663456738141</v>
      </c>
      <c r="F35" s="68">
        <f t="shared" ref="F35:I35" si="82">F11+F20</f>
        <v>17101.172029370646</v>
      </c>
      <c r="G35" s="68">
        <f t="shared" si="82"/>
        <v>17863.849259152816</v>
      </c>
      <c r="H35" s="68">
        <f t="shared" si="82"/>
        <v>18750.813100069718</v>
      </c>
      <c r="I35" s="68">
        <f t="shared" si="82"/>
        <v>19374.237005486211</v>
      </c>
      <c r="J35" s="73">
        <f>J11+J20</f>
        <v>3290</v>
      </c>
      <c r="K35" s="73">
        <f t="shared" ref="K35:Q35" si="83">K11+K20</f>
        <v>3383</v>
      </c>
      <c r="L35" s="73">
        <f t="shared" si="83"/>
        <v>3567</v>
      </c>
      <c r="M35" s="73">
        <f t="shared" si="83"/>
        <v>3588</v>
      </c>
      <c r="N35" s="73">
        <f t="shared" si="83"/>
        <v>3534</v>
      </c>
      <c r="O35" s="73">
        <f t="shared" si="83"/>
        <v>3506</v>
      </c>
      <c r="P35" s="73">
        <f t="shared" si="83"/>
        <v>3560</v>
      </c>
      <c r="Q35" s="73">
        <f t="shared" si="83"/>
        <v>3622</v>
      </c>
      <c r="R35" s="76">
        <f>IF(ISERROR(B35/(J35/1000)),"-",(B35/(J35/1000)))/52</f>
        <v>81.383268974285727</v>
      </c>
      <c r="S35" s="76">
        <f t="shared" si="73"/>
        <v>87.330610771049805</v>
      </c>
      <c r="T35" s="76">
        <f t="shared" si="73"/>
        <v>87.542371580783225</v>
      </c>
      <c r="U35" s="76">
        <f t="shared" si="73"/>
        <v>89.028939717531415</v>
      </c>
      <c r="V35" s="76">
        <f t="shared" si="73"/>
        <v>93.05848694751343</v>
      </c>
      <c r="W35" s="76">
        <f t="shared" si="73"/>
        <v>97.985043547066653</v>
      </c>
      <c r="X35" s="76">
        <f t="shared" si="73"/>
        <v>101.2900448361588</v>
      </c>
      <c r="Y35" s="76">
        <f t="shared" si="73"/>
        <v>102.86622884448781</v>
      </c>
      <c r="Z35" s="68">
        <f t="shared" ref="Z35:AB35" si="84">Z11+Z20</f>
        <v>13923.049656120802</v>
      </c>
      <c r="AA35" s="68">
        <f t="shared" si="84"/>
        <v>15362.851724399998</v>
      </c>
      <c r="AB35" s="68">
        <f t="shared" si="84"/>
        <v>16215.74180449636</v>
      </c>
      <c r="AC35" s="68">
        <f>AC11+AC20-AC49</f>
        <v>16377.045092720376</v>
      </c>
      <c r="AD35" s="68">
        <f t="shared" ref="AD35:AG35" si="85">AD11+AD20-AD49</f>
        <v>16239.276810884212</v>
      </c>
      <c r="AE35" s="68">
        <f t="shared" si="85"/>
        <v>16180.508496210728</v>
      </c>
      <c r="AF35" s="68">
        <f t="shared" si="85"/>
        <v>16714.986524440043</v>
      </c>
      <c r="AG35" s="68">
        <f t="shared" si="85"/>
        <v>17178.354276121612</v>
      </c>
      <c r="AH35" s="73">
        <f t="shared" ref="AH35:AO35" si="86">AH11+AH20</f>
        <v>3290</v>
      </c>
      <c r="AI35" s="73">
        <f t="shared" si="86"/>
        <v>3383</v>
      </c>
      <c r="AJ35" s="73">
        <f t="shared" si="86"/>
        <v>3571</v>
      </c>
      <c r="AK35" s="73">
        <f t="shared" si="86"/>
        <v>3592</v>
      </c>
      <c r="AL35" s="73">
        <f t="shared" si="86"/>
        <v>3544</v>
      </c>
      <c r="AM35" s="73">
        <f t="shared" si="86"/>
        <v>3512</v>
      </c>
      <c r="AN35" s="73">
        <f t="shared" si="86"/>
        <v>3551</v>
      </c>
      <c r="AO35" s="73">
        <f t="shared" si="86"/>
        <v>3598</v>
      </c>
      <c r="AP35" s="76">
        <f>IF(ISERROR(Z35/(AH35/1000)),"-",(Z35/(AH35/1000)))/52</f>
        <v>81.383268974285727</v>
      </c>
      <c r="AQ35" s="76">
        <f t="shared" si="77"/>
        <v>87.330610771049805</v>
      </c>
      <c r="AR35" s="76">
        <f t="shared" si="77"/>
        <v>87.326011914871728</v>
      </c>
      <c r="AS35" s="76">
        <f t="shared" si="77"/>
        <v>87.67905758908887</v>
      </c>
      <c r="AT35" s="76">
        <f t="shared" si="77"/>
        <v>88.119013776720195</v>
      </c>
      <c r="AU35" s="76">
        <f t="shared" si="77"/>
        <v>88.600120992918391</v>
      </c>
      <c r="AV35" s="76">
        <f t="shared" si="77"/>
        <v>90.521556898598661</v>
      </c>
      <c r="AW35" s="76">
        <f t="shared" si="77"/>
        <v>91.815721747774461</v>
      </c>
      <c r="AX35" s="68">
        <f t="shared" ref="AX35:BE35" si="87">AX11+AX20</f>
        <v>13923.049656120802</v>
      </c>
      <c r="AY35" s="68">
        <f t="shared" si="87"/>
        <v>15362.851724399998</v>
      </c>
      <c r="AZ35" s="68">
        <f t="shared" si="87"/>
        <v>16160.093336641985</v>
      </c>
      <c r="BA35" s="68">
        <f t="shared" si="87"/>
        <v>16112.326200160689</v>
      </c>
      <c r="BB35" s="68">
        <f t="shared" si="87"/>
        <v>15949.151053275575</v>
      </c>
      <c r="BC35" s="68">
        <f t="shared" si="87"/>
        <v>15806.778152119323</v>
      </c>
      <c r="BD35" s="68">
        <f t="shared" si="87"/>
        <v>16248.285391018258</v>
      </c>
      <c r="BE35" s="68">
        <f t="shared" si="87"/>
        <v>16719.704558881567</v>
      </c>
      <c r="BF35" s="73">
        <f>BF11+BF20</f>
        <v>3290</v>
      </c>
      <c r="BG35" s="73">
        <f t="shared" ref="BG35:BM35" si="88">BG11+BG20</f>
        <v>3383</v>
      </c>
      <c r="BH35" s="73">
        <f t="shared" si="88"/>
        <v>3563</v>
      </c>
      <c r="BI35" s="73">
        <f t="shared" si="88"/>
        <v>3558</v>
      </c>
      <c r="BJ35" s="73">
        <f t="shared" si="88"/>
        <v>3465</v>
      </c>
      <c r="BK35" s="73">
        <f t="shared" si="88"/>
        <v>3373</v>
      </c>
      <c r="BL35" s="73">
        <f t="shared" si="88"/>
        <v>3408</v>
      </c>
      <c r="BM35" s="73">
        <f t="shared" si="88"/>
        <v>3464</v>
      </c>
      <c r="BN35" s="76">
        <f>IF(ISERROR(AX35/(BF35/1000)),"-",(AX35/(BF35/1000)))/52</f>
        <v>81.383268974285727</v>
      </c>
      <c r="BO35" s="76">
        <f t="shared" si="80"/>
        <v>87.330610771049805</v>
      </c>
      <c r="BP35" s="76">
        <f t="shared" si="80"/>
        <v>87.221730481238708</v>
      </c>
      <c r="BQ35" s="76">
        <f t="shared" si="80"/>
        <v>87.08612336317232</v>
      </c>
      <c r="BR35" s="76">
        <f t="shared" si="80"/>
        <v>88.51787686355631</v>
      </c>
      <c r="BS35" s="76">
        <f t="shared" si="80"/>
        <v>90.120516728541816</v>
      </c>
      <c r="BT35" s="76">
        <f t="shared" si="80"/>
        <v>91.686334140361254</v>
      </c>
      <c r="BU35" s="76">
        <f t="shared" si="80"/>
        <v>92.821241333282828</v>
      </c>
    </row>
    <row r="36" spans="1:75">
      <c r="A36" s="84" t="str">
        <f>A61</f>
        <v>11 Other DWP spending</v>
      </c>
      <c r="B36" s="68"/>
      <c r="C36" s="68">
        <f>AA36</f>
        <v>2287.7477263099026</v>
      </c>
      <c r="D36" s="68">
        <v>2286.0614733199895</v>
      </c>
      <c r="E36" s="68">
        <v>2361.6237722885289</v>
      </c>
      <c r="F36" s="68">
        <v>2351.0021451081288</v>
      </c>
      <c r="G36" s="68">
        <v>2331.5981496558452</v>
      </c>
      <c r="H36" s="68">
        <v>2348.6492693523687</v>
      </c>
      <c r="I36" s="68">
        <v>2343.2036782932569</v>
      </c>
      <c r="J36" s="73"/>
      <c r="K36" s="73"/>
      <c r="L36" s="73"/>
      <c r="M36" s="73"/>
      <c r="N36" s="73"/>
      <c r="O36" s="73"/>
      <c r="P36" s="73"/>
      <c r="Q36" s="73"/>
      <c r="R36" s="76"/>
      <c r="S36" s="76"/>
      <c r="T36" s="76"/>
      <c r="U36" s="76"/>
      <c r="V36" s="76"/>
      <c r="W36" s="76"/>
      <c r="X36" s="76"/>
      <c r="Y36" s="76"/>
      <c r="Z36" s="68"/>
      <c r="AA36" s="68">
        <v>2287.7477263099026</v>
      </c>
      <c r="AB36" s="68">
        <v>2309.9707862703835</v>
      </c>
      <c r="AC36" s="68">
        <v>2407.7955928644742</v>
      </c>
      <c r="AD36" s="68">
        <v>2420.0839745180647</v>
      </c>
      <c r="AE36" s="68">
        <v>2387.9197404198608</v>
      </c>
      <c r="AF36" s="68">
        <v>2390.5518463245558</v>
      </c>
      <c r="AG36" s="68">
        <v>2395.8624503537039</v>
      </c>
      <c r="AH36" s="73"/>
      <c r="AI36" s="73"/>
      <c r="AJ36" s="73"/>
      <c r="AK36" s="73"/>
      <c r="AL36" s="73"/>
      <c r="AM36" s="73"/>
      <c r="AN36" s="73"/>
      <c r="AO36" s="73"/>
      <c r="AP36" s="76"/>
      <c r="AQ36" s="76"/>
      <c r="AR36" s="76"/>
      <c r="AS36" s="76"/>
      <c r="AT36" s="76"/>
      <c r="AU36" s="76"/>
      <c r="AV36" s="76"/>
      <c r="AW36" s="76"/>
      <c r="AX36" s="68"/>
      <c r="AY36" s="68">
        <v>2287.7477263099167</v>
      </c>
      <c r="AZ36" s="68">
        <v>2414.1547226636676</v>
      </c>
      <c r="BA36" s="68">
        <v>2401.6245582892425</v>
      </c>
      <c r="BB36" s="68">
        <v>2419.7957027786288</v>
      </c>
      <c r="BC36" s="68">
        <v>2395.047645909216</v>
      </c>
      <c r="BD36" s="68">
        <v>2402.1569570122097</v>
      </c>
      <c r="BE36" s="68">
        <v>2418.2323246634069</v>
      </c>
      <c r="BF36" s="73"/>
      <c r="BG36" s="73"/>
      <c r="BH36" s="73"/>
      <c r="BI36" s="73"/>
      <c r="BJ36" s="73"/>
      <c r="BK36" s="73"/>
      <c r="BL36" s="73"/>
      <c r="BM36" s="73"/>
      <c r="BN36" s="76"/>
      <c r="BO36" s="76"/>
      <c r="BP36" s="76"/>
      <c r="BQ36" s="76"/>
      <c r="BR36" s="76"/>
      <c r="BS36" s="76"/>
      <c r="BT36" s="76"/>
      <c r="BU36" s="76"/>
    </row>
    <row r="37" spans="1:75">
      <c r="A37" s="84" t="str">
        <f>A65</f>
        <v>15 Northern Ireland - in welfare cap</v>
      </c>
      <c r="B37" s="68"/>
      <c r="C37" s="68">
        <f>AA37</f>
        <v>3368.4769999999999</v>
      </c>
      <c r="D37" s="68">
        <v>3407.596</v>
      </c>
      <c r="E37" s="68">
        <v>3499.9999000000003</v>
      </c>
      <c r="F37" s="68">
        <v>3527.8700499999995</v>
      </c>
      <c r="G37" s="68">
        <v>3545.7743999999998</v>
      </c>
      <c r="H37" s="68">
        <v>3699.7136500000001</v>
      </c>
      <c r="I37" s="68">
        <v>3836.5979499999999</v>
      </c>
      <c r="J37" s="73"/>
      <c r="K37" s="73"/>
      <c r="L37" s="73"/>
      <c r="M37" s="73"/>
      <c r="N37" s="73"/>
      <c r="O37" s="73"/>
      <c r="P37" s="73"/>
      <c r="Q37" s="73"/>
      <c r="R37" s="76"/>
      <c r="S37" s="76"/>
      <c r="T37" s="76"/>
      <c r="U37" s="76"/>
      <c r="V37" s="76"/>
      <c r="W37" s="76"/>
      <c r="X37" s="76"/>
      <c r="Y37" s="76"/>
      <c r="Z37" s="68"/>
      <c r="AA37" s="68">
        <v>3368.4769999999999</v>
      </c>
      <c r="AB37" s="68">
        <v>3436.6469999999999</v>
      </c>
      <c r="AC37" s="68">
        <v>3459.8576499999999</v>
      </c>
      <c r="AD37" s="68">
        <v>3429.6191027404761</v>
      </c>
      <c r="AE37" s="68">
        <v>3341.4917643694375</v>
      </c>
      <c r="AF37" s="68">
        <v>3480.4844098171416</v>
      </c>
      <c r="AG37" s="68">
        <v>3595.175474817142</v>
      </c>
      <c r="AH37" s="73"/>
      <c r="AI37" s="73"/>
      <c r="AJ37" s="73"/>
      <c r="AK37" s="73"/>
      <c r="AL37" s="73"/>
      <c r="AM37" s="73"/>
      <c r="AN37" s="73"/>
      <c r="AO37" s="73"/>
      <c r="AP37" s="76"/>
      <c r="AQ37" s="76"/>
      <c r="AR37" s="76"/>
      <c r="AS37" s="76"/>
      <c r="AT37" s="76"/>
      <c r="AU37" s="76"/>
      <c r="AV37" s="76"/>
      <c r="AW37" s="76"/>
      <c r="AX37" s="68"/>
      <c r="AY37" s="68">
        <v>3368.4769999999999</v>
      </c>
      <c r="AZ37" s="68">
        <v>3436.6469999999999</v>
      </c>
      <c r="BA37" s="68">
        <v>3414.800023866042</v>
      </c>
      <c r="BB37" s="68">
        <v>3419.1322897772002</v>
      </c>
      <c r="BC37" s="68">
        <v>3380.413369408494</v>
      </c>
      <c r="BD37" s="68">
        <v>3445.6811308616448</v>
      </c>
      <c r="BE37" s="68">
        <v>3548.4585862767767</v>
      </c>
      <c r="BF37" s="73"/>
      <c r="BG37" s="73"/>
      <c r="BH37" s="73"/>
      <c r="BI37" s="73"/>
      <c r="BJ37" s="73"/>
      <c r="BK37" s="73"/>
      <c r="BL37" s="73"/>
      <c r="BM37" s="73"/>
      <c r="BN37" s="76"/>
      <c r="BO37" s="76"/>
      <c r="BP37" s="76"/>
      <c r="BQ37" s="76"/>
      <c r="BR37" s="76"/>
      <c r="BS37" s="76"/>
      <c r="BT37" s="76"/>
      <c r="BU37" s="76"/>
    </row>
    <row r="38" spans="1:75">
      <c r="A38" s="84" t="str">
        <f>A72</f>
        <v>22 Northern Ireland - outside welfare cap</v>
      </c>
      <c r="B38" s="68"/>
      <c r="C38" s="68">
        <f t="shared" ref="C38:C39" si="89">AA38</f>
        <v>2167.9049999999997</v>
      </c>
      <c r="D38" s="68">
        <v>2289.1979999999999</v>
      </c>
      <c r="E38" s="68">
        <v>2405.19</v>
      </c>
      <c r="F38" s="68">
        <v>2492.212</v>
      </c>
      <c r="G38" s="68">
        <v>2571.3115000000003</v>
      </c>
      <c r="H38" s="68">
        <v>2637.7044999999998</v>
      </c>
      <c r="I38" s="68">
        <v>2723.973</v>
      </c>
      <c r="J38" s="73"/>
      <c r="K38" s="73"/>
      <c r="L38" s="73"/>
      <c r="M38" s="73"/>
      <c r="N38" s="73"/>
      <c r="O38" s="73"/>
      <c r="P38" s="73"/>
      <c r="Q38" s="73"/>
      <c r="R38" s="76"/>
      <c r="S38" s="76"/>
      <c r="T38" s="76"/>
      <c r="U38" s="76"/>
      <c r="V38" s="76"/>
      <c r="W38" s="76"/>
      <c r="X38" s="76"/>
      <c r="Y38" s="76"/>
      <c r="Z38" s="68"/>
      <c r="AA38" s="68">
        <v>2167.9049999999997</v>
      </c>
      <c r="AB38" s="68">
        <v>2355.8960000000002</v>
      </c>
      <c r="AC38" s="68">
        <v>2413.509</v>
      </c>
      <c r="AD38" s="68">
        <v>2497.5369999999998</v>
      </c>
      <c r="AE38" s="68">
        <v>2594.4279500000002</v>
      </c>
      <c r="AF38" s="68">
        <v>2683.3193999999999</v>
      </c>
      <c r="AG38" s="68">
        <v>2780.2485500000003</v>
      </c>
      <c r="AH38" s="73"/>
      <c r="AI38" s="73"/>
      <c r="AJ38" s="73"/>
      <c r="AK38" s="73"/>
      <c r="AL38" s="73"/>
      <c r="AM38" s="73"/>
      <c r="AN38" s="73"/>
      <c r="AO38" s="73"/>
      <c r="AP38" s="76"/>
      <c r="AQ38" s="76"/>
      <c r="AR38" s="76"/>
      <c r="AS38" s="76"/>
      <c r="AT38" s="76"/>
      <c r="AU38" s="76"/>
      <c r="AV38" s="76"/>
      <c r="AW38" s="76"/>
      <c r="AX38" s="68"/>
      <c r="AY38" s="68">
        <v>2167.9049999999997</v>
      </c>
      <c r="AZ38" s="68">
        <v>2355.8960000000002</v>
      </c>
      <c r="BA38" s="68">
        <v>2435.4029999999993</v>
      </c>
      <c r="BB38" s="68">
        <v>2534.6753999999996</v>
      </c>
      <c r="BC38" s="68">
        <v>2633.1186500000003</v>
      </c>
      <c r="BD38" s="68">
        <v>2727.5116000000003</v>
      </c>
      <c r="BE38" s="68">
        <v>2831.6361499999998</v>
      </c>
      <c r="BF38" s="73"/>
      <c r="BG38" s="73"/>
      <c r="BH38" s="73"/>
      <c r="BI38" s="73"/>
      <c r="BJ38" s="73"/>
      <c r="BK38" s="73"/>
      <c r="BL38" s="73"/>
      <c r="BM38" s="73"/>
      <c r="BN38" s="76"/>
      <c r="BO38" s="76"/>
      <c r="BP38" s="76"/>
      <c r="BQ38" s="76"/>
      <c r="BR38" s="76"/>
      <c r="BS38" s="76"/>
      <c r="BT38" s="76"/>
      <c r="BU38" s="76"/>
    </row>
    <row r="39" spans="1:75">
      <c r="A39" s="84" t="str">
        <f>A66</f>
        <v>16 Paternity pay</v>
      </c>
      <c r="B39" s="68"/>
      <c r="C39" s="68">
        <f t="shared" si="89"/>
        <v>74</v>
      </c>
      <c r="D39" s="68">
        <v>102</v>
      </c>
      <c r="E39" s="68">
        <v>134</v>
      </c>
      <c r="F39" s="68">
        <v>141</v>
      </c>
      <c r="G39" s="68">
        <v>145</v>
      </c>
      <c r="H39" s="68">
        <v>150</v>
      </c>
      <c r="I39" s="68">
        <v>154</v>
      </c>
      <c r="J39" s="73"/>
      <c r="K39" s="73"/>
      <c r="L39" s="73"/>
      <c r="M39" s="73"/>
      <c r="N39" s="73"/>
      <c r="O39" s="73"/>
      <c r="P39" s="73"/>
      <c r="Q39" s="73"/>
      <c r="R39" s="76"/>
      <c r="S39" s="76"/>
      <c r="T39" s="76"/>
      <c r="U39" s="76"/>
      <c r="V39" s="76"/>
      <c r="W39" s="76"/>
      <c r="X39" s="76"/>
      <c r="Y39" s="76"/>
      <c r="Z39" s="68"/>
      <c r="AA39" s="68">
        <v>74</v>
      </c>
      <c r="AB39" s="68">
        <v>102</v>
      </c>
      <c r="AC39" s="68">
        <v>134</v>
      </c>
      <c r="AD39" s="68">
        <v>141</v>
      </c>
      <c r="AE39" s="68">
        <v>145</v>
      </c>
      <c r="AF39" s="68">
        <v>150</v>
      </c>
      <c r="AG39" s="68">
        <v>154</v>
      </c>
      <c r="AH39" s="73"/>
      <c r="AI39" s="73"/>
      <c r="AJ39" s="73"/>
      <c r="AK39" s="73"/>
      <c r="AL39" s="73"/>
      <c r="AM39" s="73"/>
      <c r="AN39" s="73"/>
      <c r="AO39" s="73"/>
      <c r="AP39" s="76"/>
      <c r="AQ39" s="76"/>
      <c r="AR39" s="76"/>
      <c r="AS39" s="76"/>
      <c r="AT39" s="76"/>
      <c r="AU39" s="76"/>
      <c r="AV39" s="76"/>
      <c r="AW39" s="76"/>
      <c r="AX39" s="68"/>
      <c r="AY39" s="68">
        <v>74</v>
      </c>
      <c r="AZ39" s="68">
        <v>102</v>
      </c>
      <c r="BA39" s="68">
        <v>133</v>
      </c>
      <c r="BB39" s="68">
        <v>142</v>
      </c>
      <c r="BC39" s="68">
        <v>146</v>
      </c>
      <c r="BD39" s="68">
        <v>145</v>
      </c>
      <c r="BE39" s="68">
        <v>145</v>
      </c>
      <c r="BF39" s="73"/>
      <c r="BG39" s="73"/>
      <c r="BH39" s="73"/>
      <c r="BI39" s="73"/>
      <c r="BJ39" s="73"/>
      <c r="BK39" s="73"/>
      <c r="BL39" s="73"/>
      <c r="BM39" s="73"/>
      <c r="BN39" s="76"/>
      <c r="BO39" s="76"/>
      <c r="BP39" s="76"/>
      <c r="BQ39" s="76"/>
      <c r="BR39" s="76"/>
      <c r="BS39" s="76"/>
      <c r="BT39" s="76"/>
      <c r="BU39" s="76"/>
    </row>
    <row r="40" spans="1:75">
      <c r="A40" s="84" t="str">
        <f>A67</f>
        <v>17 Total spending inside the welfare cap</v>
      </c>
      <c r="B40" s="68"/>
      <c r="C40" s="149">
        <f>C9+C10+C13+C14+C17+C19+SUM(C25:C39)-C14-C27-C29-C30-C38</f>
        <v>119220.40860383892</v>
      </c>
      <c r="D40" s="68">
        <f t="shared" ref="D40:H40" si="90">D9+D10+D13+D14+D17+D19+SUM(D25:D39)-D14-D27-D29-D30-D38</f>
        <v>119869.25846034149</v>
      </c>
      <c r="E40" s="68">
        <f t="shared" si="90"/>
        <v>119797.22354061654</v>
      </c>
      <c r="F40" s="68">
        <f t="shared" si="90"/>
        <v>119607.61557230561</v>
      </c>
      <c r="G40" s="68">
        <f t="shared" si="90"/>
        <v>120089.95706793141</v>
      </c>
      <c r="H40" s="68">
        <f t="shared" si="90"/>
        <v>120462.62976378424</v>
      </c>
      <c r="I40" s="68">
        <f>I9+I10+I13+I14+I17+I19+SUM(I25:I39)-I41</f>
        <v>123195.9157434113</v>
      </c>
      <c r="J40" s="73"/>
      <c r="K40" s="73"/>
      <c r="L40" s="73"/>
      <c r="M40" s="73"/>
      <c r="N40" s="73"/>
      <c r="O40" s="73"/>
      <c r="P40" s="73"/>
      <c r="Q40" s="73"/>
      <c r="R40" s="76"/>
      <c r="S40" s="76"/>
      <c r="T40" s="76"/>
      <c r="U40" s="76"/>
      <c r="V40" s="76"/>
      <c r="W40" s="76"/>
      <c r="X40" s="76"/>
      <c r="Y40" s="76"/>
      <c r="Z40" s="68"/>
      <c r="AA40" s="149">
        <f>AA9+AA10+AA13+AA14+AA17+AA19+SUM(AA25:AA39)-AA14-AA27-AA29-AA30-AA38</f>
        <v>119236.37179627085</v>
      </c>
      <c r="AB40" s="68">
        <f t="shared" ref="AB40:AF40" si="91">AB9+AB10+AB13+AB14+AB17+AB19+SUM(AB25:AB39)-AB14-AB27-AB29-AB30-AB38</f>
        <v>120415.65467568731</v>
      </c>
      <c r="AC40" s="68">
        <f t="shared" si="91"/>
        <v>119852.81622701684</v>
      </c>
      <c r="AD40" s="68">
        <f t="shared" si="91"/>
        <v>118000.69375672795</v>
      </c>
      <c r="AE40" s="68">
        <f t="shared" si="91"/>
        <v>116447.77986613903</v>
      </c>
      <c r="AF40" s="68">
        <f t="shared" si="91"/>
        <v>116154.03951635153</v>
      </c>
      <c r="AG40" s="68">
        <f>AG9+AG10+AG13+AG14+AG17+AG19+SUM(AG25:AG39)-AG41</f>
        <v>118142.19096848054</v>
      </c>
      <c r="AH40" s="73"/>
      <c r="AI40" s="73"/>
      <c r="AJ40" s="73"/>
      <c r="AK40" s="73"/>
      <c r="AL40" s="73"/>
      <c r="AM40" s="73"/>
      <c r="AN40" s="73"/>
      <c r="AO40" s="73"/>
      <c r="AP40" s="76"/>
      <c r="AQ40" s="76"/>
      <c r="AR40" s="76"/>
      <c r="AS40" s="76"/>
      <c r="AT40" s="76"/>
      <c r="AU40" s="76"/>
      <c r="AV40" s="76"/>
      <c r="AW40" s="76"/>
      <c r="AX40" s="68"/>
      <c r="AY40" s="149">
        <f>AY9+AY10+AY13+AY14+AY17+AY19+SUM(AY25:AY39)-AY14-AY27-AY29-AY30-AY38</f>
        <v>119236.34008317087</v>
      </c>
      <c r="AZ40" s="68">
        <f t="shared" ref="AZ40:BD40" si="92">AZ9+AZ10+AZ13+AZ14+AZ17+AZ19+SUM(AZ25:AZ39)-AZ14-AZ27-AZ29-AZ30-AZ38</f>
        <v>120834.03500846695</v>
      </c>
      <c r="BA40" s="68">
        <f t="shared" si="92"/>
        <v>119217.69370978962</v>
      </c>
      <c r="BB40" s="68">
        <f t="shared" si="92"/>
        <v>117711.97212982705</v>
      </c>
      <c r="BC40" s="68">
        <f t="shared" si="92"/>
        <v>115880.65209829152</v>
      </c>
      <c r="BD40" s="68">
        <f t="shared" si="92"/>
        <v>115269.72725571618</v>
      </c>
      <c r="BE40" s="68">
        <f>BE9+BE10+BE13+BE14+BE17+BE19+SUM(BE25:BE39)-BE41</f>
        <v>117078.81576182712</v>
      </c>
      <c r="BF40" s="73"/>
      <c r="BG40" s="73"/>
      <c r="BH40" s="73"/>
      <c r="BI40" s="73"/>
      <c r="BJ40" s="73"/>
      <c r="BK40" s="73"/>
      <c r="BL40" s="73"/>
      <c r="BM40" s="73"/>
      <c r="BN40" s="76"/>
      <c r="BO40" s="76"/>
      <c r="BP40" s="76"/>
      <c r="BQ40" s="76"/>
      <c r="BR40" s="76"/>
      <c r="BS40" s="76"/>
      <c r="BT40" s="76"/>
      <c r="BU40" s="76"/>
    </row>
    <row r="41" spans="1:75">
      <c r="A41" s="84" t="str">
        <f>A73</f>
        <v>23 Total spending outside the welfare cap</v>
      </c>
      <c r="B41" s="68"/>
      <c r="C41" s="149">
        <f>C14+C27+C29+C30+C38</f>
        <v>94155.044686944879</v>
      </c>
      <c r="D41" s="68">
        <f t="shared" ref="D41:H41" si="93">D14+D27+D29+D30+D38</f>
        <v>96295.496561865337</v>
      </c>
      <c r="E41" s="68">
        <f t="shared" si="93"/>
        <v>98524.768212903073</v>
      </c>
      <c r="F41" s="68">
        <f t="shared" si="93"/>
        <v>101642.32248841879</v>
      </c>
      <c r="G41" s="68">
        <f t="shared" si="93"/>
        <v>104551.47714373261</v>
      </c>
      <c r="H41" s="68">
        <f t="shared" si="93"/>
        <v>107008.21621056402</v>
      </c>
      <c r="I41" s="68">
        <f>I14+I27+I29+I30+I38</f>
        <v>109993.42166353176</v>
      </c>
      <c r="J41" s="73"/>
      <c r="K41" s="73"/>
      <c r="L41" s="73"/>
      <c r="M41" s="73"/>
      <c r="N41" s="73"/>
      <c r="O41" s="73"/>
      <c r="P41" s="73"/>
      <c r="Q41" s="73"/>
      <c r="R41" s="76"/>
      <c r="S41" s="76"/>
      <c r="T41" s="76"/>
      <c r="U41" s="76"/>
      <c r="V41" s="76"/>
      <c r="W41" s="76"/>
      <c r="X41" s="76"/>
      <c r="Y41" s="76"/>
      <c r="Z41" s="68"/>
      <c r="AA41" s="149">
        <f>AA14+AA27+AA29+AA30+AA38</f>
        <v>94155.500919787024</v>
      </c>
      <c r="AB41" s="68">
        <f t="shared" ref="AB41:AF41" si="94">AB14+AB27+AB29+AB30+AB38</f>
        <v>96221.288962381033</v>
      </c>
      <c r="AC41" s="68">
        <f t="shared" si="94"/>
        <v>98425.82650780071</v>
      </c>
      <c r="AD41" s="68">
        <f t="shared" si="94"/>
        <v>101245.71982214937</v>
      </c>
      <c r="AE41" s="68">
        <f t="shared" si="94"/>
        <v>104789.5133786472</v>
      </c>
      <c r="AF41" s="68">
        <f t="shared" si="94"/>
        <v>108056.5266684751</v>
      </c>
      <c r="AG41" s="68">
        <f>AG14+AG27+AG29+AG30+AG38</f>
        <v>111358.17681072568</v>
      </c>
      <c r="AH41" s="73"/>
      <c r="AI41" s="73"/>
      <c r="AJ41" s="73"/>
      <c r="AK41" s="73"/>
      <c r="AL41" s="73"/>
      <c r="AM41" s="73"/>
      <c r="AN41" s="73"/>
      <c r="AO41" s="73"/>
      <c r="AP41" s="76"/>
      <c r="AQ41" s="76"/>
      <c r="AR41" s="76"/>
      <c r="AS41" s="76"/>
      <c r="AT41" s="76"/>
      <c r="AU41" s="76"/>
      <c r="AV41" s="76"/>
      <c r="AW41" s="76"/>
      <c r="AX41" s="68"/>
      <c r="AY41" s="149">
        <f>AY14+AY27+AY29+AY30+AY38</f>
        <v>94155.500919787024</v>
      </c>
      <c r="AZ41" s="68">
        <f t="shared" ref="AZ41:BD41" si="95">AZ14+AZ27+AZ29+AZ30+AZ38</f>
        <v>96284.759263296946</v>
      </c>
      <c r="BA41" s="68">
        <f t="shared" si="95"/>
        <v>98592.518019383046</v>
      </c>
      <c r="BB41" s="68">
        <f t="shared" si="95"/>
        <v>102045.71150932742</v>
      </c>
      <c r="BC41" s="68">
        <f t="shared" si="95"/>
        <v>105607.11319427133</v>
      </c>
      <c r="BD41" s="68">
        <f t="shared" si="95"/>
        <v>108797.72540654951</v>
      </c>
      <c r="BE41" s="68">
        <f>BE14+BE27+BE29+BE30+BE38</f>
        <v>112312.95912293614</v>
      </c>
      <c r="BF41" s="73"/>
      <c r="BG41" s="73"/>
      <c r="BH41" s="73"/>
      <c r="BI41" s="73"/>
      <c r="BJ41" s="73"/>
      <c r="BK41" s="73"/>
      <c r="BL41" s="73"/>
      <c r="BM41" s="73"/>
      <c r="BN41" s="76"/>
      <c r="BO41" s="76"/>
      <c r="BP41" s="76"/>
      <c r="BQ41" s="76"/>
      <c r="BR41" s="76"/>
      <c r="BS41" s="76"/>
      <c r="BT41" s="76"/>
      <c r="BU41" s="76"/>
    </row>
    <row r="42" spans="1:75">
      <c r="B42" s="1"/>
      <c r="C42" s="1"/>
      <c r="D42" s="1"/>
      <c r="E42" s="1"/>
      <c r="F42" s="1"/>
      <c r="G42" s="1"/>
      <c r="H42" s="1"/>
      <c r="I42" s="1"/>
      <c r="J42" s="1"/>
    </row>
    <row r="43" spans="1:75">
      <c r="B43" s="3">
        <v>2</v>
      </c>
      <c r="C43" s="3">
        <v>3</v>
      </c>
      <c r="D43" s="3">
        <v>4</v>
      </c>
      <c r="E43" s="3">
        <v>5</v>
      </c>
      <c r="F43" s="3">
        <v>6</v>
      </c>
      <c r="G43" s="3">
        <v>7</v>
      </c>
      <c r="H43" s="3">
        <v>8</v>
      </c>
      <c r="I43" s="3">
        <v>9</v>
      </c>
      <c r="J43" s="3">
        <v>10</v>
      </c>
      <c r="K43" s="3">
        <v>11</v>
      </c>
      <c r="L43" s="3">
        <v>12</v>
      </c>
      <c r="M43" s="3">
        <v>13</v>
      </c>
      <c r="N43" s="3">
        <v>14</v>
      </c>
      <c r="O43" s="3">
        <v>15</v>
      </c>
      <c r="P43" s="3">
        <v>16</v>
      </c>
      <c r="Q43" s="3">
        <v>17</v>
      </c>
      <c r="R43" s="3">
        <v>18</v>
      </c>
      <c r="S43" s="3">
        <v>19</v>
      </c>
      <c r="T43" s="3">
        <v>20</v>
      </c>
      <c r="U43" s="3">
        <v>21</v>
      </c>
      <c r="V43" s="3">
        <v>22</v>
      </c>
      <c r="W43" s="3">
        <v>23</v>
      </c>
      <c r="X43" s="3">
        <v>24</v>
      </c>
      <c r="Y43" s="3">
        <v>25</v>
      </c>
      <c r="Z43" s="3">
        <v>26</v>
      </c>
      <c r="AA43" s="3">
        <v>27</v>
      </c>
      <c r="AB43" s="3">
        <v>28</v>
      </c>
      <c r="AC43" s="3">
        <v>29</v>
      </c>
      <c r="AD43" s="3">
        <v>30</v>
      </c>
      <c r="AE43" s="3">
        <v>31</v>
      </c>
      <c r="AF43" s="3">
        <v>32</v>
      </c>
      <c r="AG43" s="3">
        <v>33</v>
      </c>
      <c r="AH43" s="3">
        <v>34</v>
      </c>
      <c r="AI43" s="3">
        <v>35</v>
      </c>
      <c r="AJ43" s="3">
        <v>36</v>
      </c>
      <c r="AK43" s="3">
        <v>37</v>
      </c>
      <c r="AL43" s="3">
        <v>38</v>
      </c>
      <c r="AM43" s="3">
        <v>39</v>
      </c>
      <c r="AN43" s="3">
        <v>40</v>
      </c>
      <c r="AO43" s="3">
        <v>41</v>
      </c>
      <c r="AP43" s="3">
        <v>42</v>
      </c>
      <c r="AQ43" s="3">
        <v>43</v>
      </c>
      <c r="AR43" s="3">
        <v>44</v>
      </c>
      <c r="AS43" s="3">
        <v>45</v>
      </c>
      <c r="AT43" s="3">
        <v>46</v>
      </c>
      <c r="AU43" s="3">
        <v>47</v>
      </c>
      <c r="AV43" s="3">
        <v>48</v>
      </c>
      <c r="AW43" s="3">
        <v>49</v>
      </c>
      <c r="AX43" s="3">
        <v>50</v>
      </c>
      <c r="AY43" s="3">
        <v>51</v>
      </c>
      <c r="AZ43" s="3">
        <v>52</v>
      </c>
      <c r="BA43" s="3">
        <v>53</v>
      </c>
      <c r="BB43" s="3">
        <v>54</v>
      </c>
      <c r="BC43" s="3">
        <v>55</v>
      </c>
      <c r="BD43" s="3">
        <v>56</v>
      </c>
      <c r="BE43" s="3">
        <v>57</v>
      </c>
      <c r="BF43" s="3">
        <v>58</v>
      </c>
      <c r="BG43" s="3">
        <v>59</v>
      </c>
      <c r="BH43" s="3">
        <v>60</v>
      </c>
      <c r="BI43" s="3">
        <v>61</v>
      </c>
      <c r="BJ43" s="3">
        <v>62</v>
      </c>
      <c r="BK43" s="3">
        <v>63</v>
      </c>
      <c r="BL43" s="3">
        <v>64</v>
      </c>
      <c r="BM43" s="3">
        <v>65</v>
      </c>
      <c r="BN43" s="3">
        <v>66</v>
      </c>
      <c r="BO43" s="3">
        <v>67</v>
      </c>
      <c r="BP43" s="3">
        <v>68</v>
      </c>
      <c r="BQ43" s="3">
        <v>69</v>
      </c>
      <c r="BR43" s="3">
        <v>70</v>
      </c>
      <c r="BS43" s="3">
        <v>71</v>
      </c>
      <c r="BT43" s="3">
        <v>72</v>
      </c>
      <c r="BU43" s="3">
        <v>73</v>
      </c>
    </row>
    <row r="44" spans="1:75" s="3" customFormat="1">
      <c r="A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row>
    <row r="45" spans="1:75" s="3" customFormat="1">
      <c r="Q45" s="1"/>
      <c r="R45" s="1"/>
      <c r="S45" s="1"/>
      <c r="T45" s="1"/>
      <c r="U45" s="1"/>
      <c r="V45" s="1"/>
      <c r="W45" s="1"/>
      <c r="AC45" s="101" t="s">
        <v>103</v>
      </c>
      <c r="AD45" s="178" t="s">
        <v>104</v>
      </c>
      <c r="AE45" s="178" t="s">
        <v>105</v>
      </c>
      <c r="AF45" s="178" t="s">
        <v>106</v>
      </c>
      <c r="AG45" s="178" t="s">
        <v>107</v>
      </c>
      <c r="AH45" s="1"/>
      <c r="AI45" s="1"/>
      <c r="AJ45" s="1"/>
      <c r="AK45" s="1"/>
      <c r="AL45" s="1"/>
      <c r="AM45" s="1"/>
      <c r="AN45" s="1"/>
      <c r="AO45" s="1"/>
      <c r="AP45" s="1"/>
      <c r="AQ45" s="1"/>
      <c r="AR45" s="1"/>
      <c r="AS45" s="1"/>
      <c r="AT45" s="1"/>
      <c r="AU45" s="1"/>
      <c r="AV45" s="1"/>
      <c r="AW45" s="1"/>
      <c r="AX45" s="1"/>
      <c r="BC45" s="1"/>
      <c r="BD45" s="1"/>
      <c r="BE45" s="1"/>
      <c r="BF45" s="1"/>
      <c r="BG45" s="1"/>
      <c r="BH45" s="1"/>
      <c r="BI45" s="1"/>
      <c r="BJ45" s="1"/>
      <c r="BK45" s="1"/>
      <c r="BL45" s="1"/>
      <c r="BM45" s="1"/>
      <c r="BN45" s="1"/>
      <c r="BO45" s="1"/>
      <c r="BP45" s="1"/>
      <c r="BQ45" s="1"/>
      <c r="BR45" s="1"/>
      <c r="BS45" s="1"/>
      <c r="BT45" s="1"/>
      <c r="BU45" s="1"/>
      <c r="BV45" s="1"/>
      <c r="BW45" s="1"/>
    </row>
    <row r="46" spans="1:75" s="3" customFormat="1" ht="31.5">
      <c r="A46" s="13"/>
      <c r="C46" s="89" t="s">
        <v>95</v>
      </c>
      <c r="D46" s="213" t="s">
        <v>0</v>
      </c>
      <c r="E46" s="213"/>
      <c r="F46" s="213"/>
      <c r="Q46" s="1"/>
      <c r="R46" s="1"/>
      <c r="S46" s="1"/>
      <c r="T46" s="1"/>
      <c r="U46" s="1"/>
      <c r="V46" s="1"/>
      <c r="W46" s="1"/>
      <c r="Z46" s="91" t="s">
        <v>96</v>
      </c>
      <c r="AA46" s="92" t="s">
        <v>97</v>
      </c>
      <c r="AB46" s="93"/>
      <c r="AC46" s="93">
        <v>2.1</v>
      </c>
      <c r="AD46" s="93">
        <v>78.7</v>
      </c>
      <c r="AE46" s="93">
        <v>136.5</v>
      </c>
      <c r="AF46" s="93">
        <v>150.19999999999999</v>
      </c>
      <c r="AG46" s="93">
        <v>149.4</v>
      </c>
      <c r="AH46" s="94" t="s">
        <v>98</v>
      </c>
      <c r="AI46" s="1"/>
      <c r="AJ46" s="1"/>
      <c r="AK46" s="1"/>
      <c r="AL46" s="1"/>
      <c r="AM46" s="1"/>
      <c r="AN46" s="1"/>
      <c r="AO46" s="1"/>
      <c r="AP46" s="1"/>
      <c r="AQ46" s="1"/>
      <c r="AR46" s="1"/>
      <c r="AS46" s="1"/>
      <c r="AT46" s="1"/>
      <c r="AU46" s="1"/>
      <c r="AV46" s="1"/>
      <c r="AW46" s="1"/>
      <c r="AX46" s="1"/>
      <c r="BC46" s="1"/>
      <c r="BD46" s="1"/>
      <c r="BE46" s="1"/>
      <c r="BF46" s="1"/>
      <c r="BG46" s="1"/>
      <c r="BH46" s="1"/>
      <c r="BI46" s="1"/>
      <c r="BJ46" s="1"/>
      <c r="BK46" s="1"/>
      <c r="BL46" s="1"/>
      <c r="BM46" s="1"/>
      <c r="BN46" s="1"/>
      <c r="BO46" s="1"/>
      <c r="BP46" s="1"/>
      <c r="BQ46" s="1"/>
      <c r="BR46" s="1"/>
      <c r="BS46" s="1"/>
      <c r="BT46" s="1"/>
      <c r="BU46" s="1"/>
      <c r="BV46" s="1"/>
      <c r="BW46" s="1"/>
    </row>
    <row r="47" spans="1:75" ht="15.75">
      <c r="A47" s="13"/>
      <c r="C47" s="14"/>
      <c r="D47" s="88" t="s">
        <v>158</v>
      </c>
      <c r="E47" s="88" t="s">
        <v>76</v>
      </c>
      <c r="F47" s="88" t="s">
        <v>75</v>
      </c>
      <c r="K47" s="3"/>
      <c r="L47" s="3"/>
      <c r="M47" s="3"/>
      <c r="N47" s="3"/>
      <c r="O47" s="3"/>
      <c r="P47" s="3"/>
      <c r="Z47" s="95" t="s">
        <v>96</v>
      </c>
      <c r="AA47" s="96" t="s">
        <v>97</v>
      </c>
      <c r="AB47" s="97"/>
      <c r="AC47" s="97">
        <v>2.2000000000000002</v>
      </c>
      <c r="AD47" s="97">
        <v>78.7</v>
      </c>
      <c r="AE47" s="97">
        <v>143</v>
      </c>
      <c r="AF47" s="97">
        <v>145.80000000000001</v>
      </c>
      <c r="AG47" s="97">
        <v>133.4</v>
      </c>
      <c r="AH47" s="98" t="s">
        <v>99</v>
      </c>
    </row>
    <row r="48" spans="1:75" ht="15.75">
      <c r="A48" s="13"/>
      <c r="C48" s="14" t="s">
        <v>77</v>
      </c>
      <c r="D48" s="108">
        <v>-3.2045344390922992E-3</v>
      </c>
      <c r="E48" s="108">
        <v>-4.0634702867414774E-5</v>
      </c>
      <c r="F48" s="108">
        <v>0</v>
      </c>
      <c r="K48" s="3"/>
      <c r="L48" s="3"/>
      <c r="M48" s="3"/>
      <c r="N48" s="3"/>
      <c r="O48" s="3"/>
      <c r="P48" s="3"/>
      <c r="Z48" s="91" t="s">
        <v>96</v>
      </c>
      <c r="AA48" s="92" t="s">
        <v>97</v>
      </c>
      <c r="AB48" s="93"/>
      <c r="AC48" s="93">
        <v>-0.5</v>
      </c>
      <c r="AD48" s="93">
        <v>-17.600000000000001</v>
      </c>
      <c r="AE48" s="93">
        <v>-30.6</v>
      </c>
      <c r="AF48" s="93">
        <v>-33.700000000000003</v>
      </c>
      <c r="AG48" s="93">
        <v>-33.5</v>
      </c>
      <c r="AH48" s="99" t="s">
        <v>100</v>
      </c>
    </row>
    <row r="49" spans="1:34" ht="15.75">
      <c r="A49" s="13"/>
      <c r="C49" s="14" t="s">
        <v>78</v>
      </c>
      <c r="D49" s="108">
        <v>-3.9681231271364581E-3</v>
      </c>
      <c r="E49" s="108">
        <v>6.494639246022782E-3</v>
      </c>
      <c r="F49" s="108">
        <v>0</v>
      </c>
      <c r="K49" s="3"/>
      <c r="L49" s="3"/>
      <c r="M49" s="3"/>
      <c r="N49" s="3"/>
      <c r="O49" s="3"/>
      <c r="P49" s="3"/>
      <c r="Z49" s="95" t="s">
        <v>96</v>
      </c>
      <c r="AA49" s="96" t="s">
        <v>97</v>
      </c>
      <c r="AB49" s="97"/>
      <c r="AC49" s="97">
        <v>11.6</v>
      </c>
      <c r="AD49" s="97">
        <v>431.6</v>
      </c>
      <c r="AE49" s="97">
        <v>900.2</v>
      </c>
      <c r="AF49" s="97">
        <v>994.5</v>
      </c>
      <c r="AG49" s="97">
        <v>989.2</v>
      </c>
      <c r="AH49" s="100" t="s">
        <v>101</v>
      </c>
    </row>
    <row r="50" spans="1:34" ht="15.75">
      <c r="A50" s="41" t="s">
        <v>36</v>
      </c>
      <c r="C50" s="14" t="s">
        <v>79</v>
      </c>
      <c r="D50" s="108">
        <v>0</v>
      </c>
      <c r="E50" s="108">
        <v>0</v>
      </c>
      <c r="F50" s="108">
        <v>-1.918321004268364E-7</v>
      </c>
      <c r="K50" s="3"/>
      <c r="L50" s="3"/>
      <c r="M50" s="3"/>
      <c r="N50" s="3"/>
      <c r="O50" s="3"/>
      <c r="P50" s="3"/>
      <c r="Z50" s="91" t="s">
        <v>96</v>
      </c>
      <c r="AA50" s="92" t="s">
        <v>97</v>
      </c>
      <c r="AB50" s="93"/>
      <c r="AC50" s="93">
        <v>0</v>
      </c>
      <c r="AD50" s="93">
        <v>1.1000000000000001</v>
      </c>
      <c r="AE50" s="93">
        <v>2</v>
      </c>
      <c r="AF50" s="93">
        <v>2</v>
      </c>
      <c r="AG50" s="93">
        <v>1.9</v>
      </c>
      <c r="AH50" s="99" t="s">
        <v>102</v>
      </c>
    </row>
    <row r="51" spans="1:34" ht="15.75">
      <c r="A51" s="57" t="s">
        <v>48</v>
      </c>
      <c r="B51"/>
      <c r="C51" s="14" t="s">
        <v>80</v>
      </c>
      <c r="D51" s="108">
        <v>0</v>
      </c>
      <c r="E51" s="108">
        <v>4.4408920985006262E-15</v>
      </c>
      <c r="F51" s="108">
        <v>0</v>
      </c>
      <c r="K51" s="3"/>
      <c r="L51" s="3"/>
      <c r="M51" s="3"/>
      <c r="N51" s="3"/>
      <c r="O51" s="3"/>
      <c r="P51" s="3"/>
    </row>
    <row r="52" spans="1:34" ht="15.75">
      <c r="A52" s="58" t="s">
        <v>149</v>
      </c>
      <c r="B52" s="17"/>
      <c r="C52" s="14" t="s">
        <v>81</v>
      </c>
      <c r="D52" s="108">
        <v>-3.3066790815015068E-2</v>
      </c>
      <c r="E52" s="108">
        <v>5.802530771761738E-3</v>
      </c>
      <c r="F52" s="108">
        <v>0</v>
      </c>
      <c r="G52" s="16"/>
      <c r="H52" s="16"/>
      <c r="I52" s="16"/>
      <c r="J52" s="16"/>
      <c r="K52" s="206"/>
      <c r="L52" s="206"/>
      <c r="M52" s="206"/>
      <c r="N52" s="206"/>
      <c r="O52" s="206"/>
      <c r="P52" s="206"/>
      <c r="Q52" s="206"/>
      <c r="R52" s="206"/>
      <c r="S52" s="206"/>
      <c r="T52" s="206"/>
      <c r="U52" s="206"/>
      <c r="V52" s="206"/>
      <c r="W52" s="206"/>
      <c r="X52" s="206"/>
    </row>
    <row r="53" spans="1:34" ht="15.75">
      <c r="A53" s="59" t="s">
        <v>163</v>
      </c>
      <c r="B53" s="17"/>
      <c r="C53" s="14" t="s">
        <v>82</v>
      </c>
      <c r="D53" s="108">
        <v>-1.1224592634100361E-2</v>
      </c>
      <c r="E53" s="108">
        <v>1.7935422790138489E-3</v>
      </c>
      <c r="F53" s="108">
        <v>0</v>
      </c>
      <c r="G53" s="15"/>
      <c r="H53" s="15"/>
      <c r="I53" s="15"/>
      <c r="J53" s="15"/>
      <c r="K53" s="15"/>
      <c r="L53" s="15"/>
      <c r="M53" s="15"/>
      <c r="N53" s="15"/>
      <c r="O53" s="15"/>
      <c r="P53" s="15"/>
      <c r="Q53" s="15"/>
      <c r="R53" s="15"/>
      <c r="S53" s="15"/>
      <c r="T53" s="15"/>
      <c r="U53" s="15"/>
      <c r="V53" s="15"/>
      <c r="W53" s="15"/>
      <c r="X53" s="15"/>
    </row>
    <row r="54" spans="1:34" ht="15.75">
      <c r="A54" s="60" t="s">
        <v>50</v>
      </c>
      <c r="B54"/>
      <c r="C54" s="14" t="s">
        <v>83</v>
      </c>
      <c r="D54" s="108">
        <v>3.4346879606543368E-2</v>
      </c>
      <c r="E54" s="108">
        <v>0</v>
      </c>
      <c r="F54" s="108">
        <v>0</v>
      </c>
      <c r="G54" s="1"/>
      <c r="H54" s="1"/>
      <c r="I54" s="1"/>
      <c r="J54" s="1"/>
      <c r="K54" s="3"/>
      <c r="L54" s="3"/>
      <c r="M54" s="3"/>
      <c r="N54" s="3"/>
      <c r="O54" s="3"/>
      <c r="P54" s="3"/>
      <c r="Q54" s="3"/>
    </row>
    <row r="55" spans="1:34" ht="15.75">
      <c r="A55" s="57" t="s">
        <v>51</v>
      </c>
      <c r="B55"/>
      <c r="C55" s="14" t="s">
        <v>84</v>
      </c>
      <c r="D55" s="108">
        <v>0</v>
      </c>
      <c r="E55" s="108">
        <v>0</v>
      </c>
      <c r="F55" s="108">
        <v>0</v>
      </c>
      <c r="G55" s="1"/>
      <c r="H55" s="1"/>
      <c r="I55" s="1"/>
      <c r="J55" s="1"/>
      <c r="K55" s="3"/>
      <c r="L55" s="3"/>
      <c r="M55" s="3"/>
      <c r="N55" s="3"/>
      <c r="O55" s="3"/>
      <c r="P55" s="3"/>
      <c r="Q55" s="3"/>
    </row>
    <row r="56" spans="1:34" ht="15.75">
      <c r="A56" s="60" t="s">
        <v>52</v>
      </c>
      <c r="B56"/>
      <c r="C56" s="14" t="s">
        <v>85</v>
      </c>
      <c r="D56" s="108">
        <v>2.4508566528327336E-3</v>
      </c>
      <c r="E56" s="108">
        <v>3.0763531726204218E-3</v>
      </c>
      <c r="F56" s="108">
        <v>-4.0031163184670038E-4</v>
      </c>
      <c r="G56" s="1"/>
      <c r="H56" s="1"/>
      <c r="I56" s="1"/>
      <c r="J56" s="1"/>
      <c r="K56" s="3"/>
      <c r="L56" s="3"/>
      <c r="M56" s="3"/>
      <c r="N56" s="3"/>
      <c r="O56" s="3"/>
      <c r="P56" s="3"/>
      <c r="Q56" s="3"/>
    </row>
    <row r="57" spans="1:34" ht="15.75">
      <c r="A57" s="60" t="s">
        <v>53</v>
      </c>
      <c r="B57"/>
      <c r="C57" s="14" t="s">
        <v>86</v>
      </c>
      <c r="D57" s="108">
        <v>3.7808382778876659E-3</v>
      </c>
      <c r="E57" s="108">
        <v>0</v>
      </c>
      <c r="F57" s="108">
        <v>0</v>
      </c>
    </row>
    <row r="58" spans="1:34" ht="15.75">
      <c r="A58" s="60" t="s">
        <v>125</v>
      </c>
      <c r="B58"/>
      <c r="C58" s="14" t="s">
        <v>87</v>
      </c>
      <c r="D58" s="108">
        <v>0</v>
      </c>
      <c r="E58" s="108">
        <v>0</v>
      </c>
      <c r="F58" s="108">
        <v>0</v>
      </c>
    </row>
    <row r="59" spans="1:34" ht="15.75">
      <c r="A59" s="57" t="s">
        <v>54</v>
      </c>
      <c r="B59"/>
      <c r="C59" s="14" t="s">
        <v>88</v>
      </c>
      <c r="D59" s="108">
        <v>-1.157755200203292E-2</v>
      </c>
      <c r="E59" s="108">
        <v>1.2361707410785794E-2</v>
      </c>
      <c r="F59" s="108">
        <v>0</v>
      </c>
    </row>
    <row r="60" spans="1:34" ht="15.75">
      <c r="A60" s="60" t="s">
        <v>55</v>
      </c>
      <c r="B60"/>
      <c r="C60" s="14" t="s">
        <v>89</v>
      </c>
      <c r="D60" s="108">
        <v>0</v>
      </c>
      <c r="E60" s="108">
        <v>0</v>
      </c>
      <c r="F60" s="108">
        <v>0</v>
      </c>
    </row>
    <row r="61" spans="1:34" ht="15.75">
      <c r="A61" s="1" t="s">
        <v>118</v>
      </c>
      <c r="B61"/>
      <c r="C61" s="14" t="s">
        <v>90</v>
      </c>
      <c r="D61" s="108">
        <v>0</v>
      </c>
      <c r="E61" s="108">
        <v>0</v>
      </c>
      <c r="F61" s="108">
        <v>0</v>
      </c>
    </row>
    <row r="62" spans="1:34" ht="15.75">
      <c r="A62" s="61" t="s">
        <v>119</v>
      </c>
      <c r="B62"/>
      <c r="C62" s="14" t="s">
        <v>91</v>
      </c>
      <c r="D62" s="108">
        <v>0</v>
      </c>
      <c r="E62" s="108">
        <v>0</v>
      </c>
      <c r="F62" s="108">
        <v>0</v>
      </c>
    </row>
    <row r="63" spans="1:34" ht="15.75">
      <c r="A63" s="61" t="s">
        <v>126</v>
      </c>
      <c r="B63"/>
      <c r="C63" s="14" t="s">
        <v>92</v>
      </c>
      <c r="D63" s="108">
        <v>0</v>
      </c>
      <c r="E63" s="108">
        <v>0</v>
      </c>
      <c r="F63" s="108">
        <v>0</v>
      </c>
    </row>
    <row r="64" spans="1:34" ht="15.75">
      <c r="A64" s="61" t="s">
        <v>120</v>
      </c>
      <c r="B64"/>
      <c r="C64" s="14" t="s">
        <v>93</v>
      </c>
      <c r="D64" s="108">
        <v>0</v>
      </c>
      <c r="E64" s="108">
        <v>0</v>
      </c>
      <c r="F64" s="108">
        <v>0</v>
      </c>
    </row>
    <row r="65" spans="1:54" ht="15.75">
      <c r="A65" s="63" t="s">
        <v>122</v>
      </c>
      <c r="C65" s="14" t="s">
        <v>94</v>
      </c>
      <c r="D65" s="108">
        <v>0</v>
      </c>
      <c r="E65" s="108">
        <v>0</v>
      </c>
      <c r="F65" s="108">
        <v>0</v>
      </c>
      <c r="AY65" s="14"/>
      <c r="AZ65" s="87"/>
      <c r="BA65" s="87"/>
      <c r="BB65" s="87"/>
    </row>
    <row r="66" spans="1:54" ht="15.75">
      <c r="A66" s="63" t="s">
        <v>121</v>
      </c>
      <c r="C66" s="14" t="s">
        <v>127</v>
      </c>
      <c r="D66" s="108">
        <v>-4.2713401532338935E-2</v>
      </c>
      <c r="E66" s="108">
        <v>1.3476394216127119E-2</v>
      </c>
      <c r="F66" s="108">
        <v>-4.005034639931182E-4</v>
      </c>
      <c r="AA66" s="90"/>
    </row>
    <row r="67" spans="1:54" ht="15.75">
      <c r="A67" s="58" t="s">
        <v>130</v>
      </c>
      <c r="C67" s="14" t="s">
        <v>128</v>
      </c>
      <c r="D67" s="108">
        <v>-3.2542670986401845E-4</v>
      </c>
      <c r="E67" s="108">
        <v>1.4577366090520627E-2</v>
      </c>
      <c r="F67" s="108">
        <v>0</v>
      </c>
    </row>
    <row r="68" spans="1:54">
      <c r="A68" s="13" t="s">
        <v>131</v>
      </c>
      <c r="C68"/>
      <c r="D68"/>
    </row>
    <row r="69" spans="1:54">
      <c r="A69" s="62" t="s">
        <v>132</v>
      </c>
    </row>
    <row r="70" spans="1:54">
      <c r="A70" s="59" t="s">
        <v>164</v>
      </c>
    </row>
    <row r="71" spans="1:54">
      <c r="A71" s="60" t="s">
        <v>165</v>
      </c>
    </row>
    <row r="72" spans="1:54">
      <c r="A72" s="63" t="s">
        <v>134</v>
      </c>
    </row>
    <row r="73" spans="1:54">
      <c r="A73" s="13" t="s">
        <v>129</v>
      </c>
    </row>
    <row r="74" spans="1:54">
      <c r="B74"/>
    </row>
    <row r="76" spans="1:54">
      <c r="A76" s="13"/>
    </row>
    <row r="77" spans="1:54">
      <c r="A77" s="64">
        <v>2015</v>
      </c>
    </row>
    <row r="78" spans="1:54">
      <c r="A78" s="64">
        <v>2016</v>
      </c>
    </row>
    <row r="79" spans="1:54">
      <c r="A79" s="64">
        <v>2017</v>
      </c>
    </row>
    <row r="80" spans="1:54">
      <c r="A80" s="64">
        <v>2018</v>
      </c>
    </row>
    <row r="81" spans="1:15">
      <c r="A81" s="64">
        <v>2019</v>
      </c>
    </row>
    <row r="82" spans="1:15">
      <c r="A82" s="64">
        <v>2020</v>
      </c>
      <c r="L82" s="90"/>
    </row>
    <row r="83" spans="1:15" ht="23.25">
      <c r="A83" s="64">
        <v>2021</v>
      </c>
      <c r="C83" s="20" t="s">
        <v>47</v>
      </c>
      <c r="D83" s="19"/>
      <c r="E83" s="19"/>
      <c r="F83" s="19"/>
      <c r="G83" s="19"/>
      <c r="H83" s="19"/>
      <c r="I83" s="19"/>
      <c r="J83" s="19"/>
      <c r="K83" s="19"/>
      <c r="L83" s="19"/>
      <c r="M83" s="19"/>
      <c r="N83" s="19"/>
      <c r="O83" s="19"/>
    </row>
    <row r="84" spans="1:15">
      <c r="A84" s="64">
        <v>2022</v>
      </c>
      <c r="C84" s="18"/>
      <c r="D84" s="18"/>
      <c r="E84" s="18"/>
      <c r="F84" s="18"/>
      <c r="G84" s="18"/>
      <c r="H84" s="18"/>
      <c r="I84" s="18"/>
      <c r="J84" s="18"/>
      <c r="K84" s="18"/>
      <c r="L84" s="18"/>
      <c r="M84" s="18"/>
      <c r="N84" s="18"/>
      <c r="O84" s="18"/>
    </row>
    <row r="85" spans="1:15">
      <c r="A85" s="13"/>
      <c r="C85" s="18"/>
      <c r="D85" s="18"/>
      <c r="E85" s="18"/>
      <c r="F85" s="18"/>
      <c r="G85" s="18"/>
      <c r="H85" s="18"/>
      <c r="I85" s="18"/>
      <c r="J85" s="18"/>
      <c r="K85" s="18"/>
      <c r="L85" s="18"/>
      <c r="M85" s="18"/>
      <c r="N85" s="18"/>
      <c r="O85" s="18"/>
    </row>
    <row r="86" spans="1:15">
      <c r="A86" s="13"/>
      <c r="C86" s="18"/>
      <c r="D86" s="18"/>
      <c r="E86" s="18"/>
      <c r="F86" s="18"/>
      <c r="G86" s="18"/>
      <c r="H86" s="18"/>
      <c r="I86" s="18"/>
      <c r="J86" s="18"/>
      <c r="K86" s="18"/>
      <c r="L86" s="18"/>
      <c r="M86" s="18"/>
      <c r="N86" s="18"/>
      <c r="O86" s="18"/>
    </row>
    <row r="87" spans="1:15" ht="20.25">
      <c r="A87" s="13" t="s">
        <v>58</v>
      </c>
      <c r="C87" s="21"/>
      <c r="D87" s="22"/>
      <c r="E87" s="18"/>
      <c r="F87" s="18"/>
      <c r="G87" s="18"/>
      <c r="H87" s="18"/>
      <c r="I87" s="18"/>
      <c r="J87" s="18"/>
      <c r="K87" s="18"/>
      <c r="L87" s="18"/>
      <c r="M87" s="18"/>
      <c r="N87" s="18"/>
      <c r="O87" s="18"/>
    </row>
    <row r="88" spans="1:15">
      <c r="A88" s="13" t="s">
        <v>59</v>
      </c>
      <c r="C88" s="18"/>
      <c r="D88" s="18"/>
      <c r="E88" s="18"/>
      <c r="F88" s="18"/>
      <c r="G88" s="18"/>
      <c r="H88" s="18"/>
      <c r="I88" s="18"/>
      <c r="J88" s="18"/>
      <c r="K88" s="18"/>
      <c r="L88" s="18"/>
      <c r="M88" s="18"/>
      <c r="N88" s="18"/>
      <c r="O88" s="18"/>
    </row>
    <row r="89" spans="1:15">
      <c r="A89" s="13" t="s">
        <v>60</v>
      </c>
      <c r="C89" s="18"/>
      <c r="D89" s="18"/>
      <c r="E89" s="18"/>
      <c r="F89" s="18"/>
      <c r="G89" s="18"/>
      <c r="H89" s="18"/>
      <c r="I89" s="18"/>
      <c r="J89" s="18"/>
      <c r="K89" s="18"/>
      <c r="L89" s="18"/>
      <c r="M89" s="18"/>
      <c r="N89" s="18"/>
      <c r="O89" s="18"/>
    </row>
    <row r="90" spans="1:15" ht="15.75">
      <c r="A90" s="13" t="s">
        <v>61</v>
      </c>
      <c r="C90" s="18" t="s">
        <v>45</v>
      </c>
      <c r="D90" s="18"/>
      <c r="E90" s="23"/>
      <c r="F90" s="23"/>
      <c r="G90" s="23"/>
      <c r="H90" s="18"/>
      <c r="I90" s="18"/>
      <c r="J90" s="18"/>
      <c r="K90" s="18"/>
      <c r="L90" s="18"/>
      <c r="M90" s="18"/>
      <c r="N90" s="18"/>
      <c r="O90" s="18"/>
    </row>
    <row r="91" spans="1:15" ht="15.75">
      <c r="A91" s="13" t="s">
        <v>62</v>
      </c>
      <c r="C91" s="24" t="s">
        <v>48</v>
      </c>
      <c r="D91" s="18"/>
      <c r="E91" s="25" t="s">
        <v>39</v>
      </c>
      <c r="F91" s="23" t="str">
        <f>Dashboard!C2</f>
        <v>Housing benefit - in welfare cap</v>
      </c>
      <c r="G91" s="23"/>
      <c r="H91" s="26" t="s">
        <v>123</v>
      </c>
      <c r="I91" s="26" t="s">
        <v>124</v>
      </c>
      <c r="J91" s="26" t="s">
        <v>103</v>
      </c>
      <c r="K91" s="26" t="s">
        <v>104</v>
      </c>
      <c r="L91" s="26" t="s">
        <v>105</v>
      </c>
      <c r="M91" s="26" t="s">
        <v>106</v>
      </c>
      <c r="N91" s="26" t="s">
        <v>107</v>
      </c>
      <c r="O91" s="18"/>
    </row>
    <row r="92" spans="1:15" ht="15.75">
      <c r="A92" s="13" t="s">
        <v>63</v>
      </c>
      <c r="C92" s="24" t="s">
        <v>10</v>
      </c>
      <c r="D92" s="18"/>
      <c r="E92" s="27" t="s">
        <v>40</v>
      </c>
      <c r="F92" s="28" t="str">
        <f>CONCATENATE($B$3," ",( $C$3))</f>
        <v>Nov 2016</v>
      </c>
      <c r="G92" s="28"/>
      <c r="H92" s="29">
        <f>VLOOKUP(C91,Input!$A$8:$AW$41,3,0)</f>
        <v>21398.772408641653</v>
      </c>
      <c r="I92" s="29">
        <f>VLOOKUP(C91,Input!$A$8:$AW$41,4,0)</f>
        <v>21750.305519860998</v>
      </c>
      <c r="J92" s="29">
        <f>VLOOKUP(C91,Input!$A$8:$AW$41,5,0)</f>
        <v>21384.657049197711</v>
      </c>
      <c r="K92" s="29">
        <f>VLOOKUP(C91,Input!$A$8:$AW$41,6,0)</f>
        <v>21021.233603542365</v>
      </c>
      <c r="L92" s="29">
        <f>VLOOKUP(C91,Input!$A$8:$AW$41,7,0)</f>
        <v>21047.324326892798</v>
      </c>
      <c r="M92" s="29">
        <f>VLOOKUP(C91,Input!$A$8:$AW$41,8,0)</f>
        <v>20550.563571873136</v>
      </c>
      <c r="N92" s="29">
        <f>VLOOKUP(C91,Input!$A$8:$AW$41,9,0)</f>
        <v>21014.774885864495</v>
      </c>
      <c r="O92" s="18"/>
    </row>
    <row r="93" spans="1:15" ht="15.75">
      <c r="A93" s="13" t="s">
        <v>64</v>
      </c>
      <c r="C93"/>
      <c r="D93" s="18"/>
      <c r="E93" s="27" t="s">
        <v>40</v>
      </c>
      <c r="F93" s="28" t="str">
        <f>CONCATENATE($B$4," ",($C$4))</f>
        <v>Mar 2016</v>
      </c>
      <c r="G93" s="28"/>
      <c r="H93" s="29">
        <f>VLOOKUP(C91,Input!$A$8:$AW$41,27,0)</f>
        <v>21402.318550799529</v>
      </c>
      <c r="I93" s="29">
        <f>VLOOKUP(C91,Input!$A$8:$AW$41,28,0)</f>
        <v>21908.302235978183</v>
      </c>
      <c r="J93" s="29">
        <f>VLOOKUP(C91,Input!$A$8:$AW$41,29,0)</f>
        <v>21705.345053985569</v>
      </c>
      <c r="K93" s="29">
        <f>VLOOKUP(C91,Input!$A$8:$AW$41,30,0)</f>
        <v>21016.86078355835</v>
      </c>
      <c r="L93" s="29">
        <f>VLOOKUP(C91,Input!$A$8:$AW$41,31,0)</f>
        <v>20753.811236366022</v>
      </c>
      <c r="M93" s="29">
        <f>VLOOKUP(C91,Input!$A$8:$AW$41,32,0)</f>
        <v>20541.077052596716</v>
      </c>
      <c r="N93" s="29">
        <f>VLOOKUP(C91,Input!$A$8:$AW$41,33,0)</f>
        <v>20912.885387927483</v>
      </c>
      <c r="O93" s="18"/>
    </row>
    <row r="94" spans="1:15" ht="15.75">
      <c r="A94" s="13" t="s">
        <v>65</v>
      </c>
      <c r="C94"/>
      <c r="D94" s="18"/>
      <c r="E94" s="27" t="s">
        <v>40</v>
      </c>
      <c r="F94" s="28" t="str">
        <f>CONCATENATE($B$5," ",( $C$5))</f>
        <v>Nov 2015</v>
      </c>
      <c r="G94" s="28"/>
      <c r="H94" s="29">
        <f>VLOOKUP(C91,Input!$A$8:$BU$41,51,0)</f>
        <v>21402.318550799529</v>
      </c>
      <c r="I94" s="29">
        <f>VLOOKUP(C91,Input!$A$8:$BU$41,52,0)</f>
        <v>22073.609555680036</v>
      </c>
      <c r="J94" s="29">
        <f>VLOOKUP(C91,Input!$A$8:$BU$41,53,0)</f>
        <v>21562.300401657943</v>
      </c>
      <c r="K94" s="29">
        <f>VLOOKUP(C91,Input!$A$8:$BU$41,54,0)</f>
        <v>21014.72570104845</v>
      </c>
      <c r="L94" s="29">
        <f>VLOOKUP(C91,Input!$A$8:$BU$41,55,0)</f>
        <v>20947.194217706387</v>
      </c>
      <c r="M94" s="29">
        <f>VLOOKUP(C91,Input!$A$8:$BU$41,56,0)</f>
        <v>20835.930272117159</v>
      </c>
      <c r="N94" s="29">
        <f>VLOOKUP(C91,Input!$A$8:$BU$41,57,0)</f>
        <v>21253.351429847822</v>
      </c>
      <c r="O94" s="18"/>
    </row>
    <row r="95" spans="1:15" ht="15.75">
      <c r="A95" s="13" t="s">
        <v>66</v>
      </c>
      <c r="C95"/>
      <c r="D95" s="18"/>
      <c r="E95" s="27" t="s">
        <v>37</v>
      </c>
      <c r="F95" s="28" t="str">
        <f>CONCATENATE($B$3," ",( $C$3))</f>
        <v>Nov 2016</v>
      </c>
      <c r="G95" s="28"/>
      <c r="H95" s="30">
        <f>VLOOKUP(C91,Input!$A$8:$AW$41,11,0)</f>
        <v>4440</v>
      </c>
      <c r="I95" s="30">
        <f>VLOOKUP(C91,Input!$A$8:$AW$41,12,0)</f>
        <v>4410</v>
      </c>
      <c r="J95" s="30">
        <f>VLOOKUP(C91,Input!$A$8:$AW$41,13,0)</f>
        <v>4321</v>
      </c>
      <c r="K95" s="30">
        <f>VLOOKUP(C91,Input!$A$8:$AW$41,14,0)</f>
        <v>4323</v>
      </c>
      <c r="L95" s="30">
        <f>VLOOKUP(C91,Input!$A$8:$AW$41,15,0)</f>
        <v>4304</v>
      </c>
      <c r="M95" s="30">
        <f>VLOOKUP(C91,Input!$A$8:$AW$41,16,0)</f>
        <v>4301</v>
      </c>
      <c r="N95" s="30">
        <f>VLOOKUP(C91,Input!$A$8:$AW$41,17,0)</f>
        <v>4309</v>
      </c>
      <c r="O95" s="18"/>
    </row>
    <row r="96" spans="1:15" ht="15.75">
      <c r="A96" s="13" t="s">
        <v>67</v>
      </c>
      <c r="C96"/>
      <c r="D96" s="18"/>
      <c r="E96" s="27" t="s">
        <v>37</v>
      </c>
      <c r="F96" s="28" t="str">
        <f>CONCATENATE($B$4," ",($C$4))</f>
        <v>Mar 2016</v>
      </c>
      <c r="G96" s="28"/>
      <c r="H96" s="29">
        <f>VLOOKUP(C91,Input!$A$8:$AW$41,35,0)</f>
        <v>4440</v>
      </c>
      <c r="I96" s="29">
        <f>VLOOKUP(C91,Input!$A$8:$AW$41,36,0)</f>
        <v>4424</v>
      </c>
      <c r="J96" s="29">
        <f>VLOOKUP(C91,Input!$A$8:$AW$41,37,0)</f>
        <v>4426</v>
      </c>
      <c r="K96" s="29">
        <f>VLOOKUP(C91,Input!$A$8:$AW$41,38,0)</f>
        <v>4375</v>
      </c>
      <c r="L96" s="29">
        <f>VLOOKUP(C91,Input!$A$8:$AW$41,39,0)</f>
        <v>4358</v>
      </c>
      <c r="M96" s="29">
        <f>VLOOKUP(C91,Input!$A$8:$AW$41,40,0)</f>
        <v>4341</v>
      </c>
      <c r="N96" s="29">
        <f>VLOOKUP(C91,Input!$A$8:$AW$41,41,0)</f>
        <v>4335</v>
      </c>
      <c r="O96" s="18"/>
    </row>
    <row r="97" spans="1:15" ht="15.75">
      <c r="A97" s="13" t="s">
        <v>68</v>
      </c>
      <c r="C97"/>
      <c r="D97" s="18"/>
      <c r="E97" s="27" t="s">
        <v>37</v>
      </c>
      <c r="F97" s="28" t="str">
        <f>CONCATENATE($B$5," ",( $C$5))</f>
        <v>Nov 2015</v>
      </c>
      <c r="G97" s="28"/>
      <c r="H97" s="29">
        <f>VLOOKUP(C91,Input!$A$8:$BU$41,59,0)</f>
        <v>4440</v>
      </c>
      <c r="I97" s="29">
        <f>VLOOKUP(C91,Input!$A$8:$BU$41,60,0)</f>
        <v>4453</v>
      </c>
      <c r="J97" s="29">
        <f>VLOOKUP(C91,Input!$A$8:$BU$41,61,0)</f>
        <v>4458</v>
      </c>
      <c r="K97" s="29">
        <f>VLOOKUP(C91,Input!$A$8:$BU$41,62,0)</f>
        <v>4389</v>
      </c>
      <c r="L97" s="29">
        <f>VLOOKUP(C91,Input!$A$8:$BU$41,63,0)</f>
        <v>4358</v>
      </c>
      <c r="M97" s="29">
        <f>VLOOKUP(C91,Input!$A$8:$BU$41,64,0)</f>
        <v>4330</v>
      </c>
      <c r="N97" s="29">
        <f>VLOOKUP(C91,Input!$A$8:$BU$41,65,0)</f>
        <v>4315</v>
      </c>
      <c r="O97" s="18"/>
    </row>
    <row r="98" spans="1:15" ht="15.75">
      <c r="A98" s="13" t="s">
        <v>69</v>
      </c>
      <c r="C98"/>
      <c r="D98" s="18"/>
      <c r="E98" s="27" t="s">
        <v>38</v>
      </c>
      <c r="F98" s="28" t="str">
        <f>CONCATENATE($B$3," ",( $C$3))</f>
        <v>Nov 2016</v>
      </c>
      <c r="G98" s="28"/>
      <c r="H98" s="169">
        <f>VLOOKUP(C91,Input!$A$8:$AW$41,19,0)</f>
        <v>92.683525678454828</v>
      </c>
      <c r="I98" s="169">
        <f>VLOOKUP(C91,Input!$A$8:$AW$41,20,0)</f>
        <v>94.846962846070994</v>
      </c>
      <c r="J98" s="169">
        <f>VLOOKUP(C91,Input!$A$8:$AW$41,21,0)</f>
        <v>95.173201757061719</v>
      </c>
      <c r="K98" s="169">
        <f>VLOOKUP(C91,Input!$A$8:$AW$41,22,0)</f>
        <v>93.512489561835451</v>
      </c>
      <c r="L98" s="169">
        <f>VLOOKUP(C91,Input!$A$8:$AW$41,23,0)</f>
        <v>94.041876639319398</v>
      </c>
      <c r="M98" s="169">
        <f>VLOOKUP(C91,Input!$A$8:$AW$41,24,0)</f>
        <v>91.886339365948587</v>
      </c>
      <c r="N98" s="169">
        <f>VLOOKUP(C91,Input!$A$8:$AW$41,25,0)</f>
        <v>93.787488110147336</v>
      </c>
      <c r="O98" s="18"/>
    </row>
    <row r="99" spans="1:15" ht="15.75">
      <c r="A99" s="13"/>
      <c r="C99"/>
      <c r="D99" s="18"/>
      <c r="E99" s="27" t="s">
        <v>38</v>
      </c>
      <c r="F99" s="28" t="str">
        <f>CONCATENATE($B$4," ",($C$4))</f>
        <v>Mar 2016</v>
      </c>
      <c r="G99" s="28"/>
      <c r="H99" s="169">
        <f>VLOOKUP(C91,Input!$A$8:$AW$41,43,0)</f>
        <v>92.698884922035376</v>
      </c>
      <c r="I99" s="169">
        <f>VLOOKUP(C91,Input!$A$8:$AW$41,44,0)</f>
        <v>95.233613141510375</v>
      </c>
      <c r="J99" s="169">
        <f>VLOOKUP(C91,Input!$A$8:$AW$41,45,0)</f>
        <v>94.308739676325075</v>
      </c>
      <c r="K99" s="169">
        <f>VLOOKUP(C91,Input!$A$8:$AW$41,46,0)</f>
        <v>92.381805642014726</v>
      </c>
      <c r="L99" s="169">
        <f>VLOOKUP(C91,Input!$A$8:$AW$41,47,0)</f>
        <v>91.581403062299316</v>
      </c>
      <c r="M99" s="169">
        <f>VLOOKUP(C91,Input!$A$8:$AW$41,48,0)</f>
        <v>90.997630165845848</v>
      </c>
      <c r="N99" s="169">
        <f>VLOOKUP(C91,Input!$A$8:$AW$41,49,0)</f>
        <v>92.772981048387379</v>
      </c>
      <c r="O99" s="18"/>
    </row>
    <row r="100" spans="1:15" ht="15.75">
      <c r="A100" s="13"/>
      <c r="C100"/>
      <c r="D100" s="18"/>
      <c r="E100" s="27" t="s">
        <v>38</v>
      </c>
      <c r="F100" s="28" t="str">
        <f>CONCATENATE($B$5," ",( $C$5))</f>
        <v>Nov 2015</v>
      </c>
      <c r="G100" s="28"/>
      <c r="H100" s="170">
        <f>VLOOKUP(C91,Input!$A$8:$BU$41,67,0)</f>
        <v>92.698884922035376</v>
      </c>
      <c r="I100" s="170">
        <f>VLOOKUP(C91,Input!$A$8:$BU$41,68,0)</f>
        <v>95.327305514346563</v>
      </c>
      <c r="J100" s="170">
        <f>VLOOKUP(C91,Input!$A$8:$BU$41,69,0)</f>
        <v>93.014720302558686</v>
      </c>
      <c r="K100" s="170">
        <f>VLOOKUP(C91,Input!$A$8:$BU$41,70,0)</f>
        <v>92.077771794207763</v>
      </c>
      <c r="L100" s="170">
        <f>VLOOKUP(C91,Input!$A$8:$BU$41,71,0)</f>
        <v>92.434754023133351</v>
      </c>
      <c r="M100" s="170">
        <f>VLOOKUP(C91,Input!$A$8:$BU$41,72,0)</f>
        <v>92.538329508425832</v>
      </c>
      <c r="N100" s="170">
        <f>VLOOKUP(C91,Input!$A$8:$BU$41,73,0)</f>
        <v>94.720346866243958</v>
      </c>
      <c r="O100" s="18"/>
    </row>
    <row r="101" spans="1:15">
      <c r="A101" s="13"/>
      <c r="C101"/>
      <c r="D101" s="18"/>
      <c r="E101" s="152" t="str">
        <f>IF($C$91="17 Total spending inside the welfare cap", "Welfare cap", "")</f>
        <v/>
      </c>
      <c r="F101" s="18"/>
      <c r="G101" s="18"/>
      <c r="H101" s="159"/>
      <c r="I101" s="159"/>
      <c r="J101" s="160" t="str">
        <f>IF($C$91="17 Total spending inside the welfare cap", J94, "0")</f>
        <v>0</v>
      </c>
      <c r="K101" s="160" t="str">
        <f t="shared" ref="K101:N101" si="96">IF($C$91="17 Total spending inside the welfare cap", K94, "0")</f>
        <v>0</v>
      </c>
      <c r="L101" s="160" t="str">
        <f t="shared" si="96"/>
        <v>0</v>
      </c>
      <c r="M101" s="160" t="str">
        <f t="shared" si="96"/>
        <v>0</v>
      </c>
      <c r="N101" s="160" t="str">
        <f t="shared" si="96"/>
        <v>0</v>
      </c>
      <c r="O101" s="18"/>
    </row>
    <row r="102" spans="1:15">
      <c r="A102" s="13"/>
      <c r="C102"/>
      <c r="D102" s="18"/>
      <c r="E102" s="202" t="s">
        <v>145</v>
      </c>
      <c r="F102" s="154"/>
      <c r="G102" s="154"/>
      <c r="H102" s="156">
        <f>H92*1000-(H95*(H98*52))</f>
        <v>0</v>
      </c>
      <c r="I102" s="156">
        <f t="shared" ref="I102:N102" si="97">I92*1000-(I95*(I98*52))</f>
        <v>0</v>
      </c>
      <c r="J102" s="156">
        <f t="shared" si="97"/>
        <v>0</v>
      </c>
      <c r="K102" s="156">
        <f t="shared" si="97"/>
        <v>0</v>
      </c>
      <c r="L102" s="156">
        <f t="shared" si="97"/>
        <v>0</v>
      </c>
      <c r="M102" s="156">
        <f t="shared" si="97"/>
        <v>0</v>
      </c>
      <c r="N102" s="156">
        <f t="shared" si="97"/>
        <v>0</v>
      </c>
      <c r="O102" s="18"/>
    </row>
    <row r="103" spans="1:15">
      <c r="A103" s="13"/>
      <c r="C103"/>
      <c r="D103" s="18"/>
      <c r="E103" s="202"/>
      <c r="F103" s="155"/>
      <c r="G103" s="155"/>
      <c r="H103" s="156">
        <f t="shared" ref="H103:N104" si="98">H93*1000-(H96*(H99*52))</f>
        <v>0</v>
      </c>
      <c r="I103" s="156">
        <f t="shared" si="98"/>
        <v>0</v>
      </c>
      <c r="J103" s="156">
        <f t="shared" si="98"/>
        <v>0</v>
      </c>
      <c r="K103" s="156">
        <f t="shared" si="98"/>
        <v>0</v>
      </c>
      <c r="L103" s="156">
        <f t="shared" si="98"/>
        <v>0</v>
      </c>
      <c r="M103" s="156">
        <f t="shared" si="98"/>
        <v>0</v>
      </c>
      <c r="N103" s="156">
        <f t="shared" si="98"/>
        <v>0</v>
      </c>
      <c r="O103" s="18"/>
    </row>
    <row r="104" spans="1:15">
      <c r="A104" s="13"/>
      <c r="C104"/>
      <c r="D104" s="18"/>
      <c r="E104" s="202"/>
      <c r="F104" s="155"/>
      <c r="G104" s="155"/>
      <c r="H104" s="156">
        <f t="shared" si="98"/>
        <v>0</v>
      </c>
      <c r="I104" s="156">
        <f t="shared" si="98"/>
        <v>0</v>
      </c>
      <c r="J104" s="156">
        <f t="shared" si="98"/>
        <v>0</v>
      </c>
      <c r="K104" s="156">
        <f t="shared" si="98"/>
        <v>0</v>
      </c>
      <c r="L104" s="156">
        <f t="shared" si="98"/>
        <v>0</v>
      </c>
      <c r="M104" s="156">
        <f t="shared" si="98"/>
        <v>0</v>
      </c>
      <c r="N104" s="156">
        <f t="shared" si="98"/>
        <v>0</v>
      </c>
      <c r="O104" s="18"/>
    </row>
    <row r="105" spans="1:15">
      <c r="A105" s="13"/>
      <c r="C105"/>
      <c r="D105" s="18"/>
      <c r="E105" s="152"/>
      <c r="F105" s="18"/>
      <c r="G105" s="18"/>
      <c r="H105" s="18"/>
      <c r="I105" s="18"/>
      <c r="J105" s="18"/>
      <c r="K105" s="18"/>
      <c r="L105" s="18"/>
      <c r="M105" s="18"/>
      <c r="N105" s="18"/>
      <c r="O105" s="18"/>
    </row>
    <row r="106" spans="1:15">
      <c r="A106" s="13" t="s">
        <v>36</v>
      </c>
      <c r="C106"/>
      <c r="D106" s="18"/>
      <c r="E106" s="18"/>
      <c r="F106" s="18"/>
      <c r="G106" s="18"/>
      <c r="H106" s="153"/>
      <c r="I106" s="153"/>
      <c r="J106" s="153"/>
      <c r="K106" s="153"/>
      <c r="L106" s="153"/>
      <c r="M106" s="153"/>
      <c r="N106" s="153"/>
      <c r="O106" s="18"/>
    </row>
    <row r="107" spans="1:15">
      <c r="A107" s="1" t="s">
        <v>48</v>
      </c>
      <c r="C107"/>
      <c r="D107" s="18"/>
      <c r="E107" s="18"/>
      <c r="F107" s="18"/>
      <c r="G107" s="18"/>
      <c r="H107" s="18"/>
      <c r="I107" s="18"/>
      <c r="J107" s="18"/>
      <c r="K107" s="18"/>
      <c r="L107" s="18"/>
      <c r="M107" s="18"/>
      <c r="N107" s="18"/>
      <c r="O107" s="18"/>
    </row>
    <row r="108" spans="1:15" ht="15.75">
      <c r="A108" s="58" t="s">
        <v>149</v>
      </c>
      <c r="C108"/>
      <c r="D108" s="18"/>
      <c r="E108" s="31" t="s">
        <v>44</v>
      </c>
      <c r="F108" s="32" t="str">
        <f>F91</f>
        <v>Housing benefit - in welfare cap</v>
      </c>
      <c r="G108" s="32"/>
      <c r="H108" s="23"/>
      <c r="I108" s="23"/>
      <c r="J108" s="23"/>
      <c r="K108" s="23"/>
      <c r="L108" s="23"/>
      <c r="M108" s="23"/>
      <c r="N108" s="23"/>
      <c r="O108" s="18"/>
    </row>
    <row r="109" spans="1:15" ht="15.75">
      <c r="A109" s="1" t="s">
        <v>49</v>
      </c>
      <c r="C109"/>
      <c r="D109" s="51" t="str">
        <f>CONCATENATE("4) Change since"," ",( $D$4))</f>
        <v>4) Change since Mar 2016</v>
      </c>
      <c r="E109" s="18"/>
      <c r="F109" s="32"/>
      <c r="G109" s="32"/>
      <c r="H109" s="26" t="s">
        <v>123</v>
      </c>
      <c r="I109" s="26" t="s">
        <v>124</v>
      </c>
      <c r="J109" s="26" t="s">
        <v>103</v>
      </c>
      <c r="K109" s="26" t="s">
        <v>104</v>
      </c>
      <c r="L109" s="26" t="s">
        <v>105</v>
      </c>
      <c r="M109" s="26" t="s">
        <v>106</v>
      </c>
      <c r="N109" s="26" t="s">
        <v>107</v>
      </c>
      <c r="O109" s="18"/>
    </row>
    <row r="110" spans="1:15" ht="15.75">
      <c r="A110" s="1" t="s">
        <v>50</v>
      </c>
      <c r="C110"/>
      <c r="D110" s="39"/>
      <c r="E110" s="18"/>
      <c r="F110" s="33" t="s">
        <v>72</v>
      </c>
      <c r="G110" s="33"/>
      <c r="H110" s="34">
        <f t="shared" ref="H110:N110" si="99">(H92-H93)/H93</f>
        <v>-1.6568962607764421E-4</v>
      </c>
      <c r="I110" s="34">
        <f t="shared" si="99"/>
        <v>-7.2117279748733585E-3</v>
      </c>
      <c r="J110" s="34">
        <f t="shared" si="99"/>
        <v>-1.477460984795417E-2</v>
      </c>
      <c r="K110" s="34">
        <f t="shared" si="99"/>
        <v>2.0806247084417638E-4</v>
      </c>
      <c r="L110" s="34">
        <f t="shared" si="99"/>
        <v>1.4142611551388958E-2</v>
      </c>
      <c r="M110" s="34">
        <f t="shared" si="99"/>
        <v>4.6183163872703963E-4</v>
      </c>
      <c r="N110" s="34">
        <f t="shared" si="99"/>
        <v>4.8720918250635516E-3</v>
      </c>
      <c r="O110" s="18"/>
    </row>
    <row r="111" spans="1:15" ht="15.75">
      <c r="A111" s="1" t="s">
        <v>51</v>
      </c>
      <c r="C111"/>
      <c r="D111" s="50"/>
      <c r="E111" s="18"/>
      <c r="F111" s="35" t="s">
        <v>42</v>
      </c>
      <c r="G111" s="35"/>
      <c r="H111" s="37"/>
      <c r="I111" s="37"/>
      <c r="J111" s="37"/>
      <c r="K111" s="37"/>
      <c r="L111" s="37"/>
      <c r="M111" s="37"/>
      <c r="N111" s="37"/>
      <c r="O111" s="18"/>
    </row>
    <row r="112" spans="1:15" ht="15.75">
      <c r="A112" s="1" t="s">
        <v>52</v>
      </c>
      <c r="C112"/>
      <c r="D112" s="50"/>
      <c r="E112" s="18"/>
      <c r="F112" s="36" t="s">
        <v>35</v>
      </c>
      <c r="G112" s="36"/>
      <c r="H112" s="34">
        <f>((H95-H96)/H96)/(((H95-H96)/H96)+((H98-H99)/H99))*H110</f>
        <v>0</v>
      </c>
      <c r="I112" s="34">
        <f>((I95-I96)/I96)/(((I95-I96)/I96)+((I98-I99)/I99))*I110</f>
        <v>-3.1589291245490195E-3</v>
      </c>
      <c r="J112" s="34">
        <f t="shared" ref="J112:N112" si="100">((J95-J96)/J96)/(((J95-J96)/J96)+((J98-J99)/J99))*J110</f>
        <v>-2.4077835687068342E-2</v>
      </c>
      <c r="K112" s="34">
        <f t="shared" si="100"/>
        <v>-6.9949885301619297E-3</v>
      </c>
      <c r="L112" s="34">
        <f t="shared" si="100"/>
        <v>-1.2106040742071439E-2</v>
      </c>
      <c r="M112" s="34">
        <f t="shared" si="100"/>
        <v>-7.7117733312663077E-3</v>
      </c>
      <c r="N112" s="34">
        <f t="shared" si="100"/>
        <v>-5.9180260567195117E-3</v>
      </c>
      <c r="O112" s="18"/>
    </row>
    <row r="113" spans="1:16" ht="15.75">
      <c r="A113" s="1" t="s">
        <v>53</v>
      </c>
      <c r="C113"/>
      <c r="D113" s="50"/>
      <c r="E113" s="18"/>
      <c r="F113" s="36" t="s">
        <v>43</v>
      </c>
      <c r="G113" s="36"/>
      <c r="H113" s="34">
        <f t="shared" ref="H113:N113" si="101">((H98-H99)/H99)/(((H95-H96)/H96)+((H98-H99)/H99))*H110</f>
        <v>-1.6568962607764421E-4</v>
      </c>
      <c r="I113" s="34">
        <f t="shared" si="101"/>
        <v>-4.0527988503243394E-3</v>
      </c>
      <c r="J113" s="34">
        <f t="shared" si="101"/>
        <v>9.3032258391141705E-3</v>
      </c>
      <c r="K113" s="34">
        <f t="shared" si="101"/>
        <v>7.203051001006106E-3</v>
      </c>
      <c r="L113" s="34">
        <f t="shared" si="101"/>
        <v>2.6248652293460399E-2</v>
      </c>
      <c r="M113" s="34">
        <f t="shared" si="101"/>
        <v>8.173604969993347E-3</v>
      </c>
      <c r="N113" s="34">
        <f t="shared" si="101"/>
        <v>1.0790117881783063E-2</v>
      </c>
      <c r="O113" s="18"/>
    </row>
    <row r="114" spans="1:16" ht="15.75">
      <c r="A114" s="1" t="s">
        <v>125</v>
      </c>
      <c r="C114"/>
      <c r="D114" s="50"/>
      <c r="E114" s="18"/>
      <c r="F114" s="36" t="s">
        <v>41</v>
      </c>
      <c r="G114" s="36"/>
      <c r="H114" s="37">
        <f t="shared" ref="H114" si="102">H110-H112-H113</f>
        <v>0</v>
      </c>
      <c r="I114" s="37">
        <f t="shared" ref="I114:N114" si="103">I110-I112-I113</f>
        <v>0</v>
      </c>
      <c r="J114" s="37">
        <f t="shared" si="103"/>
        <v>0</v>
      </c>
      <c r="K114" s="37">
        <f t="shared" si="103"/>
        <v>0</v>
      </c>
      <c r="L114" s="37">
        <f t="shared" si="103"/>
        <v>0</v>
      </c>
      <c r="M114" s="37">
        <f t="shared" si="103"/>
        <v>0</v>
      </c>
      <c r="N114" s="37">
        <f t="shared" si="103"/>
        <v>0</v>
      </c>
      <c r="O114" s="18"/>
    </row>
    <row r="115" spans="1:16">
      <c r="A115" s="1" t="s">
        <v>54</v>
      </c>
      <c r="C115"/>
      <c r="D115" s="51" t="str">
        <f>CONCATENATE("5) Change since"," ",( $D$5))</f>
        <v>5) Change since Nov 2015</v>
      </c>
      <c r="E115" s="18"/>
      <c r="F115" s="38"/>
      <c r="G115" s="38"/>
      <c r="H115" s="38"/>
      <c r="I115" s="38"/>
      <c r="J115" s="38"/>
      <c r="K115" s="38"/>
      <c r="L115" s="38"/>
      <c r="M115" s="38"/>
      <c r="N115" s="38"/>
      <c r="O115" s="18"/>
    </row>
    <row r="116" spans="1:16" ht="15.75">
      <c r="A116" s="1" t="s">
        <v>55</v>
      </c>
      <c r="C116"/>
      <c r="D116" s="50"/>
      <c r="E116" s="18"/>
      <c r="F116" s="38"/>
      <c r="G116" s="38"/>
      <c r="H116" s="26" t="s">
        <v>123</v>
      </c>
      <c r="I116" s="26" t="s">
        <v>124</v>
      </c>
      <c r="J116" s="26" t="s">
        <v>103</v>
      </c>
      <c r="K116" s="26" t="s">
        <v>104</v>
      </c>
      <c r="L116" s="26" t="s">
        <v>105</v>
      </c>
      <c r="M116" s="26" t="s">
        <v>106</v>
      </c>
      <c r="N116" s="26" t="s">
        <v>107</v>
      </c>
      <c r="O116" s="18"/>
    </row>
    <row r="117" spans="1:16" ht="15.75">
      <c r="A117" s="1" t="s">
        <v>118</v>
      </c>
      <c r="C117"/>
      <c r="D117" s="39"/>
      <c r="E117" s="18"/>
      <c r="F117" s="33" t="s">
        <v>72</v>
      </c>
      <c r="G117" s="33"/>
      <c r="H117" s="34">
        <f t="shared" ref="H117:N117" si="104">(H92-H94)/H94</f>
        <v>-1.6568962607764421E-4</v>
      </c>
      <c r="I117" s="34">
        <f t="shared" si="104"/>
        <v>-1.4646631988461714E-2</v>
      </c>
      <c r="J117" s="34">
        <f t="shared" si="104"/>
        <v>-8.2386085506244693E-3</v>
      </c>
      <c r="K117" s="34">
        <f t="shared" si="104"/>
        <v>3.0968296167626584E-4</v>
      </c>
      <c r="L117" s="34">
        <f t="shared" si="104"/>
        <v>4.7801203419297516E-3</v>
      </c>
      <c r="M117" s="34">
        <f t="shared" si="104"/>
        <v>-1.3695894376547411E-2</v>
      </c>
      <c r="N117" s="34">
        <f t="shared" si="104"/>
        <v>-1.1225361081089269E-2</v>
      </c>
      <c r="O117" s="18"/>
    </row>
    <row r="118" spans="1:16" ht="15.75">
      <c r="A118" s="1" t="s">
        <v>119</v>
      </c>
      <c r="C118"/>
      <c r="D118" s="18"/>
      <c r="E118" s="18"/>
      <c r="F118" s="35" t="s">
        <v>42</v>
      </c>
      <c r="G118" s="35"/>
      <c r="H118" s="37"/>
      <c r="I118" s="37"/>
      <c r="J118" s="37"/>
      <c r="K118" s="37"/>
      <c r="L118" s="37"/>
      <c r="M118" s="37"/>
      <c r="N118" s="37"/>
      <c r="O118" s="18"/>
    </row>
    <row r="119" spans="1:16" ht="15.75">
      <c r="A119" s="1" t="s">
        <v>126</v>
      </c>
      <c r="C119" s="18"/>
      <c r="D119" s="18"/>
      <c r="E119" s="18"/>
      <c r="F119" s="36" t="s">
        <v>35</v>
      </c>
      <c r="G119" s="36"/>
      <c r="H119" s="34">
        <f t="shared" ref="H119:N119" si="105">((H95-H97)/H97)/(((H95-H97)/H97)+((H98-H100)/H100))*H117</f>
        <v>0</v>
      </c>
      <c r="I119" s="34">
        <f t="shared" si="105"/>
        <v>-9.6244381255842903E-3</v>
      </c>
      <c r="J119" s="34">
        <f t="shared" si="105"/>
        <v>-3.364349056612493E-2</v>
      </c>
      <c r="K119" s="34">
        <f t="shared" si="105"/>
        <v>-8.5605708828552715E-3</v>
      </c>
      <c r="L119" s="34">
        <f t="shared" si="105"/>
        <v>-1.1856634094175379E-2</v>
      </c>
      <c r="M119" s="34">
        <f t="shared" si="105"/>
        <v>-6.6744634183034269E-3</v>
      </c>
      <c r="N119" s="34">
        <f t="shared" si="105"/>
        <v>-1.3888039876752904E-3</v>
      </c>
      <c r="O119" s="18"/>
    </row>
    <row r="120" spans="1:16" ht="15.75">
      <c r="A120" s="1" t="s">
        <v>120</v>
      </c>
      <c r="C120" s="18"/>
      <c r="D120" s="18"/>
      <c r="E120" s="18"/>
      <c r="F120" s="36" t="s">
        <v>43</v>
      </c>
      <c r="G120" s="36"/>
      <c r="H120" s="34">
        <f>((H98-H100)/H100)/(((H95-H97)/H97)+((H98-H100)/H100))*H117</f>
        <v>-1.6568962607764421E-4</v>
      </c>
      <c r="I120" s="34">
        <f>((I98-I100)/I100)/(((I95-I97)/I97)+((I98-I100)/I100))*I117</f>
        <v>-5.0221938628774252E-3</v>
      </c>
      <c r="J120" s="34">
        <f t="shared" ref="J120:N120" si="106">((J98-J100)/J100)/(((J95-J97)/J97)+((J98-J100)/J100))*J117</f>
        <v>2.5404882015500459E-2</v>
      </c>
      <c r="K120" s="34">
        <f t="shared" si="106"/>
        <v>8.8702538445315383E-3</v>
      </c>
      <c r="L120" s="34">
        <f t="shared" si="106"/>
        <v>1.6636754436105131E-2</v>
      </c>
      <c r="M120" s="34">
        <f t="shared" si="106"/>
        <v>-7.0214309582439828E-3</v>
      </c>
      <c r="N120" s="34">
        <f t="shared" si="106"/>
        <v>-9.8365570934139789E-3</v>
      </c>
      <c r="O120" s="18"/>
    </row>
    <row r="121" spans="1:16" ht="15.75">
      <c r="A121" s="1" t="s">
        <v>122</v>
      </c>
      <c r="C121" s="18"/>
      <c r="D121" s="18"/>
      <c r="E121" s="18"/>
      <c r="F121" s="36" t="s">
        <v>41</v>
      </c>
      <c r="G121" s="36"/>
      <c r="H121" s="37">
        <f t="shared" ref="H121" si="107">H117-H119-H120</f>
        <v>0</v>
      </c>
      <c r="I121" s="37">
        <f t="shared" ref="I121:N121" si="108">I117-I119-I120</f>
        <v>0</v>
      </c>
      <c r="J121" s="37">
        <f t="shared" si="108"/>
        <v>0</v>
      </c>
      <c r="K121" s="37">
        <f t="shared" si="108"/>
        <v>0</v>
      </c>
      <c r="L121" s="37">
        <f t="shared" si="108"/>
        <v>0</v>
      </c>
      <c r="M121" s="37">
        <f t="shared" si="108"/>
        <v>0</v>
      </c>
      <c r="N121" s="37">
        <f t="shared" si="108"/>
        <v>0</v>
      </c>
      <c r="O121" s="18"/>
    </row>
    <row r="122" spans="1:16">
      <c r="A122" s="1" t="s">
        <v>121</v>
      </c>
      <c r="C122" s="18"/>
      <c r="D122" s="18"/>
      <c r="E122" s="18"/>
      <c r="F122" s="18"/>
      <c r="G122" s="18"/>
      <c r="H122" s="18"/>
      <c r="I122" s="18"/>
      <c r="J122" s="18"/>
      <c r="K122" s="18"/>
      <c r="L122" s="18"/>
      <c r="M122" s="18"/>
      <c r="N122" s="18"/>
      <c r="O122" s="18"/>
    </row>
    <row r="123" spans="1:16">
      <c r="A123" s="1" t="s">
        <v>130</v>
      </c>
      <c r="C123" s="39"/>
      <c r="D123" s="39"/>
      <c r="E123" s="39"/>
      <c r="F123" s="39"/>
      <c r="G123" s="39"/>
      <c r="H123" s="39"/>
      <c r="I123" s="39"/>
      <c r="J123" s="39"/>
      <c r="K123" s="40"/>
      <c r="L123" s="40"/>
      <c r="M123" s="40"/>
      <c r="N123" s="40"/>
      <c r="O123" s="40"/>
    </row>
    <row r="124" spans="1:16">
      <c r="A124" s="1" t="s">
        <v>131</v>
      </c>
      <c r="D124" s="39"/>
      <c r="E124" s="39"/>
      <c r="F124" s="39" t="s">
        <v>147</v>
      </c>
      <c r="G124" s="39"/>
      <c r="H124" s="157">
        <f>MAX(H112,H113,H119,H120)+0.005</f>
        <v>5.0000000000000001E-3</v>
      </c>
      <c r="I124" s="157">
        <f>MAX(I112,I113,I119,I120)+0.005</f>
        <v>1.8410708754509806E-3</v>
      </c>
      <c r="J124" s="157">
        <f t="shared" ref="J124:N124" si="109">MAX(J112,J113,J119,J120)+0.005</f>
        <v>3.040488201550046E-2</v>
      </c>
      <c r="K124" s="157">
        <f t="shared" si="109"/>
        <v>1.3870253844531538E-2</v>
      </c>
      <c r="L124" s="157">
        <f t="shared" si="109"/>
        <v>3.12486522934604E-2</v>
      </c>
      <c r="M124" s="157">
        <f t="shared" si="109"/>
        <v>1.3173604969993348E-2</v>
      </c>
      <c r="N124" s="157">
        <f t="shared" si="109"/>
        <v>1.5790117881783063E-2</v>
      </c>
      <c r="O124" s="40"/>
    </row>
    <row r="125" spans="1:16">
      <c r="A125" s="1" t="s">
        <v>132</v>
      </c>
      <c r="D125" s="39"/>
      <c r="E125" s="39"/>
      <c r="F125" s="39" t="s">
        <v>148</v>
      </c>
      <c r="G125" s="39"/>
      <c r="H125" s="157">
        <f>MIN(H112,H113,H119,H120)-0.001</f>
        <v>-1.1656896260776443E-3</v>
      </c>
      <c r="I125" s="157">
        <f t="shared" ref="I125:N125" si="110">MIN(I112,I113,I119,I120)-0.001</f>
        <v>-1.0624438125584289E-2</v>
      </c>
      <c r="J125" s="157">
        <f t="shared" si="110"/>
        <v>-3.4643490566124931E-2</v>
      </c>
      <c r="K125" s="157">
        <f t="shared" si="110"/>
        <v>-9.5605708828552724E-3</v>
      </c>
      <c r="L125" s="157">
        <f t="shared" si="110"/>
        <v>-1.3106040742071438E-2</v>
      </c>
      <c r="M125" s="157">
        <f t="shared" si="110"/>
        <v>-8.7117733312663086E-3</v>
      </c>
      <c r="N125" s="157">
        <f t="shared" si="110"/>
        <v>-1.0836557093413978E-2</v>
      </c>
      <c r="O125" s="40"/>
    </row>
    <row r="126" spans="1:16">
      <c r="A126" s="1" t="s">
        <v>164</v>
      </c>
    </row>
    <row r="127" spans="1:16" ht="15.75">
      <c r="A127" s="1" t="s">
        <v>133</v>
      </c>
      <c r="E127" s="166" t="s">
        <v>153</v>
      </c>
      <c r="F127" s="161" t="s">
        <v>151</v>
      </c>
      <c r="G127" s="162">
        <f>MAX(H92:N94)</f>
        <v>22073.609555680036</v>
      </c>
      <c r="H127" s="174"/>
      <c r="I127" s="174"/>
      <c r="J127" s="174"/>
    </row>
    <row r="128" spans="1:16" ht="15.75">
      <c r="A128" s="1" t="s">
        <v>134</v>
      </c>
      <c r="F128" s="161" t="s">
        <v>152</v>
      </c>
      <c r="G128" s="162">
        <f>MIN(H92:N94)</f>
        <v>20541.077052596716</v>
      </c>
      <c r="H128" s="174"/>
      <c r="I128" s="175"/>
      <c r="J128" s="176"/>
      <c r="P128" s="2" t="s">
        <v>161</v>
      </c>
    </row>
    <row r="129" spans="1:22">
      <c r="A129" s="1" t="s">
        <v>129</v>
      </c>
      <c r="F129" s="167"/>
      <c r="G129" s="167"/>
      <c r="H129" s="174"/>
      <c r="I129" s="175"/>
      <c r="J129" s="176"/>
    </row>
    <row r="130" spans="1:22" ht="15.75">
      <c r="F130" s="28" t="str">
        <f>CONCATENATE($B$3," ",( $C$3))</f>
        <v>Nov 2016</v>
      </c>
      <c r="G130" s="164"/>
      <c r="H130" s="165">
        <f>(H92-$G$128)/($G$127-$G$128)</f>
        <v>0.5596588355022355</v>
      </c>
      <c r="I130" s="165">
        <f>(I92-$G$128)/($G$127-$G$128)</f>
        <v>0.78903936120860185</v>
      </c>
      <c r="J130" s="165">
        <f t="shared" ref="J130:N130" si="111">(J92-$G$128)/($G$127-$G$128)</f>
        <v>0.55044835584484275</v>
      </c>
      <c r="K130" s="165">
        <f t="shared" si="111"/>
        <v>0.31330921202624828</v>
      </c>
      <c r="L130" s="165">
        <f t="shared" si="111"/>
        <v>0.33033379277604696</v>
      </c>
      <c r="M130" s="165">
        <f t="shared" si="111"/>
        <v>6.1900933633271052E-3</v>
      </c>
      <c r="N130" s="165">
        <f t="shared" si="111"/>
        <v>0.30909480374135045</v>
      </c>
      <c r="P130" s="171" t="s">
        <v>154</v>
      </c>
      <c r="Q130" s="2" t="s">
        <v>153</v>
      </c>
      <c r="R130" s="2" t="s">
        <v>35</v>
      </c>
      <c r="S130" s="2" t="s">
        <v>43</v>
      </c>
      <c r="T130" s="171" t="s">
        <v>155</v>
      </c>
      <c r="U130" s="2" t="s">
        <v>153</v>
      </c>
      <c r="V130" s="2" t="s">
        <v>35</v>
      </c>
    </row>
    <row r="131" spans="1:22" ht="15.75">
      <c r="F131" s="28" t="str">
        <f>CONCATENATE($B$4," ",($C$4))</f>
        <v>Mar 2016</v>
      </c>
      <c r="G131" s="164"/>
      <c r="H131" s="165">
        <f t="shared" ref="H131:N132" si="112">(H93-$G$128)/($G$127-$G$128)</f>
        <v>0.56197274541980136</v>
      </c>
      <c r="I131" s="165">
        <f t="shared" si="112"/>
        <v>0.89213454241964241</v>
      </c>
      <c r="J131" s="165">
        <f>(J93-$G$128)/($G$127-$G$128)</f>
        <v>0.75970199590967846</v>
      </c>
      <c r="K131" s="165">
        <f t="shared" si="112"/>
        <v>0.31045588266767515</v>
      </c>
      <c r="L131" s="165">
        <f t="shared" si="112"/>
        <v>0.13881218397737302</v>
      </c>
      <c r="M131" s="165">
        <f t="shared" si="112"/>
        <v>0</v>
      </c>
      <c r="N131" s="165">
        <f t="shared" si="112"/>
        <v>0.24261040766360337</v>
      </c>
      <c r="Q131" s="1">
        <f>Q$140+Q132</f>
        <v>22380.116056296698</v>
      </c>
      <c r="R131" s="1">
        <f>R$140+R132</f>
        <v>4489.3999999999996</v>
      </c>
      <c r="S131" s="168">
        <f>S$140+S132</f>
        <v>96.193240584046706</v>
      </c>
      <c r="U131" s="1">
        <f t="shared" ref="U131:V136" si="113">U$140+U132</f>
        <v>22370</v>
      </c>
      <c r="V131" s="1">
        <f t="shared" si="113"/>
        <v>4480</v>
      </c>
    </row>
    <row r="132" spans="1:22" ht="15.75">
      <c r="F132" s="28" t="str">
        <f>CONCATENATE($B$5," ",( $C$5))</f>
        <v>Nov 2015</v>
      </c>
      <c r="G132" s="164"/>
      <c r="H132" s="165">
        <f t="shared" si="112"/>
        <v>0.56197274541980136</v>
      </c>
      <c r="I132" s="165">
        <f>(I94-$G$128)/($G$127-$G$128)</f>
        <v>1</v>
      </c>
      <c r="J132" s="165">
        <f t="shared" si="112"/>
        <v>0.66636325624847526</v>
      </c>
      <c r="K132" s="165">
        <f t="shared" si="112"/>
        <v>0.30906270992543039</v>
      </c>
      <c r="L132" s="165">
        <f t="shared" si="112"/>
        <v>0.26499742373659191</v>
      </c>
      <c r="M132" s="165">
        <f t="shared" si="112"/>
        <v>0.1923960626787517</v>
      </c>
      <c r="N132" s="165">
        <f t="shared" si="112"/>
        <v>0.46476950786888566</v>
      </c>
      <c r="Q132" s="1">
        <f>G127</f>
        <v>22073.609555680036</v>
      </c>
      <c r="R132" s="1">
        <f>G134</f>
        <v>4458</v>
      </c>
      <c r="S132" s="168">
        <f>G141</f>
        <v>95.327305514346563</v>
      </c>
      <c r="U132" s="1">
        <f t="shared" si="113"/>
        <v>22065</v>
      </c>
      <c r="V132" s="1">
        <f t="shared" si="113"/>
        <v>4450</v>
      </c>
    </row>
    <row r="133" spans="1:22">
      <c r="F133" s="3" t="str">
        <f>IF($C$91="17 Total spending inside the welfare cap", "Welfare cap", "")</f>
        <v/>
      </c>
      <c r="I133" s="177"/>
      <c r="J133" s="165" t="str">
        <f>IF($C$91="17 Total spending inside the welfare cap", (J101-$G$128)/($G$127-$G$128), "-0.01")</f>
        <v>-0.01</v>
      </c>
      <c r="K133" s="173" t="str">
        <f t="shared" ref="K133:N133" si="114">IF($C$91="17 Total spending inside the welfare cap", (K101-$G$128)/($G$127-$G$128), "-0.01")</f>
        <v>-0.01</v>
      </c>
      <c r="L133" s="165" t="str">
        <f t="shared" si="114"/>
        <v>-0.01</v>
      </c>
      <c r="M133" s="165" t="str">
        <f t="shared" si="114"/>
        <v>-0.01</v>
      </c>
      <c r="N133" s="165" t="str">
        <f t="shared" si="114"/>
        <v>-0.01</v>
      </c>
      <c r="Q133" s="1">
        <f t="shared" ref="Q133:S136" si="115">Q$140+Q134</f>
        <v>21767.103055063366</v>
      </c>
      <c r="R133" s="1">
        <f t="shared" si="115"/>
        <v>4426.5999999999985</v>
      </c>
      <c r="S133" s="168">
        <f t="shared" si="115"/>
        <v>94.46137044464642</v>
      </c>
      <c r="U133" s="1">
        <f t="shared" si="113"/>
        <v>21760</v>
      </c>
      <c r="V133" s="1">
        <f t="shared" si="113"/>
        <v>4420</v>
      </c>
    </row>
    <row r="134" spans="1:22" ht="15.75">
      <c r="E134" s="166" t="s">
        <v>35</v>
      </c>
      <c r="F134" s="161" t="s">
        <v>151</v>
      </c>
      <c r="G134" s="162">
        <f>MAX(H95:N97)</f>
        <v>4458</v>
      </c>
      <c r="H134" s="174"/>
      <c r="I134" s="174"/>
      <c r="J134" s="174"/>
      <c r="Q134" s="1">
        <f t="shared" si="115"/>
        <v>21460.596554446704</v>
      </c>
      <c r="R134" s="1">
        <f t="shared" si="115"/>
        <v>4395.1999999999989</v>
      </c>
      <c r="S134" s="168">
        <f t="shared" si="115"/>
        <v>93.595435374946277</v>
      </c>
      <c r="U134" s="1">
        <f t="shared" si="113"/>
        <v>21455</v>
      </c>
      <c r="V134" s="1">
        <f t="shared" si="113"/>
        <v>4390</v>
      </c>
    </row>
    <row r="135" spans="1:22">
      <c r="F135" s="161" t="s">
        <v>152</v>
      </c>
      <c r="G135" s="162">
        <f>MIN(H95:N97)</f>
        <v>4301</v>
      </c>
      <c r="H135" s="174"/>
      <c r="I135" s="175"/>
      <c r="J135" s="176"/>
      <c r="Q135" s="1">
        <f t="shared" si="115"/>
        <v>21154.090053830041</v>
      </c>
      <c r="R135" s="1">
        <f t="shared" si="115"/>
        <v>4363.7999999999993</v>
      </c>
      <c r="S135" s="168">
        <f t="shared" si="115"/>
        <v>92.729500305246134</v>
      </c>
      <c r="U135" s="1">
        <f t="shared" si="113"/>
        <v>21150</v>
      </c>
      <c r="V135" s="1">
        <f t="shared" si="113"/>
        <v>4360</v>
      </c>
    </row>
    <row r="136" spans="1:22">
      <c r="F136" s="167"/>
      <c r="G136" s="167"/>
      <c r="H136" s="174"/>
      <c r="I136" s="175"/>
      <c r="J136" s="176"/>
      <c r="Q136" s="1">
        <f t="shared" si="115"/>
        <v>20847.583553213379</v>
      </c>
      <c r="R136" s="1">
        <f t="shared" si="115"/>
        <v>4332.3999999999996</v>
      </c>
      <c r="S136" s="168">
        <f t="shared" si="115"/>
        <v>91.863565235545991</v>
      </c>
      <c r="U136" s="1">
        <f t="shared" si="113"/>
        <v>20845</v>
      </c>
      <c r="V136" s="1">
        <f t="shared" si="113"/>
        <v>4330</v>
      </c>
    </row>
    <row r="137" spans="1:22" ht="15.75">
      <c r="F137" s="28" t="str">
        <f>CONCATENATE($B$3," ",( $C$3))</f>
        <v>Nov 2016</v>
      </c>
      <c r="G137" s="164"/>
      <c r="H137" s="165">
        <f t="shared" ref="H137:N139" si="116">(H95-$G$135)/($G$134-$G$135)</f>
        <v>0.88535031847133761</v>
      </c>
      <c r="I137" s="165">
        <f>(I95-$G$135)/($G$134-$G$135)</f>
        <v>0.69426751592356684</v>
      </c>
      <c r="J137" s="165">
        <f t="shared" si="116"/>
        <v>0.12738853503184713</v>
      </c>
      <c r="K137" s="165">
        <f t="shared" si="116"/>
        <v>0.14012738853503184</v>
      </c>
      <c r="L137" s="165">
        <f t="shared" si="116"/>
        <v>1.9108280254777069E-2</v>
      </c>
      <c r="M137" s="165">
        <f t="shared" si="116"/>
        <v>0</v>
      </c>
      <c r="N137" s="165">
        <f t="shared" si="116"/>
        <v>5.0955414012738856E-2</v>
      </c>
      <c r="Q137" s="1">
        <f>G128</f>
        <v>20541.077052596716</v>
      </c>
      <c r="R137" s="1">
        <f>G135</f>
        <v>4301</v>
      </c>
      <c r="S137" s="168">
        <f>G142</f>
        <v>90.997630165845848</v>
      </c>
      <c r="U137" s="1">
        <f>MROUND(Q137,S143)</f>
        <v>20540</v>
      </c>
      <c r="V137" s="1">
        <f>MROUND(R137,5)</f>
        <v>4300</v>
      </c>
    </row>
    <row r="138" spans="1:22" ht="15.75">
      <c r="F138" s="28" t="str">
        <f>CONCATENATE($B$4," ",($C$4))</f>
        <v>Mar 2016</v>
      </c>
      <c r="G138" s="164"/>
      <c r="H138" s="165">
        <f t="shared" si="116"/>
        <v>0.88535031847133761</v>
      </c>
      <c r="I138" s="165">
        <f t="shared" si="116"/>
        <v>0.78343949044585992</v>
      </c>
      <c r="J138" s="165">
        <f t="shared" si="116"/>
        <v>0.79617834394904463</v>
      </c>
      <c r="K138" s="165">
        <f t="shared" si="116"/>
        <v>0.4713375796178344</v>
      </c>
      <c r="L138" s="165">
        <f t="shared" si="116"/>
        <v>0.36305732484076431</v>
      </c>
      <c r="M138" s="165">
        <f t="shared" si="116"/>
        <v>0.25477707006369427</v>
      </c>
      <c r="N138" s="165">
        <f t="shared" si="116"/>
        <v>0.21656050955414013</v>
      </c>
      <c r="Q138" s="1">
        <f>Q137-Q140</f>
        <v>20234.570551980054</v>
      </c>
      <c r="R138" s="1">
        <f t="shared" ref="R138:S138" si="117">R137-R140</f>
        <v>4269.6000000000004</v>
      </c>
      <c r="S138" s="168">
        <f t="shared" si="117"/>
        <v>90.131695096145705</v>
      </c>
      <c r="U138" s="1">
        <f>U137-U140</f>
        <v>20235</v>
      </c>
      <c r="V138" s="1">
        <f>V137-V140</f>
        <v>4270</v>
      </c>
    </row>
    <row r="139" spans="1:22" ht="15.75">
      <c r="F139" s="28" t="str">
        <f>CONCATENATE($B$5," ",( $C$5))</f>
        <v>Nov 2015</v>
      </c>
      <c r="G139" s="164"/>
      <c r="H139" s="165">
        <f t="shared" si="116"/>
        <v>0.88535031847133761</v>
      </c>
      <c r="I139" s="165">
        <f t="shared" si="116"/>
        <v>0.96815286624203822</v>
      </c>
      <c r="J139" s="165">
        <f t="shared" si="116"/>
        <v>1</v>
      </c>
      <c r="K139" s="165">
        <f t="shared" si="116"/>
        <v>0.56050955414012738</v>
      </c>
      <c r="L139" s="165">
        <f t="shared" si="116"/>
        <v>0.36305732484076431</v>
      </c>
      <c r="M139" s="165">
        <f t="shared" si="116"/>
        <v>0.18471337579617833</v>
      </c>
      <c r="N139" s="165">
        <f t="shared" si="116"/>
        <v>8.9171974522292988E-2</v>
      </c>
      <c r="Q139" s="87">
        <f>Q132-Q137</f>
        <v>1532.5325030833192</v>
      </c>
      <c r="R139" s="87">
        <f>R132-R137</f>
        <v>157</v>
      </c>
      <c r="S139" s="87">
        <f>S132-S137</f>
        <v>4.3296753485007144</v>
      </c>
      <c r="U139" s="87">
        <f>MROUND(Q139,R143)</f>
        <v>1535</v>
      </c>
      <c r="V139" s="87">
        <f>MROUND(R139,5)</f>
        <v>155</v>
      </c>
    </row>
    <row r="140" spans="1:22" ht="15.75">
      <c r="F140" s="45"/>
      <c r="H140" s="163"/>
      <c r="I140" s="163"/>
      <c r="J140" s="163"/>
      <c r="K140" s="163"/>
      <c r="L140" s="163"/>
      <c r="M140" s="163"/>
      <c r="N140" s="163"/>
      <c r="Q140" s="87">
        <f>Q139/R142</f>
        <v>306.50650061666386</v>
      </c>
      <c r="R140" s="87">
        <f>R139/R142</f>
        <v>31.4</v>
      </c>
      <c r="S140" s="87">
        <f>S139/R142</f>
        <v>0.86593506970014289</v>
      </c>
      <c r="U140" s="87">
        <f>MROUND(Q140,R143)</f>
        <v>305</v>
      </c>
      <c r="V140" s="87">
        <f>MROUND(R140,5)</f>
        <v>30</v>
      </c>
    </row>
    <row r="141" spans="1:22" ht="15.75">
      <c r="E141" s="166" t="s">
        <v>43</v>
      </c>
      <c r="F141" s="161" t="s">
        <v>151</v>
      </c>
      <c r="G141" s="162">
        <f>(MAX(H98:N100))</f>
        <v>95.327305514346563</v>
      </c>
      <c r="H141" s="174"/>
      <c r="I141" s="174"/>
      <c r="J141" s="174"/>
    </row>
    <row r="142" spans="1:22">
      <c r="F142" s="161" t="s">
        <v>152</v>
      </c>
      <c r="G142" s="162">
        <f>MIN(H98:N100)</f>
        <v>90.997630165845848</v>
      </c>
      <c r="H142" s="174"/>
      <c r="I142" s="175"/>
      <c r="J142" s="176"/>
      <c r="Q142" s="81" t="s">
        <v>157</v>
      </c>
      <c r="R142" s="172">
        <v>5</v>
      </c>
      <c r="S142" s="81"/>
    </row>
    <row r="143" spans="1:22">
      <c r="F143" s="167"/>
      <c r="G143" s="167"/>
      <c r="H143" s="174"/>
      <c r="I143" s="175"/>
      <c r="J143" s="176"/>
      <c r="Q143" s="81" t="s">
        <v>156</v>
      </c>
      <c r="R143" s="172">
        <v>5</v>
      </c>
      <c r="S143" s="172">
        <f>IF(F108="Universal credit - in welfare cap",-R143,R143)</f>
        <v>5</v>
      </c>
    </row>
    <row r="144" spans="1:22" ht="15.75">
      <c r="F144" s="28" t="str">
        <f>CONCATENATE($B$3," ",( $C$3))</f>
        <v>Nov 2016</v>
      </c>
      <c r="G144" s="164"/>
      <c r="H144" s="165">
        <f>(H98-$G$142)/($G$141-$G$142)</f>
        <v>0.3893815071360428</v>
      </c>
      <c r="I144" s="165">
        <f>(I98-$G$142)/($G$141-$G$142)</f>
        <v>0.88905804024269341</v>
      </c>
      <c r="J144" s="165">
        <f t="shared" ref="J144:N144" si="118">(J98-$G$142)/($G$141-$G$142)</f>
        <v>0.96440754909298054</v>
      </c>
      <c r="K144" s="165">
        <f t="shared" si="118"/>
        <v>0.58084248669139871</v>
      </c>
      <c r="L144" s="165">
        <f t="shared" si="118"/>
        <v>0.70311194915057895</v>
      </c>
      <c r="M144" s="165">
        <f t="shared" si="118"/>
        <v>0.20526000879268735</v>
      </c>
      <c r="N144" s="165">
        <f t="shared" si="118"/>
        <v>0.64435730620485521</v>
      </c>
    </row>
    <row r="145" spans="6:14" ht="15.75">
      <c r="F145" s="28" t="str">
        <f>CONCATENATE($B$4," ",($C$4))</f>
        <v>Mar 2016</v>
      </c>
      <c r="G145" s="164"/>
      <c r="H145" s="165">
        <f t="shared" ref="H145:N146" si="119">(H99-$G$142)/($G$141-$G$142)</f>
        <v>0.39292894253113925</v>
      </c>
      <c r="I145" s="165">
        <f t="shared" si="119"/>
        <v>0.97836041612943758</v>
      </c>
      <c r="J145" s="165">
        <f t="shared" si="119"/>
        <v>0.76474775680948048</v>
      </c>
      <c r="K145" s="165">
        <f t="shared" si="119"/>
        <v>0.31969498051353706</v>
      </c>
      <c r="L145" s="165">
        <f t="shared" si="119"/>
        <v>0.13483063958955196</v>
      </c>
      <c r="M145" s="165">
        <f t="shared" si="119"/>
        <v>0</v>
      </c>
      <c r="N145" s="165">
        <f t="shared" si="119"/>
        <v>0.41004249502362844</v>
      </c>
    </row>
    <row r="146" spans="6:14" ht="15.75">
      <c r="F146" s="28" t="str">
        <f>CONCATENATE($B$5," ",( $C$5))</f>
        <v>Nov 2015</v>
      </c>
      <c r="G146" s="164"/>
      <c r="H146" s="165">
        <f t="shared" si="119"/>
        <v>0.39292894253113925</v>
      </c>
      <c r="I146" s="165">
        <f t="shared" si="119"/>
        <v>1</v>
      </c>
      <c r="J146" s="165">
        <f t="shared" si="119"/>
        <v>0.46587560829735619</v>
      </c>
      <c r="K146" s="165">
        <f t="shared" si="119"/>
        <v>0.24947404630140399</v>
      </c>
      <c r="L146" s="165">
        <f t="shared" si="119"/>
        <v>0.33192416096166472</v>
      </c>
      <c r="M146" s="165">
        <f t="shared" si="119"/>
        <v>0.35584638998706897</v>
      </c>
      <c r="N146" s="165">
        <f>(N100-$G$142)/($G$141-$G$142)</f>
        <v>0.85981428184614728</v>
      </c>
    </row>
  </sheetData>
  <mergeCells count="7">
    <mergeCell ref="E102:E104"/>
    <mergeCell ref="AX7:BU7"/>
    <mergeCell ref="K52:Q52"/>
    <mergeCell ref="R52:X52"/>
    <mergeCell ref="B7:Y7"/>
    <mergeCell ref="Z7:AW7"/>
    <mergeCell ref="D46:F46"/>
  </mergeCells>
  <dataValidations count="2">
    <dataValidation type="list" showInputMessage="1" showErrorMessage="1" promptTitle="Select fiscal event" sqref="C3:C6">
      <formula1>$A$77:$A$84</formula1>
    </dataValidation>
    <dataValidation type="list" allowBlank="1" showInputMessage="1" showErrorMessage="1" sqref="B3:B6">
      <formula1>$A$87:$A$98</formula1>
    </dataValidation>
  </dataValidations>
  <pageMargins left="0.16" right="0.17" top="0.45" bottom="0.39" header="0.27" footer="0.22"/>
  <pageSetup paperSize="9" scale="51" fitToHeight="2" orientation="portrait" r:id="rId2"/>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Notes</vt:lpstr>
      <vt:lpstr>Dashboard</vt:lpstr>
      <vt:lpstr>Input</vt:lpstr>
      <vt:lpstr>Input!Print_Area</vt:lpstr>
    </vt:vector>
  </TitlesOfParts>
  <Company>Attorney General's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Leoni Belsman</dc:creator>
  <cp:lastModifiedBy>Belsman, Leoni</cp:lastModifiedBy>
  <dcterms:created xsi:type="dcterms:W3CDTF">2015-12-09T10:58:45Z</dcterms:created>
  <dcterms:modified xsi:type="dcterms:W3CDTF">2017-01-26T14:22:30Z</dcterms:modified>
</cp:coreProperties>
</file>