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Autumn Budget 2018\x.FINAL WEB VERSIONS\Wave 1 (doc, supps, presentation + CaTs)\"/>
    </mc:Choice>
  </mc:AlternateContent>
  <bookViews>
    <workbookView xWindow="60" yWindow="6075" windowWidth="18990" windowHeight="5220" tabRatio="740"/>
  </bookViews>
  <sheets>
    <sheet name="Contents" sheetId="4" r:id="rId1"/>
    <sheet name="1.1" sheetId="68" r:id="rId2"/>
    <sheet name="1.2" sheetId="69" r:id="rId3"/>
    <sheet name="1.3" sheetId="21" r:id="rId4"/>
    <sheet name="1.4" sheetId="65" r:id="rId5"/>
    <sheet name="1.5" sheetId="70" r:id="rId6"/>
    <sheet name="1.6" sheetId="73" r:id="rId7"/>
    <sheet name="1.7" sheetId="66" r:id="rId8"/>
    <sheet name="1.8" sheetId="14" r:id="rId9"/>
    <sheet name="1.9" sheetId="63" r:id="rId10"/>
    <sheet name="1.10" sheetId="16" r:id="rId11"/>
    <sheet name="1.11" sheetId="53" r:id="rId12"/>
    <sheet name="1.12" sheetId="74" r:id="rId13"/>
    <sheet name="1.13" sheetId="52" r:id="rId14"/>
    <sheet name="1.14" sheetId="71" r:id="rId15"/>
    <sheet name="1.15" sheetId="72" r:id="rId16"/>
    <sheet name="1.16" sheetId="67" r:id="rId17"/>
    <sheet name="1.17" sheetId="75" r:id="rId18"/>
    <sheet name="1.18" sheetId="76" r:id="rId19"/>
    <sheet name="1.19" sheetId="77" r:id="rId20"/>
    <sheet name="1.20" sheetId="78" r:id="rId21"/>
    <sheet name="1.21" sheetId="79" r:id="rId22"/>
    <sheet name="1.22" sheetId="64" r:id="rId23"/>
    <sheet name="1.23" sheetId="62"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123Graph_A" localSheetId="11" hidden="1">'[1]Model inputs'!#REF!</definedName>
    <definedName name="__123Graph_A" localSheetId="12" hidden="1">'[1]Model inputs'!#REF!</definedName>
    <definedName name="__123Graph_A" localSheetId="15" hidden="1">'[1]Model inputs'!#REF!</definedName>
    <definedName name="__123Graph_A" localSheetId="16" hidden="1">'[1]Model inputs'!#REF!</definedName>
    <definedName name="__123Graph_A" localSheetId="17" hidden="1">'[1]Model inputs'!#REF!</definedName>
    <definedName name="__123Graph_A" localSheetId="19" hidden="1">'[1]Model inputs'!#REF!</definedName>
    <definedName name="__123Graph_A" localSheetId="20" hidden="1">'[1]Model inputs'!#REF!</definedName>
    <definedName name="__123Graph_A" localSheetId="21" hidden="1">'[1]Model inputs'!#REF!</definedName>
    <definedName name="__123Graph_A" localSheetId="22" hidden="1">'[1]Model inputs'!#REF!</definedName>
    <definedName name="__123Graph_A" localSheetId="6" hidden="1">'[1]Model inputs'!#REF!</definedName>
    <definedName name="__123Graph_A" hidden="1">'[1]Model inputs'!#REF!</definedName>
    <definedName name="__123Graph_ACHGSPD1" localSheetId="17" hidden="1">'[2]CHGSPD19.FIN'!$B$10:$B$20</definedName>
    <definedName name="__123Graph_ACHGSPD1" localSheetId="19" hidden="1">'[2]CHGSPD19.FIN'!$B$10:$B$20</definedName>
    <definedName name="__123Graph_ACHGSPD1" localSheetId="22" hidden="1">'[2]CHGSPD19.FIN'!$B$10:$B$20</definedName>
    <definedName name="__123Graph_ACHGSPD1" hidden="1">'[3]CHGSPD19.FIN'!$B$10:$B$20</definedName>
    <definedName name="__123Graph_ACHGSPD2" localSheetId="17" hidden="1">'[2]CHGSPD19.FIN'!$E$11:$E$20</definedName>
    <definedName name="__123Graph_ACHGSPD2" localSheetId="19" hidden="1">'[2]CHGSPD19.FIN'!$E$11:$E$20</definedName>
    <definedName name="__123Graph_ACHGSPD2" localSheetId="22" hidden="1">'[2]CHGSPD19.FIN'!$E$11:$E$20</definedName>
    <definedName name="__123Graph_ACHGSPD2" hidden="1">'[3]CHGSPD19.FIN'!$E$11:$E$20</definedName>
    <definedName name="__123Graph_AEFF" localSheetId="11" hidden="1">'[4]T3 Page 1'!#REF!</definedName>
    <definedName name="__123Graph_AEFF" localSheetId="12" hidden="1">'[4]T3 Page 1'!#REF!</definedName>
    <definedName name="__123Graph_AEFF" localSheetId="15" hidden="1">'[4]T3 Page 1'!#REF!</definedName>
    <definedName name="__123Graph_AEFF" localSheetId="16" hidden="1">'[4]T3 Page 1'!#REF!</definedName>
    <definedName name="__123Graph_AEFF" localSheetId="17" hidden="1">'[4]T3 Page 1'!#REF!</definedName>
    <definedName name="__123Graph_AEFF" localSheetId="19" hidden="1">'[4]T3 Page 1'!#REF!</definedName>
    <definedName name="__123Graph_AEFF" localSheetId="20" hidden="1">'[4]T3 Page 1'!#REF!</definedName>
    <definedName name="__123Graph_AEFF" localSheetId="21" hidden="1">'[4]T3 Page 1'!#REF!</definedName>
    <definedName name="__123Graph_AEFF" localSheetId="22" hidden="1">'[4]T3 Page 1'!#REF!</definedName>
    <definedName name="__123Graph_AEFF" localSheetId="6" hidden="1">'[4]T3 Page 1'!#REF!</definedName>
    <definedName name="__123Graph_AEFF" hidden="1">'[4]T3 Page 1'!#REF!</definedName>
    <definedName name="__123Graph_AGR14PBF1" localSheetId="17" hidden="1">'[5]HIS19FIN(A)'!$AF$70:$AF$81</definedName>
    <definedName name="__123Graph_AGR14PBF1" localSheetId="19" hidden="1">'[5]HIS19FIN(A)'!$AF$70:$AF$81</definedName>
    <definedName name="__123Graph_AGR14PBF1" localSheetId="22" hidden="1">'[5]HIS19FIN(A)'!$AF$70:$AF$81</definedName>
    <definedName name="__123Graph_AGR14PBF1" hidden="1">'[6]HIS19FIN(A)'!$AF$70:$AF$81</definedName>
    <definedName name="__123Graph_ALBFFIN" localSheetId="11" hidden="1">'[4]FC Page 1'!#REF!</definedName>
    <definedName name="__123Graph_ALBFFIN" localSheetId="12" hidden="1">'[4]FC Page 1'!#REF!</definedName>
    <definedName name="__123Graph_ALBFFIN" localSheetId="15" hidden="1">'[4]FC Page 1'!#REF!</definedName>
    <definedName name="__123Graph_ALBFFIN" localSheetId="16" hidden="1">'[4]FC Page 1'!#REF!</definedName>
    <definedName name="__123Graph_ALBFFIN" localSheetId="17" hidden="1">'[4]FC Page 1'!#REF!</definedName>
    <definedName name="__123Graph_ALBFFIN" localSheetId="19" hidden="1">'[4]FC Page 1'!#REF!</definedName>
    <definedName name="__123Graph_ALBFFIN" localSheetId="20" hidden="1">'[4]FC Page 1'!#REF!</definedName>
    <definedName name="__123Graph_ALBFFIN" localSheetId="21" hidden="1">'[4]FC Page 1'!#REF!</definedName>
    <definedName name="__123Graph_ALBFFIN" localSheetId="22" hidden="1">'[4]FC Page 1'!#REF!</definedName>
    <definedName name="__123Graph_ALBFFIN" localSheetId="6" hidden="1">'[4]FC Page 1'!#REF!</definedName>
    <definedName name="__123Graph_ALBFFIN" hidden="1">'[4]FC Page 1'!#REF!</definedName>
    <definedName name="__123Graph_ALBFFIN2" localSheetId="17" hidden="1">'[5]HIS19FIN(A)'!$K$59:$Q$59</definedName>
    <definedName name="__123Graph_ALBFFIN2" localSheetId="19" hidden="1">'[5]HIS19FIN(A)'!$K$59:$Q$59</definedName>
    <definedName name="__123Graph_ALBFFIN2" localSheetId="22" hidden="1">'[5]HIS19FIN(A)'!$K$59:$Q$59</definedName>
    <definedName name="__123Graph_ALBFFIN2" hidden="1">'[6]HIS19FIN(A)'!$K$59:$Q$59</definedName>
    <definedName name="__123Graph_ALBFHIC2" localSheetId="17" hidden="1">'[5]HIS19FIN(A)'!$D$59:$J$59</definedName>
    <definedName name="__123Graph_ALBFHIC2" localSheetId="19" hidden="1">'[5]HIS19FIN(A)'!$D$59:$J$59</definedName>
    <definedName name="__123Graph_ALBFHIC2" localSheetId="22" hidden="1">'[5]HIS19FIN(A)'!$D$59:$J$59</definedName>
    <definedName name="__123Graph_ALBFHIC2" hidden="1">'[6]HIS19FIN(A)'!$D$59:$J$59</definedName>
    <definedName name="__123Graph_ALCB" localSheetId="17" hidden="1">'[5]HIS19FIN(A)'!$D$83:$I$83</definedName>
    <definedName name="__123Graph_ALCB" localSheetId="19" hidden="1">'[5]HIS19FIN(A)'!$D$83:$I$83</definedName>
    <definedName name="__123Graph_ALCB" localSheetId="22" hidden="1">'[5]HIS19FIN(A)'!$D$83:$I$83</definedName>
    <definedName name="__123Graph_ALCB" hidden="1">'[6]HIS19FIN(A)'!$D$83:$I$83</definedName>
    <definedName name="__123Graph_ANACFIN" localSheetId="17" hidden="1">'[5]HIS19FIN(A)'!$K$97:$Q$97</definedName>
    <definedName name="__123Graph_ANACFIN" localSheetId="19" hidden="1">'[5]HIS19FIN(A)'!$K$97:$Q$97</definedName>
    <definedName name="__123Graph_ANACFIN" localSheetId="22" hidden="1">'[5]HIS19FIN(A)'!$K$97:$Q$97</definedName>
    <definedName name="__123Graph_ANACFIN" hidden="1">'[6]HIS19FIN(A)'!$K$97:$Q$97</definedName>
    <definedName name="__123Graph_ANACHIC" localSheetId="17" hidden="1">'[5]HIS19FIN(A)'!$D$97:$J$97</definedName>
    <definedName name="__123Graph_ANACHIC" localSheetId="19" hidden="1">'[5]HIS19FIN(A)'!$D$97:$J$97</definedName>
    <definedName name="__123Graph_ANACHIC" localSheetId="22" hidden="1">'[5]HIS19FIN(A)'!$D$97:$J$97</definedName>
    <definedName name="__123Graph_ANACHIC" hidden="1">'[6]HIS19FIN(A)'!$D$97:$J$97</definedName>
    <definedName name="__123Graph_APIC" localSheetId="11" hidden="1">'[4]T3 Page 1'!#REF!</definedName>
    <definedName name="__123Graph_APIC" localSheetId="12" hidden="1">'[4]T3 Page 1'!#REF!</definedName>
    <definedName name="__123Graph_APIC" localSheetId="15" hidden="1">'[4]T3 Page 1'!#REF!</definedName>
    <definedName name="__123Graph_APIC" localSheetId="16" hidden="1">'[4]T3 Page 1'!#REF!</definedName>
    <definedName name="__123Graph_APIC" localSheetId="17" hidden="1">'[4]T3 Page 1'!#REF!</definedName>
    <definedName name="__123Graph_APIC" localSheetId="19" hidden="1">'[4]T3 Page 1'!#REF!</definedName>
    <definedName name="__123Graph_APIC" localSheetId="20" hidden="1">'[4]T3 Page 1'!#REF!</definedName>
    <definedName name="__123Graph_APIC" localSheetId="21" hidden="1">'[4]T3 Page 1'!#REF!</definedName>
    <definedName name="__123Graph_APIC" localSheetId="22" hidden="1">'[4]T3 Page 1'!#REF!</definedName>
    <definedName name="__123Graph_APIC" localSheetId="6" hidden="1">'[4]T3 Page 1'!#REF!</definedName>
    <definedName name="__123Graph_APIC" hidden="1">'[4]T3 Page 1'!#REF!</definedName>
    <definedName name="__123Graph_B" localSheetId="11" hidden="1">'[1]Model inputs'!#REF!</definedName>
    <definedName name="__123Graph_B" localSheetId="12" hidden="1">'[1]Model inputs'!#REF!</definedName>
    <definedName name="__123Graph_B" localSheetId="15" hidden="1">'[1]Model inputs'!#REF!</definedName>
    <definedName name="__123Graph_B" localSheetId="16" hidden="1">'[1]Model inputs'!#REF!</definedName>
    <definedName name="__123Graph_B" localSheetId="17" hidden="1">'[1]Model inputs'!#REF!</definedName>
    <definedName name="__123Graph_B" localSheetId="19" hidden="1">'[1]Model inputs'!#REF!</definedName>
    <definedName name="__123Graph_B" localSheetId="20" hidden="1">'[1]Model inputs'!#REF!</definedName>
    <definedName name="__123Graph_B" localSheetId="21" hidden="1">'[1]Model inputs'!#REF!</definedName>
    <definedName name="__123Graph_B" localSheetId="22" hidden="1">'[1]Model inputs'!#REF!</definedName>
    <definedName name="__123Graph_B" localSheetId="6" hidden="1">'[1]Model inputs'!#REF!</definedName>
    <definedName name="__123Graph_B" hidden="1">'[1]Model inputs'!#REF!</definedName>
    <definedName name="__123Graph_BCHGSPD1" localSheetId="17" hidden="1">'[2]CHGSPD19.FIN'!$H$10:$H$25</definedName>
    <definedName name="__123Graph_BCHGSPD1" localSheetId="19" hidden="1">'[2]CHGSPD19.FIN'!$H$10:$H$25</definedName>
    <definedName name="__123Graph_BCHGSPD1" localSheetId="22" hidden="1">'[2]CHGSPD19.FIN'!$H$10:$H$25</definedName>
    <definedName name="__123Graph_BCHGSPD1" hidden="1">'[3]CHGSPD19.FIN'!$H$10:$H$25</definedName>
    <definedName name="__123Graph_BCHGSPD2" localSheetId="17" hidden="1">'[2]CHGSPD19.FIN'!$I$11:$I$25</definedName>
    <definedName name="__123Graph_BCHGSPD2" localSheetId="19" hidden="1">'[2]CHGSPD19.FIN'!$I$11:$I$25</definedName>
    <definedName name="__123Graph_BCHGSPD2" localSheetId="22" hidden="1">'[2]CHGSPD19.FIN'!$I$11:$I$25</definedName>
    <definedName name="__123Graph_BCHGSPD2" hidden="1">'[3]CHGSPD19.FIN'!$I$11:$I$25</definedName>
    <definedName name="__123Graph_BEFF" localSheetId="11" hidden="1">'[4]T3 Page 1'!#REF!</definedName>
    <definedName name="__123Graph_BEFF" localSheetId="12" hidden="1">'[4]T3 Page 1'!#REF!</definedName>
    <definedName name="__123Graph_BEFF" localSheetId="15" hidden="1">'[4]T3 Page 1'!#REF!</definedName>
    <definedName name="__123Graph_BEFF" localSheetId="16" hidden="1">'[4]T3 Page 1'!#REF!</definedName>
    <definedName name="__123Graph_BEFF" localSheetId="17" hidden="1">'[4]T3 Page 1'!#REF!</definedName>
    <definedName name="__123Graph_BEFF" localSheetId="19" hidden="1">'[4]T3 Page 1'!#REF!</definedName>
    <definedName name="__123Graph_BEFF" localSheetId="20" hidden="1">'[4]T3 Page 1'!#REF!</definedName>
    <definedName name="__123Graph_BEFF" localSheetId="21" hidden="1">'[4]T3 Page 1'!#REF!</definedName>
    <definedName name="__123Graph_BEFF" localSheetId="22" hidden="1">'[4]T3 Page 1'!#REF!</definedName>
    <definedName name="__123Graph_BEFF" localSheetId="6" hidden="1">'[4]T3 Page 1'!#REF!</definedName>
    <definedName name="__123Graph_BEFF" hidden="1">'[4]T3 Page 1'!#REF!</definedName>
    <definedName name="__123Graph_BLBF" localSheetId="11" hidden="1">'[4]T3 Page 1'!#REF!</definedName>
    <definedName name="__123Graph_BLBF" localSheetId="12" hidden="1">'[4]T3 Page 1'!#REF!</definedName>
    <definedName name="__123Graph_BLBF" localSheetId="15" hidden="1">'[4]T3 Page 1'!#REF!</definedName>
    <definedName name="__123Graph_BLBF" localSheetId="16" hidden="1">'[4]T3 Page 1'!#REF!</definedName>
    <definedName name="__123Graph_BLBF" localSheetId="17" hidden="1">'[4]T3 Page 1'!#REF!</definedName>
    <definedName name="__123Graph_BLBF" localSheetId="19" hidden="1">'[4]T3 Page 1'!#REF!</definedName>
    <definedName name="__123Graph_BLBF" localSheetId="20" hidden="1">'[4]T3 Page 1'!#REF!</definedName>
    <definedName name="__123Graph_BLBF" localSheetId="21" hidden="1">'[4]T3 Page 1'!#REF!</definedName>
    <definedName name="__123Graph_BLBF" localSheetId="22" hidden="1">'[4]T3 Page 1'!#REF!</definedName>
    <definedName name="__123Graph_BLBF" localSheetId="6" hidden="1">'[4]T3 Page 1'!#REF!</definedName>
    <definedName name="__123Graph_BLBF" hidden="1">'[4]T3 Page 1'!#REF!</definedName>
    <definedName name="__123Graph_BLBFFIN" localSheetId="11" hidden="1">'[4]FC Page 1'!#REF!</definedName>
    <definedName name="__123Graph_BLBFFIN" localSheetId="15" hidden="1">'[4]FC Page 1'!#REF!</definedName>
    <definedName name="__123Graph_BLBFFIN" localSheetId="16" hidden="1">'[4]FC Page 1'!#REF!</definedName>
    <definedName name="__123Graph_BLBFFIN" localSheetId="17" hidden="1">'[4]FC Page 1'!#REF!</definedName>
    <definedName name="__123Graph_BLBFFIN" localSheetId="19" hidden="1">'[4]FC Page 1'!#REF!</definedName>
    <definedName name="__123Graph_BLBFFIN" localSheetId="20" hidden="1">'[4]FC Page 1'!#REF!</definedName>
    <definedName name="__123Graph_BLBFFIN" localSheetId="21" hidden="1">'[4]FC Page 1'!#REF!</definedName>
    <definedName name="__123Graph_BLBFFIN" localSheetId="22" hidden="1">'[4]FC Page 1'!#REF!</definedName>
    <definedName name="__123Graph_BLBFFIN" hidden="1">'[4]FC Page 1'!#REF!</definedName>
    <definedName name="__123Graph_BLCB" localSheetId="17" hidden="1">'[5]HIS19FIN(A)'!$D$79:$I$79</definedName>
    <definedName name="__123Graph_BLCB" localSheetId="19" hidden="1">'[5]HIS19FIN(A)'!$D$79:$I$79</definedName>
    <definedName name="__123Graph_BLCB" localSheetId="22" hidden="1">'[5]HIS19FIN(A)'!$D$79:$I$79</definedName>
    <definedName name="__123Graph_BLCB" hidden="1">'[6]HIS19FIN(A)'!$D$79:$I$79</definedName>
    <definedName name="__123Graph_BPIC" localSheetId="11" hidden="1">'[4]T3 Page 1'!#REF!</definedName>
    <definedName name="__123Graph_BPIC" localSheetId="12" hidden="1">'[4]T3 Page 1'!#REF!</definedName>
    <definedName name="__123Graph_BPIC" localSheetId="15" hidden="1">'[4]T3 Page 1'!#REF!</definedName>
    <definedName name="__123Graph_BPIC" localSheetId="16" hidden="1">'[4]T3 Page 1'!#REF!</definedName>
    <definedName name="__123Graph_BPIC" localSheetId="17" hidden="1">'[4]T3 Page 1'!#REF!</definedName>
    <definedName name="__123Graph_BPIC" localSheetId="19" hidden="1">'[4]T3 Page 1'!#REF!</definedName>
    <definedName name="__123Graph_BPIC" localSheetId="20" hidden="1">'[4]T3 Page 1'!#REF!</definedName>
    <definedName name="__123Graph_BPIC" localSheetId="21" hidden="1">'[4]T3 Page 1'!#REF!</definedName>
    <definedName name="__123Graph_BPIC" localSheetId="22" hidden="1">'[4]T3 Page 1'!#REF!</definedName>
    <definedName name="__123Graph_BPIC" localSheetId="6" hidden="1">'[4]T3 Page 1'!#REF!</definedName>
    <definedName name="__123Graph_BPIC" hidden="1">'[4]T3 Page 1'!#REF!</definedName>
    <definedName name="__123Graph_CACT13BUD" localSheetId="11" hidden="1">'[4]FC Page 1'!#REF!</definedName>
    <definedName name="__123Graph_CACT13BUD" localSheetId="12" hidden="1">'[4]FC Page 1'!#REF!</definedName>
    <definedName name="__123Graph_CACT13BUD" localSheetId="15" hidden="1">'[4]FC Page 1'!#REF!</definedName>
    <definedName name="__123Graph_CACT13BUD" localSheetId="16" hidden="1">'[4]FC Page 1'!#REF!</definedName>
    <definedName name="__123Graph_CACT13BUD" localSheetId="17" hidden="1">'[4]FC Page 1'!#REF!</definedName>
    <definedName name="__123Graph_CACT13BUD" localSheetId="19" hidden="1">'[4]FC Page 1'!#REF!</definedName>
    <definedName name="__123Graph_CACT13BUD" localSheetId="20" hidden="1">'[4]FC Page 1'!#REF!</definedName>
    <definedName name="__123Graph_CACT13BUD" localSheetId="21" hidden="1">'[4]FC Page 1'!#REF!</definedName>
    <definedName name="__123Graph_CACT13BUD" localSheetId="22" hidden="1">'[4]FC Page 1'!#REF!</definedName>
    <definedName name="__123Graph_CACT13BUD" localSheetId="6" hidden="1">'[4]FC Page 1'!#REF!</definedName>
    <definedName name="__123Graph_CACT13BUD" hidden="1">'[4]FC Page 1'!#REF!</definedName>
    <definedName name="__123Graph_CEFF" localSheetId="11" hidden="1">'[4]T3 Page 1'!#REF!</definedName>
    <definedName name="__123Graph_CEFF" localSheetId="15" hidden="1">'[4]T3 Page 1'!#REF!</definedName>
    <definedName name="__123Graph_CEFF" localSheetId="16" hidden="1">'[4]T3 Page 1'!#REF!</definedName>
    <definedName name="__123Graph_CEFF" localSheetId="17" hidden="1">'[4]T3 Page 1'!#REF!</definedName>
    <definedName name="__123Graph_CEFF" localSheetId="19" hidden="1">'[4]T3 Page 1'!#REF!</definedName>
    <definedName name="__123Graph_CEFF" localSheetId="20" hidden="1">'[4]T3 Page 1'!#REF!</definedName>
    <definedName name="__123Graph_CEFF" localSheetId="21" hidden="1">'[4]T3 Page 1'!#REF!</definedName>
    <definedName name="__123Graph_CEFF" localSheetId="22" hidden="1">'[4]T3 Page 1'!#REF!</definedName>
    <definedName name="__123Graph_CEFF" hidden="1">'[4]T3 Page 1'!#REF!</definedName>
    <definedName name="__123Graph_CGR14PBF1" localSheetId="17" hidden="1">'[5]HIS19FIN(A)'!$AK$70:$AK$81</definedName>
    <definedName name="__123Graph_CGR14PBF1" localSheetId="19" hidden="1">'[5]HIS19FIN(A)'!$AK$70:$AK$81</definedName>
    <definedName name="__123Graph_CGR14PBF1" localSheetId="22" hidden="1">'[5]HIS19FIN(A)'!$AK$70:$AK$81</definedName>
    <definedName name="__123Graph_CGR14PBF1" hidden="1">'[6]HIS19FIN(A)'!$AK$70:$AK$81</definedName>
    <definedName name="__123Graph_CLBF" localSheetId="11" hidden="1">'[4]T3 Page 1'!#REF!</definedName>
    <definedName name="__123Graph_CLBF" localSheetId="12" hidden="1">'[4]T3 Page 1'!#REF!</definedName>
    <definedName name="__123Graph_CLBF" localSheetId="15" hidden="1">'[4]T3 Page 1'!#REF!</definedName>
    <definedName name="__123Graph_CLBF" localSheetId="16" hidden="1">'[4]T3 Page 1'!#REF!</definedName>
    <definedName name="__123Graph_CLBF" localSheetId="17" hidden="1">'[4]T3 Page 1'!#REF!</definedName>
    <definedName name="__123Graph_CLBF" localSheetId="19" hidden="1">'[4]T3 Page 1'!#REF!</definedName>
    <definedName name="__123Graph_CLBF" localSheetId="20" hidden="1">'[4]T3 Page 1'!#REF!</definedName>
    <definedName name="__123Graph_CLBF" localSheetId="21" hidden="1">'[4]T3 Page 1'!#REF!</definedName>
    <definedName name="__123Graph_CLBF" localSheetId="22" hidden="1">'[4]T3 Page 1'!#REF!</definedName>
    <definedName name="__123Graph_CLBF" localSheetId="6" hidden="1">'[4]T3 Page 1'!#REF!</definedName>
    <definedName name="__123Graph_CLBF" hidden="1">'[4]T3 Page 1'!#REF!</definedName>
    <definedName name="__123Graph_CPIC" localSheetId="11" hidden="1">'[4]T3 Page 1'!#REF!</definedName>
    <definedName name="__123Graph_CPIC" localSheetId="12" hidden="1">'[4]T3 Page 1'!#REF!</definedName>
    <definedName name="__123Graph_CPIC" localSheetId="15" hidden="1">'[4]T3 Page 1'!#REF!</definedName>
    <definedName name="__123Graph_CPIC" localSheetId="16" hidden="1">'[4]T3 Page 1'!#REF!</definedName>
    <definedName name="__123Graph_CPIC" localSheetId="17" hidden="1">'[4]T3 Page 1'!#REF!</definedName>
    <definedName name="__123Graph_CPIC" localSheetId="19" hidden="1">'[4]T3 Page 1'!#REF!</definedName>
    <definedName name="__123Graph_CPIC" localSheetId="20" hidden="1">'[4]T3 Page 1'!#REF!</definedName>
    <definedName name="__123Graph_CPIC" localSheetId="21" hidden="1">'[4]T3 Page 1'!#REF!</definedName>
    <definedName name="__123Graph_CPIC" localSheetId="22" hidden="1">'[4]T3 Page 1'!#REF!</definedName>
    <definedName name="__123Graph_CPIC" localSheetId="6" hidden="1">'[4]T3 Page 1'!#REF!</definedName>
    <definedName name="__123Graph_CPIC" hidden="1">'[4]T3 Page 1'!#REF!</definedName>
    <definedName name="__123Graph_DACT13BUD" localSheetId="11" hidden="1">'[4]FC Page 1'!#REF!</definedName>
    <definedName name="__123Graph_DACT13BUD" localSheetId="15" hidden="1">'[4]FC Page 1'!#REF!</definedName>
    <definedName name="__123Graph_DACT13BUD" localSheetId="16" hidden="1">'[4]FC Page 1'!#REF!</definedName>
    <definedName name="__123Graph_DACT13BUD" localSheetId="17" hidden="1">'[4]FC Page 1'!#REF!</definedName>
    <definedName name="__123Graph_DACT13BUD" localSheetId="19" hidden="1">'[4]FC Page 1'!#REF!</definedName>
    <definedName name="__123Graph_DACT13BUD" localSheetId="20" hidden="1">'[4]FC Page 1'!#REF!</definedName>
    <definedName name="__123Graph_DACT13BUD" localSheetId="21" hidden="1">'[4]FC Page 1'!#REF!</definedName>
    <definedName name="__123Graph_DACT13BUD" localSheetId="22" hidden="1">'[4]FC Page 1'!#REF!</definedName>
    <definedName name="__123Graph_DACT13BUD" hidden="1">'[4]FC Page 1'!#REF!</definedName>
    <definedName name="__123Graph_DEFF" localSheetId="11" hidden="1">'[4]T3 Page 1'!#REF!</definedName>
    <definedName name="__123Graph_DEFF" localSheetId="15" hidden="1">'[4]T3 Page 1'!#REF!</definedName>
    <definedName name="__123Graph_DEFF" localSheetId="16" hidden="1">'[4]T3 Page 1'!#REF!</definedName>
    <definedName name="__123Graph_DEFF" localSheetId="17" hidden="1">'[4]T3 Page 1'!#REF!</definedName>
    <definedName name="__123Graph_DEFF" localSheetId="19" hidden="1">'[4]T3 Page 1'!#REF!</definedName>
    <definedName name="__123Graph_DEFF" localSheetId="20" hidden="1">'[4]T3 Page 1'!#REF!</definedName>
    <definedName name="__123Graph_DEFF" localSheetId="21" hidden="1">'[4]T3 Page 1'!#REF!</definedName>
    <definedName name="__123Graph_DEFF" localSheetId="22" hidden="1">'[4]T3 Page 1'!#REF!</definedName>
    <definedName name="__123Graph_DEFF" hidden="1">'[4]T3 Page 1'!#REF!</definedName>
    <definedName name="__123Graph_DGR14PBF1" localSheetId="17" hidden="1">'[5]HIS19FIN(A)'!$AH$70:$AH$81</definedName>
    <definedName name="__123Graph_DGR14PBF1" localSheetId="19" hidden="1">'[5]HIS19FIN(A)'!$AH$70:$AH$81</definedName>
    <definedName name="__123Graph_DGR14PBF1" localSheetId="22" hidden="1">'[5]HIS19FIN(A)'!$AH$70:$AH$81</definedName>
    <definedName name="__123Graph_DGR14PBF1" hidden="1">'[6]HIS19FIN(A)'!$AH$70:$AH$81</definedName>
    <definedName name="__123Graph_DLBF" localSheetId="11" hidden="1">'[4]T3 Page 1'!#REF!</definedName>
    <definedName name="__123Graph_DLBF" localSheetId="12" hidden="1">'[4]T3 Page 1'!#REF!</definedName>
    <definedName name="__123Graph_DLBF" localSheetId="15" hidden="1">'[4]T3 Page 1'!#REF!</definedName>
    <definedName name="__123Graph_DLBF" localSheetId="16" hidden="1">'[4]T3 Page 1'!#REF!</definedName>
    <definedName name="__123Graph_DLBF" localSheetId="17" hidden="1">'[4]T3 Page 1'!#REF!</definedName>
    <definedName name="__123Graph_DLBF" localSheetId="19" hidden="1">'[4]T3 Page 1'!#REF!</definedName>
    <definedName name="__123Graph_DLBF" localSheetId="20" hidden="1">'[4]T3 Page 1'!#REF!</definedName>
    <definedName name="__123Graph_DLBF" localSheetId="21" hidden="1">'[4]T3 Page 1'!#REF!</definedName>
    <definedName name="__123Graph_DLBF" localSheetId="22" hidden="1">'[4]T3 Page 1'!#REF!</definedName>
    <definedName name="__123Graph_DLBF" localSheetId="6" hidden="1">'[4]T3 Page 1'!#REF!</definedName>
    <definedName name="__123Graph_DLBF" hidden="1">'[4]T3 Page 1'!#REF!</definedName>
    <definedName name="__123Graph_DPIC" localSheetId="11" hidden="1">'[4]T3 Page 1'!#REF!</definedName>
    <definedName name="__123Graph_DPIC" localSheetId="12" hidden="1">'[4]T3 Page 1'!#REF!</definedName>
    <definedName name="__123Graph_DPIC" localSheetId="15" hidden="1">'[4]T3 Page 1'!#REF!</definedName>
    <definedName name="__123Graph_DPIC" localSheetId="16" hidden="1">'[4]T3 Page 1'!#REF!</definedName>
    <definedName name="__123Graph_DPIC" localSheetId="17" hidden="1">'[4]T3 Page 1'!#REF!</definedName>
    <definedName name="__123Graph_DPIC" localSheetId="19" hidden="1">'[4]T3 Page 1'!#REF!</definedName>
    <definedName name="__123Graph_DPIC" localSheetId="20" hidden="1">'[4]T3 Page 1'!#REF!</definedName>
    <definedName name="__123Graph_DPIC" localSheetId="21" hidden="1">'[4]T3 Page 1'!#REF!</definedName>
    <definedName name="__123Graph_DPIC" localSheetId="22" hidden="1">'[4]T3 Page 1'!#REF!</definedName>
    <definedName name="__123Graph_DPIC" localSheetId="6" hidden="1">'[4]T3 Page 1'!#REF!</definedName>
    <definedName name="__123Graph_DPIC" hidden="1">'[4]T3 Page 1'!#REF!</definedName>
    <definedName name="__123Graph_EACT13BUD" localSheetId="11" hidden="1">'[4]FC Page 1'!#REF!</definedName>
    <definedName name="__123Graph_EACT13BUD" localSheetId="15" hidden="1">'[4]FC Page 1'!#REF!</definedName>
    <definedName name="__123Graph_EACT13BUD" localSheetId="16" hidden="1">'[4]FC Page 1'!#REF!</definedName>
    <definedName name="__123Graph_EACT13BUD" localSheetId="17" hidden="1">'[4]FC Page 1'!#REF!</definedName>
    <definedName name="__123Graph_EACT13BUD" localSheetId="19" hidden="1">'[4]FC Page 1'!#REF!</definedName>
    <definedName name="__123Graph_EACT13BUD" localSheetId="20" hidden="1">'[4]FC Page 1'!#REF!</definedName>
    <definedName name="__123Graph_EACT13BUD" localSheetId="21" hidden="1">'[4]FC Page 1'!#REF!</definedName>
    <definedName name="__123Graph_EACT13BUD" localSheetId="22" hidden="1">'[4]FC Page 1'!#REF!</definedName>
    <definedName name="__123Graph_EACT13BUD" hidden="1">'[4]FC Page 1'!#REF!</definedName>
    <definedName name="__123Graph_EEFF" localSheetId="11" hidden="1">'[4]T3 Page 1'!#REF!</definedName>
    <definedName name="__123Graph_EEFF" localSheetId="15" hidden="1">'[4]T3 Page 1'!#REF!</definedName>
    <definedName name="__123Graph_EEFF" localSheetId="16" hidden="1">'[4]T3 Page 1'!#REF!</definedName>
    <definedName name="__123Graph_EEFF" localSheetId="17" hidden="1">'[4]T3 Page 1'!#REF!</definedName>
    <definedName name="__123Graph_EEFF" localSheetId="19" hidden="1">'[4]T3 Page 1'!#REF!</definedName>
    <definedName name="__123Graph_EEFF" localSheetId="20" hidden="1">'[4]T3 Page 1'!#REF!</definedName>
    <definedName name="__123Graph_EEFF" localSheetId="21" hidden="1">'[4]T3 Page 1'!#REF!</definedName>
    <definedName name="__123Graph_EEFF" localSheetId="22" hidden="1">'[4]T3 Page 1'!#REF!</definedName>
    <definedName name="__123Graph_EEFF" hidden="1">'[4]T3 Page 1'!#REF!</definedName>
    <definedName name="__123Graph_EEFFHIC" localSheetId="11" hidden="1">'[4]FC Page 1'!#REF!</definedName>
    <definedName name="__123Graph_EEFFHIC" localSheetId="15" hidden="1">'[4]FC Page 1'!#REF!</definedName>
    <definedName name="__123Graph_EEFFHIC" localSheetId="16" hidden="1">'[4]FC Page 1'!#REF!</definedName>
    <definedName name="__123Graph_EEFFHIC" localSheetId="17" hidden="1">'[4]FC Page 1'!#REF!</definedName>
    <definedName name="__123Graph_EEFFHIC" localSheetId="19" hidden="1">'[4]FC Page 1'!#REF!</definedName>
    <definedName name="__123Graph_EEFFHIC" localSheetId="20" hidden="1">'[4]FC Page 1'!#REF!</definedName>
    <definedName name="__123Graph_EEFFHIC" localSheetId="21" hidden="1">'[4]FC Page 1'!#REF!</definedName>
    <definedName name="__123Graph_EEFFHIC" localSheetId="22" hidden="1">'[4]FC Page 1'!#REF!</definedName>
    <definedName name="__123Graph_EEFFHIC" hidden="1">'[4]FC Page 1'!#REF!</definedName>
    <definedName name="__123Graph_EGR14PBF1" localSheetId="17" hidden="1">'[5]HIS19FIN(A)'!$AG$67:$AG$67</definedName>
    <definedName name="__123Graph_EGR14PBF1" localSheetId="19" hidden="1">'[5]HIS19FIN(A)'!$AG$67:$AG$67</definedName>
    <definedName name="__123Graph_EGR14PBF1" localSheetId="22" hidden="1">'[5]HIS19FIN(A)'!$AG$67:$AG$67</definedName>
    <definedName name="__123Graph_EGR14PBF1" hidden="1">'[6]HIS19FIN(A)'!$AG$67:$AG$67</definedName>
    <definedName name="__123Graph_ELBF" localSheetId="11" hidden="1">'[4]T3 Page 1'!#REF!</definedName>
    <definedName name="__123Graph_ELBF" localSheetId="12" hidden="1">'[4]T3 Page 1'!#REF!</definedName>
    <definedName name="__123Graph_ELBF" localSheetId="15" hidden="1">'[4]T3 Page 1'!#REF!</definedName>
    <definedName name="__123Graph_ELBF" localSheetId="16" hidden="1">'[4]T3 Page 1'!#REF!</definedName>
    <definedName name="__123Graph_ELBF" localSheetId="17" hidden="1">'[4]T3 Page 1'!#REF!</definedName>
    <definedName name="__123Graph_ELBF" localSheetId="19" hidden="1">'[4]T3 Page 1'!#REF!</definedName>
    <definedName name="__123Graph_ELBF" localSheetId="20" hidden="1">'[4]T3 Page 1'!#REF!</definedName>
    <definedName name="__123Graph_ELBF" localSheetId="21" hidden="1">'[4]T3 Page 1'!#REF!</definedName>
    <definedName name="__123Graph_ELBF" localSheetId="22" hidden="1">'[4]T3 Page 1'!#REF!</definedName>
    <definedName name="__123Graph_ELBF" localSheetId="6" hidden="1">'[4]T3 Page 1'!#REF!</definedName>
    <definedName name="__123Graph_ELBF" hidden="1">'[4]T3 Page 1'!#REF!</definedName>
    <definedName name="__123Graph_EPIC" localSheetId="11" hidden="1">'[4]T3 Page 1'!#REF!</definedName>
    <definedName name="__123Graph_EPIC" localSheetId="12" hidden="1">'[4]T3 Page 1'!#REF!</definedName>
    <definedName name="__123Graph_EPIC" localSheetId="15" hidden="1">'[4]T3 Page 1'!#REF!</definedName>
    <definedName name="__123Graph_EPIC" localSheetId="16" hidden="1">'[4]T3 Page 1'!#REF!</definedName>
    <definedName name="__123Graph_EPIC" localSheetId="17" hidden="1">'[4]T3 Page 1'!#REF!</definedName>
    <definedName name="__123Graph_EPIC" localSheetId="19" hidden="1">'[4]T3 Page 1'!#REF!</definedName>
    <definedName name="__123Graph_EPIC" localSheetId="20" hidden="1">'[4]T3 Page 1'!#REF!</definedName>
    <definedName name="__123Graph_EPIC" localSheetId="21" hidden="1">'[4]T3 Page 1'!#REF!</definedName>
    <definedName name="__123Graph_EPIC" localSheetId="22" hidden="1">'[4]T3 Page 1'!#REF!</definedName>
    <definedName name="__123Graph_EPIC" localSheetId="6" hidden="1">'[4]T3 Page 1'!#REF!</definedName>
    <definedName name="__123Graph_EPIC" hidden="1">'[4]T3 Page 1'!#REF!</definedName>
    <definedName name="__123Graph_FACT13BUD" localSheetId="11" hidden="1">'[4]FC Page 1'!#REF!</definedName>
    <definedName name="__123Graph_FACT13BUD" localSheetId="15" hidden="1">'[4]FC Page 1'!#REF!</definedName>
    <definedName name="__123Graph_FACT13BUD" localSheetId="16" hidden="1">'[4]FC Page 1'!#REF!</definedName>
    <definedName name="__123Graph_FACT13BUD" localSheetId="17" hidden="1">'[4]FC Page 1'!#REF!</definedName>
    <definedName name="__123Graph_FACT13BUD" localSheetId="19" hidden="1">'[4]FC Page 1'!#REF!</definedName>
    <definedName name="__123Graph_FACT13BUD" localSheetId="20" hidden="1">'[4]FC Page 1'!#REF!</definedName>
    <definedName name="__123Graph_FACT13BUD" localSheetId="21" hidden="1">'[4]FC Page 1'!#REF!</definedName>
    <definedName name="__123Graph_FACT13BUD" localSheetId="22" hidden="1">'[4]FC Page 1'!#REF!</definedName>
    <definedName name="__123Graph_FACT13BUD" hidden="1">'[4]FC Page 1'!#REF!</definedName>
    <definedName name="__123Graph_FEFF" localSheetId="11" hidden="1">'[4]T3 Page 1'!#REF!</definedName>
    <definedName name="__123Graph_FEFF" localSheetId="15" hidden="1">'[4]T3 Page 1'!#REF!</definedName>
    <definedName name="__123Graph_FEFF" localSheetId="16" hidden="1">'[4]T3 Page 1'!#REF!</definedName>
    <definedName name="__123Graph_FEFF" localSheetId="17" hidden="1">'[4]T3 Page 1'!#REF!</definedName>
    <definedName name="__123Graph_FEFF" localSheetId="19" hidden="1">'[4]T3 Page 1'!#REF!</definedName>
    <definedName name="__123Graph_FEFF" localSheetId="20" hidden="1">'[4]T3 Page 1'!#REF!</definedName>
    <definedName name="__123Graph_FEFF" localSheetId="21" hidden="1">'[4]T3 Page 1'!#REF!</definedName>
    <definedName name="__123Graph_FEFF" localSheetId="22" hidden="1">'[4]T3 Page 1'!#REF!</definedName>
    <definedName name="__123Graph_FEFF" hidden="1">'[4]T3 Page 1'!#REF!</definedName>
    <definedName name="__123Graph_FEFFHIC" localSheetId="11" hidden="1">'[4]FC Page 1'!#REF!</definedName>
    <definedName name="__123Graph_FEFFHIC" localSheetId="15" hidden="1">'[4]FC Page 1'!#REF!</definedName>
    <definedName name="__123Graph_FEFFHIC" localSheetId="16" hidden="1">'[4]FC Page 1'!#REF!</definedName>
    <definedName name="__123Graph_FEFFHIC" localSheetId="17" hidden="1">'[4]FC Page 1'!#REF!</definedName>
    <definedName name="__123Graph_FEFFHIC" localSheetId="19" hidden="1">'[4]FC Page 1'!#REF!</definedName>
    <definedName name="__123Graph_FEFFHIC" localSheetId="20" hidden="1">'[4]FC Page 1'!#REF!</definedName>
    <definedName name="__123Graph_FEFFHIC" localSheetId="21" hidden="1">'[4]FC Page 1'!#REF!</definedName>
    <definedName name="__123Graph_FEFFHIC" localSheetId="22" hidden="1">'[4]FC Page 1'!#REF!</definedName>
    <definedName name="__123Graph_FEFFHIC" hidden="1">'[4]FC Page 1'!#REF!</definedName>
    <definedName name="__123Graph_FGR14PBF1" localSheetId="17" hidden="1">'[5]HIS19FIN(A)'!$AH$67:$AH$67</definedName>
    <definedName name="__123Graph_FGR14PBF1" localSheetId="19" hidden="1">'[5]HIS19FIN(A)'!$AH$67:$AH$67</definedName>
    <definedName name="__123Graph_FGR14PBF1" localSheetId="22" hidden="1">'[5]HIS19FIN(A)'!$AH$67:$AH$67</definedName>
    <definedName name="__123Graph_FGR14PBF1" hidden="1">'[6]HIS19FIN(A)'!$AH$67:$AH$67</definedName>
    <definedName name="__123Graph_FLBF" localSheetId="11" hidden="1">'[4]T3 Page 1'!#REF!</definedName>
    <definedName name="__123Graph_FLBF" localSheetId="12" hidden="1">'[4]T3 Page 1'!#REF!</definedName>
    <definedName name="__123Graph_FLBF" localSheetId="15" hidden="1">'[4]T3 Page 1'!#REF!</definedName>
    <definedName name="__123Graph_FLBF" localSheetId="16" hidden="1">'[4]T3 Page 1'!#REF!</definedName>
    <definedName name="__123Graph_FLBF" localSheetId="17" hidden="1">'[4]T3 Page 1'!#REF!</definedName>
    <definedName name="__123Graph_FLBF" localSheetId="19" hidden="1">'[4]T3 Page 1'!#REF!</definedName>
    <definedName name="__123Graph_FLBF" localSheetId="20" hidden="1">'[4]T3 Page 1'!#REF!</definedName>
    <definedName name="__123Graph_FLBF" localSheetId="21" hidden="1">'[4]T3 Page 1'!#REF!</definedName>
    <definedName name="__123Graph_FLBF" localSheetId="22" hidden="1">'[4]T3 Page 1'!#REF!</definedName>
    <definedName name="__123Graph_FLBF" localSheetId="6" hidden="1">'[4]T3 Page 1'!#REF!</definedName>
    <definedName name="__123Graph_FLBF" hidden="1">'[4]T3 Page 1'!#REF!</definedName>
    <definedName name="__123Graph_FPIC" localSheetId="11" hidden="1">'[4]T3 Page 1'!#REF!</definedName>
    <definedName name="__123Graph_FPIC" localSheetId="12" hidden="1">'[4]T3 Page 1'!#REF!</definedName>
    <definedName name="__123Graph_FPIC" localSheetId="15" hidden="1">'[4]T3 Page 1'!#REF!</definedName>
    <definedName name="__123Graph_FPIC" localSheetId="16" hidden="1">'[4]T3 Page 1'!#REF!</definedName>
    <definedName name="__123Graph_FPIC" localSheetId="17" hidden="1">'[4]T3 Page 1'!#REF!</definedName>
    <definedName name="__123Graph_FPIC" localSheetId="19" hidden="1">'[4]T3 Page 1'!#REF!</definedName>
    <definedName name="__123Graph_FPIC" localSheetId="20" hidden="1">'[4]T3 Page 1'!#REF!</definedName>
    <definedName name="__123Graph_FPIC" localSheetId="21" hidden="1">'[4]T3 Page 1'!#REF!</definedName>
    <definedName name="__123Graph_FPIC" localSheetId="22" hidden="1">'[4]T3 Page 1'!#REF!</definedName>
    <definedName name="__123Graph_FPIC" localSheetId="6" hidden="1">'[4]T3 Page 1'!#REF!</definedName>
    <definedName name="__123Graph_FPIC" hidden="1">'[4]T3 Page 1'!#REF!</definedName>
    <definedName name="__123Graph_LBL_ARESID" localSheetId="17" hidden="1">'[5]HIS19FIN(A)'!$R$3:$W$3</definedName>
    <definedName name="__123Graph_LBL_ARESID" localSheetId="19" hidden="1">'[5]HIS19FIN(A)'!$R$3:$W$3</definedName>
    <definedName name="__123Graph_LBL_ARESID" localSheetId="22" hidden="1">'[5]HIS19FIN(A)'!$R$3:$W$3</definedName>
    <definedName name="__123Graph_LBL_ARESID" hidden="1">'[6]HIS19FIN(A)'!$R$3:$W$3</definedName>
    <definedName name="__123Graph_LBL_BRESID" localSheetId="17" hidden="1">'[5]HIS19FIN(A)'!$R$3:$W$3</definedName>
    <definedName name="__123Graph_LBL_BRESID" localSheetId="19" hidden="1">'[5]HIS19FIN(A)'!$R$3:$W$3</definedName>
    <definedName name="__123Graph_LBL_BRESID" localSheetId="22" hidden="1">'[5]HIS19FIN(A)'!$R$3:$W$3</definedName>
    <definedName name="__123Graph_LBL_BRESID" hidden="1">'[6]HIS19FIN(A)'!$R$3:$W$3</definedName>
    <definedName name="__123Graph_XACTHIC" localSheetId="11" hidden="1">'[4]FC Page 1'!#REF!</definedName>
    <definedName name="__123Graph_XACTHIC" localSheetId="12" hidden="1">'[4]FC Page 1'!#REF!</definedName>
    <definedName name="__123Graph_XACTHIC" localSheetId="15" hidden="1">'[4]FC Page 1'!#REF!</definedName>
    <definedName name="__123Graph_XACTHIC" localSheetId="16" hidden="1">'[4]FC Page 1'!#REF!</definedName>
    <definedName name="__123Graph_XACTHIC" localSheetId="17" hidden="1">'[4]FC Page 1'!#REF!</definedName>
    <definedName name="__123Graph_XACTHIC" localSheetId="19" hidden="1">'[4]FC Page 1'!#REF!</definedName>
    <definedName name="__123Graph_XACTHIC" localSheetId="20" hidden="1">'[4]FC Page 1'!#REF!</definedName>
    <definedName name="__123Graph_XACTHIC" localSheetId="21" hidden="1">'[4]FC Page 1'!#REF!</definedName>
    <definedName name="__123Graph_XACTHIC" localSheetId="22" hidden="1">'[4]FC Page 1'!#REF!</definedName>
    <definedName name="__123Graph_XACTHIC" localSheetId="6" hidden="1">'[4]FC Page 1'!#REF!</definedName>
    <definedName name="__123Graph_XACTHIC" hidden="1">'[4]FC Page 1'!#REF!</definedName>
    <definedName name="__123Graph_XCHGSPD1" localSheetId="17" hidden="1">'[2]CHGSPD19.FIN'!$A$10:$A$25</definedName>
    <definedName name="__123Graph_XCHGSPD1" localSheetId="19" hidden="1">'[2]CHGSPD19.FIN'!$A$10:$A$25</definedName>
    <definedName name="__123Graph_XCHGSPD1" localSheetId="22" hidden="1">'[2]CHGSPD19.FIN'!$A$10:$A$25</definedName>
    <definedName name="__123Graph_XCHGSPD1" hidden="1">'[3]CHGSPD19.FIN'!$A$10:$A$25</definedName>
    <definedName name="__123Graph_XCHGSPD2" localSheetId="17" hidden="1">'[2]CHGSPD19.FIN'!$A$11:$A$25</definedName>
    <definedName name="__123Graph_XCHGSPD2" localSheetId="19" hidden="1">'[2]CHGSPD19.FIN'!$A$11:$A$25</definedName>
    <definedName name="__123Graph_XCHGSPD2" localSheetId="22" hidden="1">'[2]CHGSPD19.FIN'!$A$11:$A$25</definedName>
    <definedName name="__123Graph_XCHGSPD2" hidden="1">'[3]CHGSPD19.FIN'!$A$11:$A$25</definedName>
    <definedName name="__123Graph_XEFF" localSheetId="11" hidden="1">'[4]T3 Page 1'!#REF!</definedName>
    <definedName name="__123Graph_XEFF" localSheetId="12" hidden="1">'[4]T3 Page 1'!#REF!</definedName>
    <definedName name="__123Graph_XEFF" localSheetId="15" hidden="1">'[4]T3 Page 1'!#REF!</definedName>
    <definedName name="__123Graph_XEFF" localSheetId="16" hidden="1">'[4]T3 Page 1'!#REF!</definedName>
    <definedName name="__123Graph_XEFF" localSheetId="17" hidden="1">'[4]T3 Page 1'!#REF!</definedName>
    <definedName name="__123Graph_XEFF" localSheetId="19" hidden="1">'[4]T3 Page 1'!#REF!</definedName>
    <definedName name="__123Graph_XEFF" localSheetId="20" hidden="1">'[4]T3 Page 1'!#REF!</definedName>
    <definedName name="__123Graph_XEFF" localSheetId="21" hidden="1">'[4]T3 Page 1'!#REF!</definedName>
    <definedName name="__123Graph_XEFF" localSheetId="22" hidden="1">'[4]T3 Page 1'!#REF!</definedName>
    <definedName name="__123Graph_XEFF" localSheetId="6" hidden="1">'[4]T3 Page 1'!#REF!</definedName>
    <definedName name="__123Graph_XEFF" hidden="1">'[4]T3 Page 1'!#REF!</definedName>
    <definedName name="__123Graph_XGR14PBF1" localSheetId="17" hidden="1">'[5]HIS19FIN(A)'!$AL$70:$AL$81</definedName>
    <definedName name="__123Graph_XGR14PBF1" localSheetId="19" hidden="1">'[5]HIS19FIN(A)'!$AL$70:$AL$81</definedName>
    <definedName name="__123Graph_XGR14PBF1" localSheetId="22" hidden="1">'[5]HIS19FIN(A)'!$AL$70:$AL$81</definedName>
    <definedName name="__123Graph_XGR14PBF1" hidden="1">'[6]HIS19FIN(A)'!$AL$70:$AL$81</definedName>
    <definedName name="__123Graph_XLBF" localSheetId="11" hidden="1">'[4]T3 Page 1'!#REF!</definedName>
    <definedName name="__123Graph_XLBF" localSheetId="12" hidden="1">'[4]T3 Page 1'!#REF!</definedName>
    <definedName name="__123Graph_XLBF" localSheetId="15" hidden="1">'[4]T3 Page 1'!#REF!</definedName>
    <definedName name="__123Graph_XLBF" localSheetId="16" hidden="1">'[4]T3 Page 1'!#REF!</definedName>
    <definedName name="__123Graph_XLBF" localSheetId="17" hidden="1">'[4]T3 Page 1'!#REF!</definedName>
    <definedName name="__123Graph_XLBF" localSheetId="19" hidden="1">'[4]T3 Page 1'!#REF!</definedName>
    <definedName name="__123Graph_XLBF" localSheetId="20" hidden="1">'[4]T3 Page 1'!#REF!</definedName>
    <definedName name="__123Graph_XLBF" localSheetId="21" hidden="1">'[4]T3 Page 1'!#REF!</definedName>
    <definedName name="__123Graph_XLBF" localSheetId="22" hidden="1">'[4]T3 Page 1'!#REF!</definedName>
    <definedName name="__123Graph_XLBF" localSheetId="6" hidden="1">'[4]T3 Page 1'!#REF!</definedName>
    <definedName name="__123Graph_XLBF" hidden="1">'[4]T3 Page 1'!#REF!</definedName>
    <definedName name="__123Graph_XLBFFIN2" localSheetId="17" hidden="1">'[5]HIS19FIN(A)'!$K$61:$Q$61</definedName>
    <definedName name="__123Graph_XLBFFIN2" localSheetId="19" hidden="1">'[5]HIS19FIN(A)'!$K$61:$Q$61</definedName>
    <definedName name="__123Graph_XLBFFIN2" localSheetId="22" hidden="1">'[5]HIS19FIN(A)'!$K$61:$Q$61</definedName>
    <definedName name="__123Graph_XLBFFIN2" hidden="1">'[6]HIS19FIN(A)'!$K$61:$Q$61</definedName>
    <definedName name="__123Graph_XLBFHIC" localSheetId="17" hidden="1">'[5]HIS19FIN(A)'!$D$61:$J$61</definedName>
    <definedName name="__123Graph_XLBFHIC" localSheetId="19" hidden="1">'[5]HIS19FIN(A)'!$D$61:$J$61</definedName>
    <definedName name="__123Graph_XLBFHIC" localSheetId="22" hidden="1">'[5]HIS19FIN(A)'!$D$61:$J$61</definedName>
    <definedName name="__123Graph_XLBFHIC" hidden="1">'[6]HIS19FIN(A)'!$D$61:$J$61</definedName>
    <definedName name="__123Graph_XLBFHIC2" localSheetId="17" hidden="1">'[5]HIS19FIN(A)'!$D$61:$J$61</definedName>
    <definedName name="__123Graph_XLBFHIC2" localSheetId="19" hidden="1">'[5]HIS19FIN(A)'!$D$61:$J$61</definedName>
    <definedName name="__123Graph_XLBFHIC2" localSheetId="22" hidden="1">'[5]HIS19FIN(A)'!$D$61:$J$61</definedName>
    <definedName name="__123Graph_XLBFHIC2" hidden="1">'[6]HIS19FIN(A)'!$D$61:$J$61</definedName>
    <definedName name="__123Graph_XLCB" localSheetId="17" hidden="1">'[5]HIS19FIN(A)'!$D$79:$I$79</definedName>
    <definedName name="__123Graph_XLCB" localSheetId="19" hidden="1">'[5]HIS19FIN(A)'!$D$79:$I$79</definedName>
    <definedName name="__123Graph_XLCB" localSheetId="22" hidden="1">'[5]HIS19FIN(A)'!$D$79:$I$79</definedName>
    <definedName name="__123Graph_XLCB" hidden="1">'[6]HIS19FIN(A)'!$D$79:$I$79</definedName>
    <definedName name="__123Graph_XNACFIN" localSheetId="17" hidden="1">'[5]HIS19FIN(A)'!$K$95:$Q$95</definedName>
    <definedName name="__123Graph_XNACFIN" localSheetId="19" hidden="1">'[5]HIS19FIN(A)'!$K$95:$Q$95</definedName>
    <definedName name="__123Graph_XNACFIN" localSheetId="22" hidden="1">'[5]HIS19FIN(A)'!$K$95:$Q$95</definedName>
    <definedName name="__123Graph_XNACFIN" hidden="1">'[6]HIS19FIN(A)'!$K$95:$Q$95</definedName>
    <definedName name="__123Graph_XNACHIC" localSheetId="17" hidden="1">'[5]HIS19FIN(A)'!$D$95:$J$95</definedName>
    <definedName name="__123Graph_XNACHIC" localSheetId="19" hidden="1">'[5]HIS19FIN(A)'!$D$95:$J$95</definedName>
    <definedName name="__123Graph_XNACHIC" localSheetId="22" hidden="1">'[5]HIS19FIN(A)'!$D$95:$J$95</definedName>
    <definedName name="__123Graph_XNACHIC" hidden="1">'[6]HIS19FIN(A)'!$D$95:$J$95</definedName>
    <definedName name="__123Graph_XPIC" localSheetId="11" hidden="1">'[4]T3 Page 1'!#REF!</definedName>
    <definedName name="__123Graph_XPIC" localSheetId="12" hidden="1">'[4]T3 Page 1'!#REF!</definedName>
    <definedName name="__123Graph_XPIC" localSheetId="15" hidden="1">'[4]T3 Page 1'!#REF!</definedName>
    <definedName name="__123Graph_XPIC" localSheetId="16" hidden="1">'[4]T3 Page 1'!#REF!</definedName>
    <definedName name="__123Graph_XPIC" localSheetId="17" hidden="1">'[4]T3 Page 1'!#REF!</definedName>
    <definedName name="__123Graph_XPIC" localSheetId="19" hidden="1">'[4]T3 Page 1'!#REF!</definedName>
    <definedName name="__123Graph_XPIC" localSheetId="20" hidden="1">'[4]T3 Page 1'!#REF!</definedName>
    <definedName name="__123Graph_XPIC" localSheetId="21" hidden="1">'[4]T3 Page 1'!#REF!</definedName>
    <definedName name="__123Graph_XPIC" localSheetId="22" hidden="1">'[4]T3 Page 1'!#REF!</definedName>
    <definedName name="__123Graph_XPIC" localSheetId="6" hidden="1">'[4]T3 Page 1'!#REF!</definedName>
    <definedName name="__123Graph_XPIC" hidden="1">'[4]T3 Page 1'!#REF!</definedName>
    <definedName name="_Regression_Out" localSheetId="11" hidden="1">#REF!</definedName>
    <definedName name="_Regression_Out" localSheetId="12" hidden="1">#REF!</definedName>
    <definedName name="_Regression_Out" localSheetId="15" hidden="1">#REF!</definedName>
    <definedName name="_Regression_Out" localSheetId="16" hidden="1">#REF!</definedName>
    <definedName name="_Regression_Out" localSheetId="17" hidden="1">#REF!</definedName>
    <definedName name="_Regression_Out" localSheetId="19" hidden="1">#REF!</definedName>
    <definedName name="_Regression_Out" localSheetId="20" hidden="1">#REF!</definedName>
    <definedName name="_Regression_Out" localSheetId="21" hidden="1">#REF!</definedName>
    <definedName name="_Regression_Out" localSheetId="22" hidden="1">#REF!</definedName>
    <definedName name="_Regression_Out" localSheetId="6" hidden="1">#REF!</definedName>
    <definedName name="_Regression_Out" hidden="1">#REF!</definedName>
    <definedName name="_Regression_X" localSheetId="11" hidden="1">#REF!</definedName>
    <definedName name="_Regression_X" localSheetId="12" hidden="1">#REF!</definedName>
    <definedName name="_Regression_X" localSheetId="15" hidden="1">#REF!</definedName>
    <definedName name="_Regression_X" localSheetId="16" hidden="1">#REF!</definedName>
    <definedName name="_Regression_X" localSheetId="17" hidden="1">#REF!</definedName>
    <definedName name="_Regression_X" localSheetId="19" hidden="1">#REF!</definedName>
    <definedName name="_Regression_X" localSheetId="20" hidden="1">#REF!</definedName>
    <definedName name="_Regression_X" localSheetId="21" hidden="1">#REF!</definedName>
    <definedName name="_Regression_X" localSheetId="22" hidden="1">#REF!</definedName>
    <definedName name="_Regression_X" localSheetId="6" hidden="1">#REF!</definedName>
    <definedName name="_Regression_X" hidden="1">#REF!</definedName>
    <definedName name="_Regression_Y" localSheetId="11" hidden="1">#REF!</definedName>
    <definedName name="_Regression_Y" localSheetId="12" hidden="1">#REF!</definedName>
    <definedName name="_Regression_Y" localSheetId="15" hidden="1">#REF!</definedName>
    <definedName name="_Regression_Y" localSheetId="16" hidden="1">#REF!</definedName>
    <definedName name="_Regression_Y" localSheetId="17" hidden="1">#REF!</definedName>
    <definedName name="_Regression_Y" localSheetId="19" hidden="1">#REF!</definedName>
    <definedName name="_Regression_Y" localSheetId="20" hidden="1">#REF!</definedName>
    <definedName name="_Regression_Y" localSheetId="21" hidden="1">#REF!</definedName>
    <definedName name="_Regression_Y" localSheetId="22" hidden="1">#REF!</definedName>
    <definedName name="_Regression_Y" localSheetId="6" hidden="1">#REF!</definedName>
    <definedName name="_Regression_Y" hidden="1">#REF!</definedName>
    <definedName name="asdas" localSheetId="1"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3"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7"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1" hidden="1">{#N/A,#N/A,FALSE,"TMCOMP96";#N/A,#N/A,FALSE,"MAT96";#N/A,#N/A,FALSE,"FANDA96";#N/A,#N/A,FALSE,"INTRAN96";#N/A,#N/A,FALSE,"NAA9697";#N/A,#N/A,FALSE,"ECWEBB";#N/A,#N/A,FALSE,"MFT96";#N/A,#N/A,FALSE,"CTrecon"}</definedName>
    <definedName name="asdas" localSheetId="22" hidden="1">{#N/A,#N/A,FALSE,"TMCOMP96";#N/A,#N/A,FALSE,"MAT96";#N/A,#N/A,FALSE,"FANDA96";#N/A,#N/A,FALSE,"INTRAN96";#N/A,#N/A,FALSE,"NAA9697";#N/A,#N/A,FALSE,"ECWEBB";#N/A,#N/A,FALSE,"MFT96";#N/A,#N/A,FALSE,"CTrecon"}</definedName>
    <definedName name="asdas" localSheetId="3"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BLPH1" hidden="1">'[7]4.6 ten year bonds'!$A$4</definedName>
    <definedName name="BLPH2" hidden="1">'[7]4.6 ten year bonds'!$D$4</definedName>
    <definedName name="BLPH3" hidden="1">'[7]4.6 ten year bonds'!$G$4</definedName>
    <definedName name="BLPH4" hidden="1">'[7]4.6 ten year bonds'!$J$4</definedName>
    <definedName name="BLPH5" hidden="1">'[7]4.6 ten year bonds'!$M$4</definedName>
    <definedName name="dgsgf" localSheetId="1"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3"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7"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1" hidden="1">{#N/A,#N/A,FALSE,"TMCOMP96";#N/A,#N/A,FALSE,"MAT96";#N/A,#N/A,FALSE,"FANDA96";#N/A,#N/A,FALSE,"INTRAN96";#N/A,#N/A,FALSE,"NAA9697";#N/A,#N/A,FALSE,"ECWEBB";#N/A,#N/A,FALSE,"MFT96";#N/A,#N/A,FALSE,"CTrecon"}</definedName>
    <definedName name="dgsgf" localSheetId="22" hidden="1">{#N/A,#N/A,FALSE,"TMCOMP96";#N/A,#N/A,FALSE,"MAT96";#N/A,#N/A,FALSE,"FANDA96";#N/A,#N/A,FALSE,"INTRAN96";#N/A,#N/A,FALSE,"NAA9697";#N/A,#N/A,FALSE,"ECWEBB";#N/A,#N/A,FALSE,"MFT96";#N/A,#N/A,FALSE,"CTrecon"}</definedName>
    <definedName name="dgsgf" localSheetId="3"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istribution" localSheetId="11" hidden="1">#REF!</definedName>
    <definedName name="Distribution" localSheetId="12" hidden="1">#REF!</definedName>
    <definedName name="Distribution" localSheetId="15" hidden="1">#REF!</definedName>
    <definedName name="Distribution" localSheetId="16" hidden="1">#REF!</definedName>
    <definedName name="Distribution" localSheetId="17" hidden="1">#REF!</definedName>
    <definedName name="Distribution" localSheetId="19" hidden="1">#REF!</definedName>
    <definedName name="Distribution" localSheetId="20" hidden="1">#REF!</definedName>
    <definedName name="Distribution" localSheetId="21" hidden="1">#REF!</definedName>
    <definedName name="Distribution" localSheetId="22" hidden="1">#REF!</definedName>
    <definedName name="Distribution" localSheetId="6" hidden="1">#REF!</definedName>
    <definedName name="Distribution" hidden="1">#REF!</definedName>
    <definedName name="ExtraProfiles" localSheetId="11" hidden="1">#REF!</definedName>
    <definedName name="ExtraProfiles" localSheetId="12" hidden="1">#REF!</definedName>
    <definedName name="ExtraProfiles" localSheetId="15" hidden="1">#REF!</definedName>
    <definedName name="ExtraProfiles" localSheetId="16" hidden="1">#REF!</definedName>
    <definedName name="ExtraProfiles" localSheetId="17" hidden="1">#REF!</definedName>
    <definedName name="ExtraProfiles" localSheetId="19" hidden="1">#REF!</definedName>
    <definedName name="ExtraProfiles" localSheetId="20" hidden="1">#REF!</definedName>
    <definedName name="ExtraProfiles" localSheetId="21" hidden="1">#REF!</definedName>
    <definedName name="ExtraProfiles" localSheetId="22" hidden="1">#REF!</definedName>
    <definedName name="ExtraProfiles" localSheetId="6" hidden="1">#REF!</definedName>
    <definedName name="ExtraProfiles" hidden="1">#REF!</definedName>
    <definedName name="fg" localSheetId="1"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3"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7"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1" hidden="1">{#N/A,#N/A,FALSE,"TMCOMP96";#N/A,#N/A,FALSE,"MAT96";#N/A,#N/A,FALSE,"FANDA96";#N/A,#N/A,FALSE,"INTRAN96";#N/A,#N/A,FALSE,"NAA9697";#N/A,#N/A,FALSE,"ECWEBB";#N/A,#N/A,FALSE,"MFT96";#N/A,#N/A,FALSE,"CTrecon"}</definedName>
    <definedName name="fg" localSheetId="22" hidden="1">{#N/A,#N/A,FALSE,"TMCOMP96";#N/A,#N/A,FALSE,"MAT96";#N/A,#N/A,FALSE,"FANDA96";#N/A,#N/A,FALSE,"INTRAN96";#N/A,#N/A,FALSE,"NAA9697";#N/A,#N/A,FALSE,"ECWEBB";#N/A,#N/A,FALSE,"MFT96";#N/A,#N/A,FALSE,"CTrecon"}</definedName>
    <definedName name="fg" localSheetId="3"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fd" localSheetId="1"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3"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7"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1" hidden="1">{#N/A,#N/A,FALSE,"TMCOMP96";#N/A,#N/A,FALSE,"MAT96";#N/A,#N/A,FALSE,"FANDA96";#N/A,#N/A,FALSE,"INTRAN96";#N/A,#N/A,FALSE,"NAA9697";#N/A,#N/A,FALSE,"ECWEBB";#N/A,#N/A,FALSE,"MFT96";#N/A,#N/A,FALSE,"CTrecon"}</definedName>
    <definedName name="fgfd" localSheetId="22" hidden="1">{#N/A,#N/A,FALSE,"TMCOMP96";#N/A,#N/A,FALSE,"MAT96";#N/A,#N/A,FALSE,"FANDA96";#N/A,#N/A,FALSE,"INTRAN96";#N/A,#N/A,FALSE,"NAA9697";#N/A,#N/A,FALSE,"ECWEBB";#N/A,#N/A,FALSE,"MFT96";#N/A,#N/A,FALSE,"CTrecon"}</definedName>
    <definedName name="fgfd" localSheetId="3"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ghj" localSheetId="1"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3"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7"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1" hidden="1">{#N/A,#N/A,FALSE,"TMCOMP96";#N/A,#N/A,FALSE,"MAT96";#N/A,#N/A,FALSE,"FANDA96";#N/A,#N/A,FALSE,"INTRAN96";#N/A,#N/A,FALSE,"NAA9697";#N/A,#N/A,FALSE,"ECWEBB";#N/A,#N/A,FALSE,"MFT96";#N/A,#N/A,FALSE,"CTrecon"}</definedName>
    <definedName name="ghj" localSheetId="22" hidden="1">{#N/A,#N/A,FALSE,"TMCOMP96";#N/A,#N/A,FALSE,"MAT96";#N/A,#N/A,FALSE,"FANDA96";#N/A,#N/A,FALSE,"INTRAN96";#N/A,#N/A,FALSE,"NAA9697";#N/A,#N/A,FALSE,"ECWEBB";#N/A,#N/A,FALSE,"MFT96";#N/A,#N/A,FALSE,"CTrecon"}</definedName>
    <definedName name="ghj" localSheetId="3"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jhkgh" localSheetId="1"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3"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7"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1" hidden="1">{#N/A,#N/A,FALSE,"TMCOMP96";#N/A,#N/A,FALSE,"MAT96";#N/A,#N/A,FALSE,"FANDA96";#N/A,#N/A,FALSE,"INTRAN96";#N/A,#N/A,FALSE,"NAA9697";#N/A,#N/A,FALSE,"ECWEBB";#N/A,#N/A,FALSE,"MFT96";#N/A,#N/A,FALSE,"CTrecon"}</definedName>
    <definedName name="jhkgh" localSheetId="22" hidden="1">{#N/A,#N/A,FALSE,"TMCOMP96";#N/A,#N/A,FALSE,"MAT96";#N/A,#N/A,FALSE,"FANDA96";#N/A,#N/A,FALSE,"INTRAN96";#N/A,#N/A,FALSE,"NAA9697";#N/A,#N/A,FALSE,"ECWEBB";#N/A,#N/A,FALSE,"MFT96";#N/A,#N/A,FALSE,"CTrecon"}</definedName>
    <definedName name="jhkgh" localSheetId="3"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1"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3"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7"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1" hidden="1">{#N/A,#N/A,FALSE,"TMCOMP96";#N/A,#N/A,FALSE,"MAT96";#N/A,#N/A,FALSE,"FANDA96";#N/A,#N/A,FALSE,"INTRAN96";#N/A,#N/A,FALSE,"NAA9697";#N/A,#N/A,FALSE,"ECWEBB";#N/A,#N/A,FALSE,"MFT96";#N/A,#N/A,FALSE,"CTrecon"}</definedName>
    <definedName name="jhkgh2" localSheetId="22" hidden="1">{#N/A,#N/A,FALSE,"TMCOMP96";#N/A,#N/A,FALSE,"MAT96";#N/A,#N/A,FALSE,"FANDA96";#N/A,#N/A,FALSE,"INTRAN96";#N/A,#N/A,FALSE,"NAA9697";#N/A,#N/A,FALSE,"ECWEBB";#N/A,#N/A,FALSE,"MFT96";#N/A,#N/A,FALSE,"CTrecon"}</definedName>
    <definedName name="jhkgh2" localSheetId="3"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Option2" localSheetId="1"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3"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7"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1" hidden="1">{#N/A,#N/A,FALSE,"TMCOMP96";#N/A,#N/A,FALSE,"MAT96";#N/A,#N/A,FALSE,"FANDA96";#N/A,#N/A,FALSE,"INTRAN96";#N/A,#N/A,FALSE,"NAA9697";#N/A,#N/A,FALSE,"ECWEBB";#N/A,#N/A,FALSE,"MFT96";#N/A,#N/A,FALSE,"CTrecon"}</definedName>
    <definedName name="Option2" localSheetId="22" hidden="1">{#N/A,#N/A,FALSE,"TMCOMP96";#N/A,#N/A,FALSE,"MAT96";#N/A,#N/A,FALSE,"FANDA96";#N/A,#N/A,FALSE,"INTRAN96";#N/A,#N/A,FALSE,"NAA9697";#N/A,#N/A,FALSE,"ECWEBB";#N/A,#N/A,FALSE,"MFT96";#N/A,#N/A,FALSE,"CTrecon"}</definedName>
    <definedName name="Option2" localSheetId="3"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Pop" localSheetId="11" hidden="1">[8]Population!#REF!</definedName>
    <definedName name="Pop" localSheetId="15" hidden="1">[8]Population!#REF!</definedName>
    <definedName name="Pop" localSheetId="16" hidden="1">[8]Population!#REF!</definedName>
    <definedName name="Pop" localSheetId="17" hidden="1">[8]Population!#REF!</definedName>
    <definedName name="Pop" localSheetId="19" hidden="1">[8]Population!#REF!</definedName>
    <definedName name="Pop" localSheetId="20" hidden="1">[8]Population!#REF!</definedName>
    <definedName name="Pop" localSheetId="21" hidden="1">[8]Population!#REF!</definedName>
    <definedName name="Pop" localSheetId="22" hidden="1">[8]Population!#REF!</definedName>
    <definedName name="Pop" hidden="1">[8]Population!#REF!</definedName>
    <definedName name="Population" localSheetId="11" hidden="1">#REF!</definedName>
    <definedName name="Population" localSheetId="12" hidden="1">#REF!</definedName>
    <definedName name="Population" localSheetId="15" hidden="1">#REF!</definedName>
    <definedName name="Population" localSheetId="16" hidden="1">#REF!</definedName>
    <definedName name="Population" localSheetId="17" hidden="1">#REF!</definedName>
    <definedName name="Population" localSheetId="19" hidden="1">#REF!</definedName>
    <definedName name="Population" localSheetId="20" hidden="1">#REF!</definedName>
    <definedName name="Population" localSheetId="21" hidden="1">#REF!</definedName>
    <definedName name="Population" localSheetId="22" hidden="1">#REF!</definedName>
    <definedName name="Population" localSheetId="6" hidden="1">#REF!</definedName>
    <definedName name="Population" hidden="1">#REF!</definedName>
    <definedName name="_xlnm.Print_Area" localSheetId="1">'1.1'!$B$2:$S$118</definedName>
    <definedName name="_xlnm.Print_Area" localSheetId="10">'1.10'!$B$2:$L$108</definedName>
    <definedName name="_xlnm.Print_Area" localSheetId="11">'1.11'!$B$2:$X$86</definedName>
    <definedName name="_xlnm.Print_Area" localSheetId="12">'1.12'!$B$2:$O$14</definedName>
    <definedName name="_xlnm.Print_Area" localSheetId="13">'1.13'!$B$2:$I$81</definedName>
    <definedName name="_xlnm.Print_Area" localSheetId="14">'1.14'!$B$2:$E$104</definedName>
    <definedName name="_xlnm.Print_Area" localSheetId="15">'1.15'!$B$2:$G$102</definedName>
    <definedName name="_xlnm.Print_Area" localSheetId="16">'1.16'!$B$2:$I$13</definedName>
    <definedName name="_xlnm.Print_Area" localSheetId="17">'1.17'!$B$2:$R$49</definedName>
    <definedName name="_xlnm.Print_Area" localSheetId="18">'1.18'!$B$2:$H$8</definedName>
    <definedName name="_xlnm.Print_Area" localSheetId="19">'1.19'!$B$2:$C$281</definedName>
    <definedName name="_xlnm.Print_Area" localSheetId="2">'1.2'!$B$2:$P$115</definedName>
    <definedName name="_xlnm.Print_Area" localSheetId="20">'1.20'!$B$2:$I$29</definedName>
    <definedName name="_xlnm.Print_Area" localSheetId="21">'1.21'!$B$2:$T$51</definedName>
    <definedName name="_xlnm.Print_Area" localSheetId="22">'1.22'!$B$2:$J$106</definedName>
    <definedName name="_xlnm.Print_Area" localSheetId="23">'1.23'!$B$2:$E$104</definedName>
    <definedName name="_xlnm.Print_Area" localSheetId="3">'1.3'!$A$1:$I$127</definedName>
    <definedName name="_xlnm.Print_Area" localSheetId="4">'1.4'!$B$2:$F$103</definedName>
    <definedName name="_xlnm.Print_Area" localSheetId="5">'1.5'!$B$2:$J$109</definedName>
    <definedName name="_xlnm.Print_Area" localSheetId="6">'1.6'!$B$2:$V$118</definedName>
    <definedName name="_xlnm.Print_Area" localSheetId="7">'1.7'!$B$2:$R$109</definedName>
    <definedName name="_xlnm.Print_Area" localSheetId="8">'1.8'!$B$2:$I$106</definedName>
    <definedName name="_xlnm.Print_Area" localSheetId="9">'1.9'!$B$2:$K$111</definedName>
    <definedName name="_xlnm.Print_Area" localSheetId="0">Contents!$B$2:$B$27</definedName>
    <definedName name="Profiles" localSheetId="11" hidden="1">#REF!</definedName>
    <definedName name="Profiles" localSheetId="12" hidden="1">#REF!</definedName>
    <definedName name="Profiles" localSheetId="15" hidden="1">#REF!</definedName>
    <definedName name="Profiles" localSheetId="16" hidden="1">#REF!</definedName>
    <definedName name="Profiles" localSheetId="17" hidden="1">#REF!</definedName>
    <definedName name="Profiles" localSheetId="19" hidden="1">#REF!</definedName>
    <definedName name="Profiles" localSheetId="20" hidden="1">#REF!</definedName>
    <definedName name="Profiles" localSheetId="21" hidden="1">#REF!</definedName>
    <definedName name="Profiles" localSheetId="22" hidden="1">#REF!</definedName>
    <definedName name="Profiles" localSheetId="6" hidden="1">#REF!</definedName>
    <definedName name="Profiles" hidden="1">#REF!</definedName>
    <definedName name="Projections" localSheetId="11" hidden="1">#REF!</definedName>
    <definedName name="Projections" localSheetId="12" hidden="1">#REF!</definedName>
    <definedName name="Projections" localSheetId="15" hidden="1">#REF!</definedName>
    <definedName name="Projections" localSheetId="16" hidden="1">#REF!</definedName>
    <definedName name="Projections" localSheetId="17" hidden="1">#REF!</definedName>
    <definedName name="Projections" localSheetId="19" hidden="1">#REF!</definedName>
    <definedName name="Projections" localSheetId="20" hidden="1">#REF!</definedName>
    <definedName name="Projections" localSheetId="21" hidden="1">#REF!</definedName>
    <definedName name="Projections" localSheetId="22" hidden="1">#REF!</definedName>
    <definedName name="Projections" localSheetId="6" hidden="1">#REF!</definedName>
    <definedName name="Projections" hidden="1">#REF!</definedName>
    <definedName name="Results" hidden="1">[9]UK99!$A$1:$A$1</definedName>
    <definedName name="sdf" localSheetId="1"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3"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7"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1" hidden="1">{#N/A,#N/A,FALSE,"TMCOMP96";#N/A,#N/A,FALSE,"MAT96";#N/A,#N/A,FALSE,"FANDA96";#N/A,#N/A,FALSE,"INTRAN96";#N/A,#N/A,FALSE,"NAA9697";#N/A,#N/A,FALSE,"ECWEBB";#N/A,#N/A,FALSE,"MFT96";#N/A,#N/A,FALSE,"CTrecon"}</definedName>
    <definedName name="sdf" localSheetId="22" hidden="1">{#N/A,#N/A,FALSE,"TMCOMP96";#N/A,#N/A,FALSE,"MAT96";#N/A,#N/A,FALSE,"FANDA96";#N/A,#N/A,FALSE,"INTRAN96";#N/A,#N/A,FALSE,"NAA9697";#N/A,#N/A,FALSE,"ECWEBB";#N/A,#N/A,FALSE,"MFT96";#N/A,#N/A,FALSE,"CTrecon"}</definedName>
    <definedName name="sdf" localSheetId="3"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1"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3"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7"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1" hidden="1">{#N/A,#N/A,FALSE,"TMCOMP96";#N/A,#N/A,FALSE,"MAT96";#N/A,#N/A,FALSE,"FANDA96";#N/A,#N/A,FALSE,"INTRAN96";#N/A,#N/A,FALSE,"NAA9697";#N/A,#N/A,FALSE,"ECWEBB";#N/A,#N/A,FALSE,"MFT96";#N/A,#N/A,FALSE,"CTrecon"}</definedName>
    <definedName name="sdff" localSheetId="22" hidden="1">{#N/A,#N/A,FALSE,"TMCOMP96";#N/A,#N/A,FALSE,"MAT96";#N/A,#N/A,FALSE,"FANDA96";#N/A,#N/A,FALSE,"INTRAN96";#N/A,#N/A,FALSE,"NAA9697";#N/A,#N/A,FALSE,"ECWEBB";#N/A,#N/A,FALSE,"MFT96";#N/A,#N/A,FALSE,"CTrecon"}</definedName>
    <definedName name="sdff" localSheetId="3"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fad" localSheetId="1"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3"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7"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1" hidden="1">{#N/A,#N/A,FALSE,"TMCOMP96";#N/A,#N/A,FALSE,"MAT96";#N/A,#N/A,FALSE,"FANDA96";#N/A,#N/A,FALSE,"INTRAN96";#N/A,#N/A,FALSE,"NAA9697";#N/A,#N/A,FALSE,"ECWEBB";#N/A,#N/A,FALSE,"MFT96";#N/A,#N/A,FALSE,"CTrecon"}</definedName>
    <definedName name="sfad" localSheetId="22" hidden="1">{#N/A,#N/A,FALSE,"TMCOMP96";#N/A,#N/A,FALSE,"MAT96";#N/A,#N/A,FALSE,"FANDA96";#N/A,#N/A,FALSE,"INTRAN96";#N/A,#N/A,FALSE,"NAA9697";#N/A,#N/A,FALSE,"ECWEBB";#N/A,#N/A,FALSE,"MFT96";#N/A,#N/A,FALSE,"CTrecon"}</definedName>
    <definedName name="sfad" localSheetId="3"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trggh" localSheetId="1"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3"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7"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1" hidden="1">{#N/A,#N/A,FALSE,"TMCOMP96";#N/A,#N/A,FALSE,"MAT96";#N/A,#N/A,FALSE,"FANDA96";#N/A,#N/A,FALSE,"INTRAN96";#N/A,#N/A,FALSE,"NAA9697";#N/A,#N/A,FALSE,"ECWEBB";#N/A,#N/A,FALSE,"MFT96";#N/A,#N/A,FALSE,"CTrecon"}</definedName>
    <definedName name="trggh" localSheetId="22" hidden="1">{#N/A,#N/A,FALSE,"TMCOMP96";#N/A,#N/A,FALSE,"MAT96";#N/A,#N/A,FALSE,"FANDA96";#N/A,#N/A,FALSE,"INTRAN96";#N/A,#N/A,FALSE,"NAA9697";#N/A,#N/A,FALSE,"ECWEBB";#N/A,#N/A,FALSE,"MFT96";#N/A,#N/A,FALSE,"CTrecon"}</definedName>
    <definedName name="trggh" localSheetId="3"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wrn.TMCOMP." localSheetId="1"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3"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7"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1" hidden="1">{#N/A,#N/A,FALSE,"TMCOMP96";#N/A,#N/A,FALSE,"MAT96";#N/A,#N/A,FALSE,"FANDA96";#N/A,#N/A,FALSE,"INTRAN96";#N/A,#N/A,FALSE,"NAA9697";#N/A,#N/A,FALSE,"ECWEBB";#N/A,#N/A,FALSE,"MFT96";#N/A,#N/A,FALSE,"CTrecon"}</definedName>
    <definedName name="wrn.TMCOMP." localSheetId="22" hidden="1">{#N/A,#N/A,FALSE,"TMCOMP96";#N/A,#N/A,FALSE,"MAT96";#N/A,#N/A,FALSE,"FANDA96";#N/A,#N/A,FALSE,"INTRAN96";#N/A,#N/A,FALSE,"NAA9697";#N/A,#N/A,FALSE,"ECWEBB";#N/A,#N/A,FALSE,"MFT96";#N/A,#N/A,FALSE,"CTrecon"}</definedName>
    <definedName name="wrn.TMCOMP." localSheetId="3"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s>
  <calcPr calcId="171027"/>
</workbook>
</file>

<file path=xl/calcChain.xml><?xml version="1.0" encoding="utf-8"?>
<calcChain xmlns="http://schemas.openxmlformats.org/spreadsheetml/2006/main">
  <c r="N36" i="75" l="1"/>
  <c r="N35" i="75"/>
  <c r="N34" i="75"/>
  <c r="N33" i="75"/>
  <c r="N32" i="75"/>
  <c r="N31" i="75"/>
  <c r="N30" i="75"/>
  <c r="N29" i="75"/>
  <c r="N28" i="75"/>
  <c r="N27" i="75"/>
  <c r="N26" i="75"/>
  <c r="N25" i="75"/>
  <c r="N24" i="75"/>
  <c r="N23" i="75"/>
  <c r="N22" i="75"/>
  <c r="N21" i="75"/>
  <c r="N20" i="75"/>
  <c r="N19" i="75"/>
  <c r="N18" i="75"/>
  <c r="N17" i="75"/>
  <c r="N16" i="75"/>
  <c r="N15" i="75"/>
  <c r="N14" i="75"/>
  <c r="N13" i="75"/>
  <c r="L68" i="73"/>
  <c r="R100" i="73"/>
  <c r="Q84" i="73"/>
  <c r="R99" i="73"/>
  <c r="Q83" i="73"/>
  <c r="R98" i="73"/>
  <c r="Q82" i="73"/>
  <c r="R97" i="73"/>
  <c r="Q81" i="73"/>
  <c r="R96" i="73"/>
  <c r="Q80" i="73"/>
  <c r="R95" i="73"/>
  <c r="Q79" i="73"/>
  <c r="R94" i="73"/>
  <c r="Q78" i="73"/>
  <c r="R93" i="73"/>
  <c r="Q77" i="73"/>
  <c r="R92" i="73"/>
  <c r="Q76" i="73"/>
  <c r="R91" i="73"/>
  <c r="Q75" i="73"/>
  <c r="R90" i="73"/>
  <c r="Q74" i="73"/>
  <c r="R89" i="73"/>
  <c r="Q73" i="73"/>
  <c r="L20" i="73"/>
  <c r="R88" i="73"/>
  <c r="Q72" i="73"/>
  <c r="L16" i="73"/>
  <c r="R87" i="73"/>
  <c r="Q71" i="73"/>
  <c r="L11" i="73"/>
  <c r="L10" i="73"/>
  <c r="K86" i="73"/>
  <c r="S70" i="73"/>
  <c r="Q70" i="73"/>
  <c r="M70" i="73"/>
  <c r="Y7" i="73"/>
  <c r="L6" i="73"/>
  <c r="S85" i="73"/>
  <c r="Q85" i="73"/>
  <c r="R69" i="73"/>
  <c r="L4" i="73"/>
  <c r="M71" i="73" l="1"/>
  <c r="N87" i="73"/>
  <c r="O87" i="73"/>
  <c r="N88" i="73"/>
  <c r="N89" i="73"/>
  <c r="O89" i="73"/>
  <c r="U75" i="73"/>
  <c r="V91" i="73"/>
  <c r="O93" i="73"/>
  <c r="U78" i="73"/>
  <c r="V94" i="73"/>
  <c r="N95" i="73"/>
  <c r="V95" i="73"/>
  <c r="N96" i="73"/>
  <c r="V96" i="73"/>
  <c r="U81" i="73"/>
  <c r="V97" i="73"/>
  <c r="M82" i="73"/>
  <c r="U82" i="73"/>
  <c r="N98" i="73"/>
  <c r="V98" i="73"/>
  <c r="M83" i="73"/>
  <c r="U83" i="73"/>
  <c r="N99" i="73"/>
  <c r="V99" i="73"/>
  <c r="M84" i="73"/>
  <c r="U84" i="73"/>
  <c r="N100" i="73"/>
  <c r="V100" i="73"/>
  <c r="U85" i="73"/>
  <c r="U71" i="73"/>
  <c r="V87" i="73"/>
  <c r="V88" i="73"/>
  <c r="U73" i="73"/>
  <c r="V89" i="73"/>
  <c r="U74" i="73"/>
  <c r="V90" i="73"/>
  <c r="M76" i="73"/>
  <c r="V92" i="73"/>
  <c r="U77" i="73"/>
  <c r="V93" i="73"/>
  <c r="M78" i="73"/>
  <c r="N94" i="73"/>
  <c r="M79" i="73"/>
  <c r="U79" i="73"/>
  <c r="M80" i="73"/>
  <c r="U80" i="73"/>
  <c r="M81" i="73"/>
  <c r="N97" i="73"/>
  <c r="M85" i="73"/>
  <c r="O70" i="73"/>
  <c r="U72" i="73"/>
  <c r="M74" i="73"/>
  <c r="N90" i="73"/>
  <c r="M75" i="73"/>
  <c r="N91" i="73"/>
  <c r="O91" i="73"/>
  <c r="N92" i="73"/>
  <c r="M77" i="73"/>
  <c r="N93" i="73"/>
  <c r="V69" i="73"/>
  <c r="L7" i="73"/>
  <c r="L14" i="73"/>
  <c r="L18" i="73"/>
  <c r="L22" i="73"/>
  <c r="L26" i="73"/>
  <c r="O75" i="73"/>
  <c r="L30" i="73"/>
  <c r="L34" i="73"/>
  <c r="O77" i="73"/>
  <c r="L38" i="73"/>
  <c r="L42" i="73"/>
  <c r="O79" i="73"/>
  <c r="L46" i="73"/>
  <c r="L50" i="73"/>
  <c r="O81" i="73"/>
  <c r="L54" i="73"/>
  <c r="L58" i="73"/>
  <c r="O83" i="73"/>
  <c r="L62" i="73"/>
  <c r="L66" i="73"/>
  <c r="O85" i="73"/>
  <c r="O71" i="73"/>
  <c r="O72" i="73"/>
  <c r="O73" i="73"/>
  <c r="O76" i="73"/>
  <c r="O78" i="73"/>
  <c r="O82" i="73"/>
  <c r="O84" i="73"/>
  <c r="O74" i="73"/>
  <c r="O80" i="73"/>
  <c r="M69" i="73"/>
  <c r="O69" i="73"/>
  <c r="S69" i="73"/>
  <c r="O88" i="73"/>
  <c r="O90" i="73"/>
  <c r="O92" i="73"/>
  <c r="O94" i="73"/>
  <c r="Q69" i="73"/>
  <c r="U69" i="73"/>
  <c r="L8" i="73"/>
  <c r="R70" i="73"/>
  <c r="V70" i="73"/>
  <c r="S86" i="73"/>
  <c r="Y10" i="73"/>
  <c r="O86" i="73"/>
  <c r="M87" i="73"/>
  <c r="Q87" i="73"/>
  <c r="U87" i="73"/>
  <c r="M88" i="73"/>
  <c r="Q88" i="73"/>
  <c r="U88" i="73"/>
  <c r="M89" i="73"/>
  <c r="Q89" i="73"/>
  <c r="U89" i="73"/>
  <c r="M90" i="73"/>
  <c r="Q90" i="73"/>
  <c r="U90" i="73"/>
  <c r="M91" i="73"/>
  <c r="Q91" i="73"/>
  <c r="U91" i="73"/>
  <c r="M92" i="73"/>
  <c r="Q92" i="73"/>
  <c r="M93" i="73"/>
  <c r="Q93" i="73"/>
  <c r="U93" i="73"/>
  <c r="M94" i="73"/>
  <c r="Q94" i="73"/>
  <c r="U94" i="73"/>
  <c r="M95" i="73"/>
  <c r="Q95" i="73"/>
  <c r="U95" i="73"/>
  <c r="M96" i="73"/>
  <c r="Q96" i="73"/>
  <c r="U96" i="73"/>
  <c r="M97" i="73"/>
  <c r="Q97" i="73"/>
  <c r="U97" i="73"/>
  <c r="M98" i="73"/>
  <c r="Q98" i="73"/>
  <c r="U98" i="73"/>
  <c r="M99" i="73"/>
  <c r="Q99" i="73"/>
  <c r="U99" i="73"/>
  <c r="M100" i="73"/>
  <c r="Q100" i="73"/>
  <c r="U100" i="73"/>
  <c r="M86" i="73"/>
  <c r="Q86" i="73"/>
  <c r="U86" i="73"/>
  <c r="N71" i="73"/>
  <c r="R71" i="73"/>
  <c r="V71" i="73"/>
  <c r="S87" i="73"/>
  <c r="L15" i="73"/>
  <c r="N72" i="73"/>
  <c r="R72" i="73"/>
  <c r="V72" i="73"/>
  <c r="S88" i="73"/>
  <c r="L19" i="73"/>
  <c r="N73" i="73"/>
  <c r="R73" i="73"/>
  <c r="V73" i="73"/>
  <c r="S89" i="73"/>
  <c r="L23" i="73"/>
  <c r="N74" i="73"/>
  <c r="R74" i="73"/>
  <c r="V74" i="73"/>
  <c r="S90" i="73"/>
  <c r="L27" i="73"/>
  <c r="N75" i="73"/>
  <c r="R75" i="73"/>
  <c r="V75" i="73"/>
  <c r="S91" i="73"/>
  <c r="L31" i="73"/>
  <c r="N76" i="73"/>
  <c r="R76" i="73"/>
  <c r="V76" i="73"/>
  <c r="S92" i="73"/>
  <c r="L35" i="73"/>
  <c r="N77" i="73"/>
  <c r="R77" i="73"/>
  <c r="V77" i="73"/>
  <c r="S93" i="73"/>
  <c r="L39" i="73"/>
  <c r="N78" i="73"/>
  <c r="R78" i="73"/>
  <c r="V78" i="73"/>
  <c r="S94" i="73"/>
  <c r="L43" i="73"/>
  <c r="N79" i="73"/>
  <c r="R79" i="73"/>
  <c r="V79" i="73"/>
  <c r="O95" i="73"/>
  <c r="S95" i="73"/>
  <c r="L47" i="73"/>
  <c r="N80" i="73"/>
  <c r="R80" i="73"/>
  <c r="V80" i="73"/>
  <c r="O96" i="73"/>
  <c r="S96" i="73"/>
  <c r="L51" i="73"/>
  <c r="N81" i="73"/>
  <c r="R81" i="73"/>
  <c r="V81" i="73"/>
  <c r="O97" i="73"/>
  <c r="S97" i="73"/>
  <c r="L55" i="73"/>
  <c r="N82" i="73"/>
  <c r="R82" i="73"/>
  <c r="V82" i="73"/>
  <c r="O98" i="73"/>
  <c r="S98" i="73"/>
  <c r="L59" i="73"/>
  <c r="N83" i="73"/>
  <c r="R83" i="73"/>
  <c r="V83" i="73"/>
  <c r="O99" i="73"/>
  <c r="S99" i="73"/>
  <c r="L63" i="73"/>
  <c r="N84" i="73"/>
  <c r="R84" i="73"/>
  <c r="V84" i="73"/>
  <c r="O100" i="73"/>
  <c r="S100" i="73"/>
  <c r="L67" i="73"/>
  <c r="S71" i="73"/>
  <c r="T87" i="73"/>
  <c r="S72" i="73"/>
  <c r="T88" i="73"/>
  <c r="S73" i="73"/>
  <c r="T89" i="73"/>
  <c r="S74" i="73"/>
  <c r="T90" i="73"/>
  <c r="S75" i="73"/>
  <c r="T91" i="73"/>
  <c r="S76" i="73"/>
  <c r="T92" i="73"/>
  <c r="S77" i="73"/>
  <c r="T93" i="73"/>
  <c r="S78" i="73"/>
  <c r="T94" i="73"/>
  <c r="S79" i="73"/>
  <c r="T95" i="73"/>
  <c r="S80" i="73"/>
  <c r="T96" i="73"/>
  <c r="S81" i="73"/>
  <c r="T97" i="73"/>
  <c r="S82" i="73"/>
  <c r="T98" i="73"/>
  <c r="S83" i="73"/>
  <c r="T99" i="73"/>
  <c r="S84" i="73"/>
  <c r="T100" i="73"/>
  <c r="T71" i="73"/>
  <c r="T72" i="73"/>
  <c r="T73" i="73"/>
  <c r="T74" i="73"/>
  <c r="T75" i="73"/>
  <c r="T76" i="73"/>
  <c r="T77" i="73"/>
  <c r="T78" i="73"/>
  <c r="T79" i="73"/>
  <c r="T80" i="73"/>
  <c r="T81" i="73"/>
  <c r="T82" i="73"/>
  <c r="T83" i="73"/>
  <c r="T84" i="73"/>
  <c r="K100" i="73"/>
  <c r="K72" i="73"/>
  <c r="Y5" i="73"/>
  <c r="Y4" i="73"/>
  <c r="K87" i="73"/>
  <c r="K88" i="73"/>
  <c r="K89" i="73"/>
  <c r="K90" i="73"/>
  <c r="K91" i="73"/>
  <c r="K92" i="73"/>
  <c r="K93" i="73"/>
  <c r="K94" i="73"/>
  <c r="K95" i="73"/>
  <c r="K96" i="73"/>
  <c r="K97" i="73"/>
  <c r="K98" i="73"/>
  <c r="K99" i="73"/>
  <c r="K70" i="73"/>
  <c r="Y6" i="73"/>
  <c r="K73" i="73"/>
  <c r="K74" i="73"/>
  <c r="K75" i="73"/>
  <c r="K76" i="73"/>
  <c r="K77" i="73"/>
  <c r="K78" i="73"/>
  <c r="K79" i="73"/>
  <c r="K80" i="73"/>
  <c r="K81" i="73"/>
  <c r="K82" i="73"/>
  <c r="K83" i="73"/>
  <c r="K84" i="73"/>
  <c r="K85" i="73"/>
  <c r="U92" i="73"/>
  <c r="N85" i="73"/>
  <c r="V86" i="73"/>
  <c r="M72" i="73"/>
  <c r="Y11" i="73"/>
  <c r="U76" i="73"/>
  <c r="N69" i="73"/>
  <c r="U70" i="73"/>
  <c r="V85" i="73"/>
  <c r="Y8" i="73"/>
  <c r="N86" i="73"/>
  <c r="Y12" i="73"/>
  <c r="T70" i="73"/>
  <c r="L12" i="73"/>
  <c r="K69" i="73"/>
  <c r="N70" i="73"/>
  <c r="K71" i="73"/>
  <c r="M73" i="73"/>
  <c r="R85" i="73"/>
  <c r="R86" i="73"/>
  <c r="T69" i="73"/>
  <c r="Y9" i="73"/>
  <c r="L5" i="73"/>
  <c r="L85" i="73" s="1"/>
  <c r="T85" i="73"/>
  <c r="L9" i="73"/>
  <c r="T86" i="73"/>
  <c r="L13" i="73"/>
  <c r="L17" i="73"/>
  <c r="L88" i="73" s="1"/>
  <c r="L21" i="73"/>
  <c r="L73" i="73" s="1"/>
  <c r="L24" i="73"/>
  <c r="L25" i="73"/>
  <c r="L28" i="73"/>
  <c r="L29" i="73"/>
  <c r="L32" i="73"/>
  <c r="L33" i="73"/>
  <c r="L36" i="73"/>
  <c r="L37" i="73"/>
  <c r="L40" i="73"/>
  <c r="L41" i="73"/>
  <c r="L44" i="73"/>
  <c r="L45" i="73"/>
  <c r="L48" i="73"/>
  <c r="L49" i="73"/>
  <c r="L52" i="73"/>
  <c r="L53" i="73"/>
  <c r="L56" i="73"/>
  <c r="L57" i="73"/>
  <c r="L60" i="73"/>
  <c r="L61" i="73"/>
  <c r="L64" i="73"/>
  <c r="L65" i="73"/>
  <c r="L100" i="73" s="1"/>
  <c r="L87" i="73" l="1"/>
  <c r="L83" i="73"/>
  <c r="L81" i="73"/>
  <c r="L79" i="73"/>
  <c r="L77" i="73"/>
  <c r="L75" i="73"/>
  <c r="L84" i="73"/>
  <c r="L82" i="73"/>
  <c r="L80" i="73"/>
  <c r="L78" i="73"/>
  <c r="L76" i="73"/>
  <c r="L74" i="73"/>
  <c r="L71" i="73"/>
  <c r="L99" i="73"/>
  <c r="L97" i="73"/>
  <c r="L95" i="73"/>
  <c r="L93" i="73"/>
  <c r="L91" i="73"/>
  <c r="L89" i="73"/>
  <c r="L86" i="73"/>
  <c r="L72" i="73"/>
  <c r="L69" i="73"/>
  <c r="L98" i="73"/>
  <c r="L96" i="73"/>
  <c r="L94" i="73"/>
  <c r="L92" i="73"/>
  <c r="L90" i="73"/>
  <c r="L70" i="73"/>
  <c r="B100" i="72" l="1"/>
  <c r="B99" i="72"/>
  <c r="B98" i="72"/>
  <c r="B97" i="72"/>
  <c r="B96" i="72"/>
  <c r="B95" i="72"/>
  <c r="B94" i="72"/>
  <c r="B93" i="72"/>
  <c r="B92" i="72"/>
  <c r="B91" i="72"/>
  <c r="B90" i="72"/>
  <c r="B89" i="72"/>
  <c r="B88" i="72"/>
  <c r="B87" i="72"/>
  <c r="B86" i="72"/>
  <c r="B85" i="72"/>
  <c r="B84" i="72"/>
  <c r="B83" i="72"/>
  <c r="B82" i="72"/>
  <c r="B81" i="72"/>
  <c r="B80" i="72"/>
  <c r="B79" i="72"/>
  <c r="B78" i="72"/>
  <c r="B77" i="72"/>
  <c r="B76" i="72"/>
  <c r="B75" i="72"/>
  <c r="B74" i="72"/>
  <c r="B73" i="72"/>
  <c r="B72" i="72"/>
  <c r="B71" i="72"/>
  <c r="B70" i="72"/>
  <c r="B69" i="72"/>
  <c r="B68" i="72"/>
  <c r="B67" i="72"/>
  <c r="G100" i="72"/>
  <c r="C100" i="72"/>
  <c r="B66" i="72"/>
  <c r="F100" i="72"/>
  <c r="E100" i="72"/>
  <c r="D100" i="72"/>
  <c r="B65" i="72"/>
  <c r="G84" i="72"/>
  <c r="F84" i="72"/>
  <c r="D84" i="72"/>
  <c r="C84" i="72"/>
  <c r="B64" i="72"/>
  <c r="B63" i="72"/>
  <c r="B62" i="72"/>
  <c r="F99" i="72"/>
  <c r="E99" i="72"/>
  <c r="D99" i="72"/>
  <c r="B61" i="72"/>
  <c r="G83" i="72"/>
  <c r="F83" i="72"/>
  <c r="D83" i="72"/>
  <c r="C83" i="72"/>
  <c r="B60" i="72"/>
  <c r="B59" i="72"/>
  <c r="G98" i="72"/>
  <c r="C98" i="72"/>
  <c r="B58" i="72"/>
  <c r="F98" i="72"/>
  <c r="E98" i="72"/>
  <c r="D98" i="72"/>
  <c r="B57" i="72"/>
  <c r="G82" i="72"/>
  <c r="F82" i="72"/>
  <c r="D82" i="72"/>
  <c r="C82" i="72"/>
  <c r="B56" i="72"/>
  <c r="B55" i="72"/>
  <c r="B54" i="72"/>
  <c r="F97" i="72"/>
  <c r="E97" i="72"/>
  <c r="D97" i="72"/>
  <c r="B53" i="72"/>
  <c r="G81" i="72"/>
  <c r="F81" i="72"/>
  <c r="D81" i="72"/>
  <c r="C81" i="72"/>
  <c r="B52" i="72"/>
  <c r="B51" i="72"/>
  <c r="G96" i="72"/>
  <c r="C96" i="72"/>
  <c r="B50" i="72"/>
  <c r="F96" i="72"/>
  <c r="E96" i="72"/>
  <c r="D96" i="72"/>
  <c r="B49" i="72"/>
  <c r="G80" i="72"/>
  <c r="F80" i="72"/>
  <c r="D80" i="72"/>
  <c r="C80" i="72"/>
  <c r="B48" i="72"/>
  <c r="B47" i="72"/>
  <c r="B46" i="72"/>
  <c r="F95" i="72"/>
  <c r="E95" i="72"/>
  <c r="D95" i="72"/>
  <c r="B45" i="72"/>
  <c r="G79" i="72"/>
  <c r="F79" i="72"/>
  <c r="D79" i="72"/>
  <c r="C79" i="72"/>
  <c r="B44" i="72"/>
  <c r="B43" i="72"/>
  <c r="G94" i="72"/>
  <c r="C94" i="72"/>
  <c r="B42" i="72"/>
  <c r="F94" i="72"/>
  <c r="E94" i="72"/>
  <c r="D94" i="72"/>
  <c r="B41" i="72"/>
  <c r="G78" i="72"/>
  <c r="F78" i="72"/>
  <c r="D78" i="72"/>
  <c r="C78" i="72"/>
  <c r="B40" i="72"/>
  <c r="B39" i="72"/>
  <c r="B38" i="72"/>
  <c r="F93" i="72"/>
  <c r="E93" i="72"/>
  <c r="D93" i="72"/>
  <c r="B37" i="72"/>
  <c r="G77" i="72"/>
  <c r="F77" i="72"/>
  <c r="D77" i="72"/>
  <c r="C77" i="72"/>
  <c r="B36" i="72"/>
  <c r="B35" i="72"/>
  <c r="G92" i="72"/>
  <c r="C92" i="72"/>
  <c r="B34" i="72"/>
  <c r="F92" i="72"/>
  <c r="E92" i="72"/>
  <c r="D92" i="72"/>
  <c r="B33" i="72"/>
  <c r="G76" i="72"/>
  <c r="F76" i="72"/>
  <c r="D76" i="72"/>
  <c r="C76" i="72"/>
  <c r="B32" i="72"/>
  <c r="B31" i="72"/>
  <c r="B30" i="72"/>
  <c r="F91" i="72"/>
  <c r="E91" i="72"/>
  <c r="D91" i="72"/>
  <c r="B29" i="72"/>
  <c r="G75" i="72"/>
  <c r="F75" i="72"/>
  <c r="D75" i="72"/>
  <c r="C75" i="72"/>
  <c r="B28" i="72"/>
  <c r="B27" i="72"/>
  <c r="G90" i="72"/>
  <c r="C90" i="72"/>
  <c r="B26" i="72"/>
  <c r="F90" i="72"/>
  <c r="E90" i="72"/>
  <c r="D90" i="72"/>
  <c r="B25" i="72"/>
  <c r="G74" i="72"/>
  <c r="F74" i="72"/>
  <c r="D74" i="72"/>
  <c r="C74" i="72"/>
  <c r="B24" i="72"/>
  <c r="B23" i="72"/>
  <c r="B22" i="72"/>
  <c r="F89" i="72"/>
  <c r="E89" i="72"/>
  <c r="D89" i="72"/>
  <c r="B21" i="72"/>
  <c r="G73" i="72"/>
  <c r="F73" i="72"/>
  <c r="D73" i="72"/>
  <c r="C73" i="72"/>
  <c r="B20" i="72"/>
  <c r="G88" i="72"/>
  <c r="C88" i="72"/>
  <c r="D72" i="72"/>
  <c r="E87" i="72"/>
  <c r="G87" i="72"/>
  <c r="C87" i="72"/>
  <c r="D71" i="72"/>
  <c r="G86" i="72"/>
  <c r="C86" i="72"/>
  <c r="D70" i="72"/>
  <c r="E85" i="72"/>
  <c r="G85" i="72"/>
  <c r="C85" i="72"/>
  <c r="D69" i="72"/>
  <c r="B100" i="71"/>
  <c r="B99" i="71"/>
  <c r="B98" i="71"/>
  <c r="B97" i="71"/>
  <c r="B96" i="71"/>
  <c r="B95" i="71"/>
  <c r="B94" i="71"/>
  <c r="B93" i="71"/>
  <c r="B92" i="71"/>
  <c r="B91" i="71"/>
  <c r="B90" i="71"/>
  <c r="B89" i="71"/>
  <c r="B88" i="71"/>
  <c r="B87" i="71"/>
  <c r="B86" i="71"/>
  <c r="B85" i="71"/>
  <c r="B84" i="71"/>
  <c r="B83" i="71"/>
  <c r="B82" i="71"/>
  <c r="B81" i="71"/>
  <c r="B80" i="71"/>
  <c r="B79" i="71"/>
  <c r="B78" i="71"/>
  <c r="B77" i="71"/>
  <c r="B76" i="71"/>
  <c r="B75" i="71"/>
  <c r="B74" i="71"/>
  <c r="B73" i="71"/>
  <c r="B72" i="71"/>
  <c r="B71" i="71"/>
  <c r="B70" i="71"/>
  <c r="B69" i="71"/>
  <c r="B68" i="71"/>
  <c r="B67" i="71"/>
  <c r="B66" i="71"/>
  <c r="E100" i="71"/>
  <c r="D100" i="71"/>
  <c r="B65" i="71"/>
  <c r="E84" i="71"/>
  <c r="D84" i="71"/>
  <c r="B64" i="71"/>
  <c r="B63" i="71"/>
  <c r="B62" i="71"/>
  <c r="E99" i="71"/>
  <c r="D99" i="71"/>
  <c r="B61" i="71"/>
  <c r="E83" i="71"/>
  <c r="D83" i="71"/>
  <c r="G89" i="70"/>
  <c r="C89" i="70"/>
  <c r="G72" i="70"/>
  <c r="C72" i="70"/>
  <c r="G6" i="70"/>
  <c r="C6" i="70"/>
  <c r="E76" i="71" l="1"/>
  <c r="E77" i="71"/>
  <c r="E78" i="71"/>
  <c r="E79" i="71"/>
  <c r="E80" i="71"/>
  <c r="E81" i="71"/>
  <c r="E82" i="71"/>
  <c r="D87" i="71"/>
  <c r="D76" i="71"/>
  <c r="D77" i="71"/>
  <c r="D78" i="71"/>
  <c r="D79" i="71"/>
  <c r="D80" i="71"/>
  <c r="D81" i="71"/>
  <c r="D82" i="71"/>
  <c r="D85" i="72"/>
  <c r="E70" i="72"/>
  <c r="D86" i="72"/>
  <c r="D87" i="72"/>
  <c r="E72" i="72"/>
  <c r="D88" i="72"/>
  <c r="D91" i="71"/>
  <c r="D92" i="71"/>
  <c r="D93" i="71"/>
  <c r="D94" i="71"/>
  <c r="D95" i="71"/>
  <c r="D96" i="71"/>
  <c r="D97" i="71"/>
  <c r="D98" i="71"/>
  <c r="F69" i="72"/>
  <c r="F70" i="72"/>
  <c r="E86" i="72"/>
  <c r="F71" i="72"/>
  <c r="F72" i="72"/>
  <c r="E88" i="72"/>
  <c r="C89" i="72"/>
  <c r="G89" i="72"/>
  <c r="E74" i="72"/>
  <c r="C91" i="72"/>
  <c r="G91" i="72"/>
  <c r="E76" i="72"/>
  <c r="C93" i="72"/>
  <c r="G93" i="72"/>
  <c r="E78" i="72"/>
  <c r="C95" i="72"/>
  <c r="G95" i="72"/>
  <c r="E80" i="72"/>
  <c r="C97" i="72"/>
  <c r="G97" i="72"/>
  <c r="E82" i="72"/>
  <c r="C99" i="72"/>
  <c r="G99" i="72"/>
  <c r="E84" i="72"/>
  <c r="E91" i="71"/>
  <c r="E92" i="71"/>
  <c r="E93" i="71"/>
  <c r="E94" i="71"/>
  <c r="E95" i="71"/>
  <c r="E96" i="71"/>
  <c r="E97" i="71"/>
  <c r="E98" i="71"/>
  <c r="C69" i="72"/>
  <c r="G69" i="72"/>
  <c r="F85" i="72"/>
  <c r="F86" i="72"/>
  <c r="C71" i="72"/>
  <c r="G71" i="72"/>
  <c r="F87" i="72"/>
  <c r="F88" i="72"/>
  <c r="E69" i="72"/>
  <c r="C70" i="72"/>
  <c r="G70" i="72"/>
  <c r="E71" i="72"/>
  <c r="C72" i="72"/>
  <c r="G72" i="72"/>
  <c r="E73" i="72"/>
  <c r="E75" i="72"/>
  <c r="E77" i="72"/>
  <c r="E79" i="72"/>
  <c r="E81" i="72"/>
  <c r="E83" i="72"/>
  <c r="D70" i="71"/>
  <c r="D71" i="71"/>
  <c r="E69" i="71"/>
  <c r="D85" i="71"/>
  <c r="E70" i="71"/>
  <c r="D86" i="71"/>
  <c r="E71" i="71"/>
  <c r="E72" i="71"/>
  <c r="D88" i="71"/>
  <c r="E88" i="71"/>
  <c r="D89" i="71"/>
  <c r="E89" i="71"/>
  <c r="D74" i="71"/>
  <c r="E90" i="71"/>
  <c r="D75" i="71"/>
  <c r="D69" i="71"/>
  <c r="D90" i="71"/>
  <c r="E85" i="71"/>
  <c r="E86" i="71"/>
  <c r="E87" i="71"/>
  <c r="D72" i="71"/>
  <c r="D73" i="71"/>
  <c r="E73" i="71"/>
  <c r="E74" i="71"/>
  <c r="E75" i="71"/>
  <c r="P101" i="66" l="1"/>
  <c r="P85" i="66"/>
  <c r="P100" i="66"/>
  <c r="P84" i="66"/>
  <c r="P99" i="66"/>
  <c r="P83" i="66"/>
  <c r="P98" i="66"/>
  <c r="P82" i="66"/>
  <c r="P97" i="66"/>
  <c r="P81" i="66"/>
  <c r="P96" i="66"/>
  <c r="P80" i="66"/>
  <c r="P95" i="66"/>
  <c r="P79" i="66"/>
  <c r="P94" i="66"/>
  <c r="P78" i="66"/>
  <c r="P93" i="66"/>
  <c r="P77" i="66"/>
  <c r="P92" i="66"/>
  <c r="P76" i="66"/>
  <c r="P91" i="66"/>
  <c r="P75" i="66"/>
  <c r="P90" i="66"/>
  <c r="P74" i="66"/>
  <c r="P89" i="66"/>
  <c r="P73" i="66"/>
  <c r="P88" i="66"/>
  <c r="P72" i="66"/>
  <c r="P87" i="66"/>
  <c r="P71" i="66"/>
  <c r="P86" i="66"/>
  <c r="P70" i="66"/>
  <c r="C101" i="65"/>
  <c r="I97" i="64"/>
  <c r="I93" i="64"/>
  <c r="I89" i="64"/>
  <c r="I81" i="64"/>
  <c r="I77" i="64"/>
  <c r="B72" i="64"/>
  <c r="B73" i="64" s="1"/>
  <c r="B74" i="64" s="1"/>
  <c r="B75" i="64" s="1"/>
  <c r="B76" i="64" s="1"/>
  <c r="B77" i="64" s="1"/>
  <c r="B78" i="64" s="1"/>
  <c r="B79" i="64" s="1"/>
  <c r="B80" i="64" s="1"/>
  <c r="B81" i="64" s="1"/>
  <c r="B82" i="64" s="1"/>
  <c r="B83" i="64" s="1"/>
  <c r="B84" i="64" s="1"/>
  <c r="B71" i="64"/>
  <c r="B70" i="64"/>
  <c r="I62" i="64"/>
  <c r="C99" i="64"/>
  <c r="J60" i="64"/>
  <c r="J59" i="64"/>
  <c r="I59" i="64"/>
  <c r="J58" i="64"/>
  <c r="C98" i="64"/>
  <c r="J54" i="64"/>
  <c r="C97" i="64"/>
  <c r="J51" i="64"/>
  <c r="C96" i="64"/>
  <c r="I46" i="64"/>
  <c r="I42" i="64"/>
  <c r="C94" i="64"/>
  <c r="I38" i="64"/>
  <c r="C93" i="64"/>
  <c r="I34" i="64"/>
  <c r="C92" i="64"/>
  <c r="I30" i="64"/>
  <c r="I26" i="64"/>
  <c r="C90" i="64"/>
  <c r="I6" i="64"/>
  <c r="J5" i="64"/>
  <c r="I5" i="64"/>
  <c r="J8" i="64" l="1"/>
  <c r="J10" i="64"/>
  <c r="J12" i="64"/>
  <c r="C87" i="64"/>
  <c r="J14" i="64"/>
  <c r="J16" i="64"/>
  <c r="J18" i="64"/>
  <c r="J20" i="64"/>
  <c r="J22" i="64"/>
  <c r="J25" i="64"/>
  <c r="J29" i="64"/>
  <c r="J33" i="64"/>
  <c r="J37" i="64"/>
  <c r="J41" i="64"/>
  <c r="J45" i="64"/>
  <c r="J49" i="64"/>
  <c r="J53" i="64"/>
  <c r="J57" i="64"/>
  <c r="J62" i="64"/>
  <c r="C84" i="64"/>
  <c r="J70" i="64"/>
  <c r="I72" i="64"/>
  <c r="J86" i="64"/>
  <c r="J87" i="64"/>
  <c r="J88" i="64"/>
  <c r="J89" i="64"/>
  <c r="J90" i="64"/>
  <c r="J93" i="64"/>
  <c r="J94" i="64"/>
  <c r="J95" i="64"/>
  <c r="J96" i="64"/>
  <c r="J97" i="64"/>
  <c r="J98" i="64"/>
  <c r="C69" i="64"/>
  <c r="I8" i="64"/>
  <c r="I9" i="64"/>
  <c r="I12" i="64"/>
  <c r="I13" i="64"/>
  <c r="I16" i="64"/>
  <c r="I17" i="64"/>
  <c r="I20" i="64"/>
  <c r="I21" i="64"/>
  <c r="I23" i="64"/>
  <c r="I27" i="64"/>
  <c r="I31" i="64"/>
  <c r="I35" i="64"/>
  <c r="I39" i="64"/>
  <c r="I43" i="64"/>
  <c r="I47" i="64"/>
  <c r="I55" i="64"/>
  <c r="J61" i="64"/>
  <c r="J64" i="64"/>
  <c r="J66" i="64"/>
  <c r="J68" i="64"/>
  <c r="J71" i="64"/>
  <c r="I71" i="64"/>
  <c r="I54" i="64"/>
  <c r="I63" i="64"/>
  <c r="I73" i="64"/>
  <c r="I78" i="64"/>
  <c r="I82" i="64"/>
  <c r="I83" i="64"/>
  <c r="J4" i="64"/>
  <c r="J6" i="64"/>
  <c r="J26" i="64"/>
  <c r="J30" i="64"/>
  <c r="J34" i="64"/>
  <c r="J38" i="64"/>
  <c r="J42" i="64"/>
  <c r="J46" i="64"/>
  <c r="J50" i="64"/>
  <c r="J69" i="64"/>
  <c r="J72" i="64"/>
  <c r="J73" i="64"/>
  <c r="J74" i="64"/>
  <c r="J75" i="64"/>
  <c r="J76" i="64"/>
  <c r="J77" i="64"/>
  <c r="J78" i="64"/>
  <c r="J79" i="64"/>
  <c r="J80" i="64"/>
  <c r="J81" i="64"/>
  <c r="J82" i="64"/>
  <c r="J83" i="64"/>
  <c r="J84" i="64"/>
  <c r="I90" i="64"/>
  <c r="I91" i="64"/>
  <c r="I95" i="64"/>
  <c r="I99" i="64"/>
  <c r="C88" i="65"/>
  <c r="C89" i="65"/>
  <c r="C92" i="65"/>
  <c r="C93" i="65"/>
  <c r="C96" i="65"/>
  <c r="C97" i="65"/>
  <c r="C100" i="65"/>
  <c r="E69" i="63"/>
  <c r="I69" i="63"/>
  <c r="E86" i="63"/>
  <c r="I70" i="63"/>
  <c r="E87" i="63"/>
  <c r="I71" i="63"/>
  <c r="E88" i="63"/>
  <c r="I72" i="63"/>
  <c r="E89" i="63"/>
  <c r="I73" i="63"/>
  <c r="E90" i="63"/>
  <c r="I74" i="63"/>
  <c r="E91" i="63"/>
  <c r="I75" i="63"/>
  <c r="E92" i="63"/>
  <c r="I76" i="63"/>
  <c r="E93" i="63"/>
  <c r="I77" i="63"/>
  <c r="E94" i="63"/>
  <c r="I78" i="63"/>
  <c r="E95" i="63"/>
  <c r="I79" i="63"/>
  <c r="E96" i="63"/>
  <c r="I80" i="63"/>
  <c r="E97" i="63"/>
  <c r="I81" i="63"/>
  <c r="E98" i="63"/>
  <c r="I82" i="63"/>
  <c r="E99" i="63"/>
  <c r="I83" i="63"/>
  <c r="E100" i="63"/>
  <c r="I84" i="63"/>
  <c r="I100" i="63"/>
  <c r="J7" i="64"/>
  <c r="I7" i="64"/>
  <c r="C86" i="64"/>
  <c r="D87" i="64" s="1"/>
  <c r="J11" i="64"/>
  <c r="I11" i="64"/>
  <c r="J15" i="64"/>
  <c r="I15" i="64"/>
  <c r="C88" i="64"/>
  <c r="J19" i="64"/>
  <c r="I19" i="64"/>
  <c r="C89" i="64"/>
  <c r="J23" i="64"/>
  <c r="J31" i="64"/>
  <c r="C77" i="64"/>
  <c r="I37" i="64"/>
  <c r="J39" i="64"/>
  <c r="J40" i="64"/>
  <c r="I45" i="64"/>
  <c r="J47" i="64"/>
  <c r="J48" i="64"/>
  <c r="C81" i="64"/>
  <c r="I53" i="64"/>
  <c r="J55" i="64"/>
  <c r="J56" i="64"/>
  <c r="I61" i="64"/>
  <c r="J63" i="64"/>
  <c r="C100" i="64"/>
  <c r="D100" i="64" s="1"/>
  <c r="I70" i="64"/>
  <c r="I79" i="64"/>
  <c r="J85" i="64"/>
  <c r="J91" i="64"/>
  <c r="J92" i="64"/>
  <c r="I94" i="64"/>
  <c r="J99" i="64"/>
  <c r="J100" i="64"/>
  <c r="C85" i="64"/>
  <c r="C70" i="64"/>
  <c r="D70" i="64" s="1"/>
  <c r="I10" i="64"/>
  <c r="C71" i="64"/>
  <c r="I14" i="64"/>
  <c r="C72" i="64"/>
  <c r="I18" i="64"/>
  <c r="C73" i="64"/>
  <c r="I22" i="64"/>
  <c r="I36" i="64"/>
  <c r="I44" i="64"/>
  <c r="I50" i="64"/>
  <c r="I52" i="64"/>
  <c r="I58" i="64"/>
  <c r="I60" i="64"/>
  <c r="J65" i="64"/>
  <c r="J67" i="64"/>
  <c r="I87" i="64"/>
  <c r="I98" i="64"/>
  <c r="C86" i="65"/>
  <c r="C90" i="65"/>
  <c r="C94" i="65"/>
  <c r="C98" i="65"/>
  <c r="J9" i="64"/>
  <c r="J13" i="64"/>
  <c r="J17" i="64"/>
  <c r="J21" i="64"/>
  <c r="J27" i="64"/>
  <c r="J35" i="64"/>
  <c r="J43" i="64"/>
  <c r="I51" i="64"/>
  <c r="I75" i="64"/>
  <c r="C87" i="65"/>
  <c r="C91" i="65"/>
  <c r="C95" i="65"/>
  <c r="C99" i="65"/>
  <c r="I40" i="64"/>
  <c r="I48" i="64"/>
  <c r="I56" i="64"/>
  <c r="I86" i="64"/>
  <c r="I25" i="64"/>
  <c r="J24" i="64"/>
  <c r="I24" i="64"/>
  <c r="C91" i="64"/>
  <c r="D91" i="64" s="1"/>
  <c r="C75" i="64"/>
  <c r="I33" i="64"/>
  <c r="J32" i="64"/>
  <c r="I32" i="64"/>
  <c r="C95" i="64"/>
  <c r="D95" i="64" s="1"/>
  <c r="C79" i="64"/>
  <c r="I85" i="63"/>
  <c r="D90" i="64"/>
  <c r="I29" i="64"/>
  <c r="J28" i="64"/>
  <c r="I28" i="64"/>
  <c r="D94" i="64"/>
  <c r="D98" i="64"/>
  <c r="E85" i="63"/>
  <c r="C74" i="64"/>
  <c r="C76" i="64"/>
  <c r="J36" i="64"/>
  <c r="C78" i="64"/>
  <c r="I41" i="64"/>
  <c r="J44" i="64"/>
  <c r="C80" i="64"/>
  <c r="I49" i="64"/>
  <c r="J52" i="64"/>
  <c r="C82" i="64"/>
  <c r="I57" i="64"/>
  <c r="I76" i="64"/>
  <c r="I80" i="64"/>
  <c r="C83" i="64"/>
  <c r="D84" i="64" s="1"/>
  <c r="I84" i="64"/>
  <c r="I88" i="64"/>
  <c r="I92" i="64"/>
  <c r="I96" i="64"/>
  <c r="I100" i="64"/>
  <c r="I86" i="63"/>
  <c r="I87" i="63"/>
  <c r="I89" i="63"/>
  <c r="I90" i="63"/>
  <c r="I91" i="63"/>
  <c r="I93" i="63"/>
  <c r="I94" i="63"/>
  <c r="I95" i="63"/>
  <c r="I97" i="63"/>
  <c r="I98" i="63"/>
  <c r="I99" i="63"/>
  <c r="I64" i="64"/>
  <c r="I65" i="64"/>
  <c r="I66" i="64"/>
  <c r="I67" i="64"/>
  <c r="I68" i="64"/>
  <c r="I74" i="64"/>
  <c r="I88" i="63"/>
  <c r="I92" i="63"/>
  <c r="D93" i="64"/>
  <c r="D97" i="64"/>
  <c r="D99" i="64"/>
  <c r="E72" i="63"/>
  <c r="E76" i="63"/>
  <c r="E80" i="63"/>
  <c r="E84" i="63"/>
  <c r="I96" i="63"/>
  <c r="E73" i="63"/>
  <c r="E77" i="63"/>
  <c r="E81" i="63"/>
  <c r="E70" i="63"/>
  <c r="E74" i="63"/>
  <c r="E78" i="63"/>
  <c r="E82" i="63"/>
  <c r="E71" i="63"/>
  <c r="E75" i="63"/>
  <c r="E79" i="63"/>
  <c r="E83" i="63"/>
  <c r="D88" i="64" l="1"/>
  <c r="D76" i="64"/>
  <c r="D96" i="64"/>
  <c r="D81" i="64"/>
  <c r="D73" i="64"/>
  <c r="D72" i="64"/>
  <c r="D71" i="64"/>
  <c r="D89" i="64"/>
  <c r="D80" i="64"/>
  <c r="D74" i="64"/>
  <c r="D86" i="64"/>
  <c r="D82" i="64"/>
  <c r="D77" i="64"/>
  <c r="D83" i="64"/>
  <c r="D79" i="64"/>
  <c r="D92" i="64"/>
  <c r="D78" i="64"/>
  <c r="D75" i="64"/>
  <c r="C76" i="52" l="1"/>
  <c r="D76" i="52"/>
  <c r="E76" i="52"/>
  <c r="F76" i="52"/>
  <c r="G76" i="52"/>
  <c r="H76" i="52"/>
  <c r="I76" i="52"/>
  <c r="C77" i="53"/>
  <c r="D77" i="53"/>
  <c r="E77" i="53"/>
  <c r="F77" i="53"/>
  <c r="G77" i="53"/>
  <c r="H77" i="53"/>
  <c r="I77" i="53"/>
  <c r="J77" i="53"/>
  <c r="K77" i="53"/>
  <c r="L77" i="53"/>
  <c r="M77" i="53"/>
  <c r="N77" i="53"/>
  <c r="P77" i="53"/>
  <c r="Q77" i="53"/>
  <c r="R77" i="53"/>
  <c r="S77" i="53"/>
  <c r="T77" i="53"/>
  <c r="U77" i="53"/>
  <c r="W77" i="53"/>
  <c r="X77" i="53"/>
  <c r="C65" i="53"/>
  <c r="D65" i="53"/>
  <c r="E65" i="53"/>
  <c r="F65" i="53"/>
  <c r="G65" i="53"/>
  <c r="H65" i="53"/>
  <c r="J65" i="53"/>
  <c r="K65" i="53"/>
  <c r="L65" i="53"/>
  <c r="M65" i="53"/>
  <c r="N65" i="53"/>
  <c r="P65" i="53"/>
  <c r="Q65" i="53"/>
  <c r="R65" i="53"/>
  <c r="T65" i="53"/>
  <c r="U65" i="53"/>
  <c r="W65" i="53"/>
  <c r="X65" i="53"/>
  <c r="B84" i="62" l="1"/>
  <c r="C84" i="62"/>
  <c r="D84" i="62"/>
  <c r="C100" i="62"/>
  <c r="D100" i="62"/>
  <c r="E68" i="62" l="1"/>
  <c r="E100" i="62" s="1"/>
  <c r="E66" i="62"/>
  <c r="E67" i="62"/>
  <c r="E84" i="62" s="1"/>
  <c r="E65" i="62"/>
  <c r="L101" i="16" l="1"/>
  <c r="G101" i="16" l="1"/>
  <c r="L68" i="16"/>
  <c r="L69" i="16"/>
  <c r="L67" i="16"/>
  <c r="L85" i="16"/>
  <c r="G85" i="16"/>
  <c r="G69" i="16"/>
  <c r="G68" i="16"/>
  <c r="L66" i="16"/>
  <c r="G67" i="16"/>
  <c r="G66" i="16"/>
  <c r="F100" i="21" l="1"/>
  <c r="C69" i="62" l="1"/>
  <c r="C85" i="62"/>
  <c r="C70" i="62"/>
  <c r="C86" i="62"/>
  <c r="C71" i="62"/>
  <c r="C87" i="62"/>
  <c r="C72" i="62"/>
  <c r="C88" i="62"/>
  <c r="C73" i="62"/>
  <c r="C89" i="62"/>
  <c r="C74" i="62"/>
  <c r="C90" i="62"/>
  <c r="C75" i="62"/>
  <c r="C91" i="62"/>
  <c r="C76" i="62"/>
  <c r="C92" i="62"/>
  <c r="C77" i="62"/>
  <c r="C93" i="62"/>
  <c r="C78" i="62"/>
  <c r="C94" i="62"/>
  <c r="C79" i="62"/>
  <c r="C95" i="62"/>
  <c r="C80" i="62"/>
  <c r="C96" i="62"/>
  <c r="C81" i="62"/>
  <c r="C97" i="62"/>
  <c r="C82" i="62"/>
  <c r="C98" i="62"/>
  <c r="C83" i="62"/>
  <c r="C99" i="62"/>
  <c r="F64" i="52" l="1"/>
  <c r="E64" i="52"/>
  <c r="D64" i="52"/>
  <c r="I64" i="52"/>
  <c r="H64" i="52"/>
  <c r="G64" i="52"/>
  <c r="C64" i="52"/>
  <c r="S65" i="53"/>
  <c r="I65" i="53"/>
  <c r="F84" i="21"/>
  <c r="B70" i="62" l="1"/>
  <c r="B71" i="62" s="1"/>
  <c r="B72" i="62" s="1"/>
  <c r="B73" i="62" s="1"/>
  <c r="B74" i="62" s="1"/>
  <c r="B75" i="62" s="1"/>
  <c r="B76" i="62" s="1"/>
  <c r="B77" i="62" s="1"/>
  <c r="B78" i="62" s="1"/>
  <c r="B79" i="62" s="1"/>
  <c r="B80" i="62" s="1"/>
  <c r="B81" i="62" s="1"/>
  <c r="B82" i="62" s="1"/>
  <c r="B83" i="62" s="1"/>
  <c r="L86" i="16" l="1"/>
  <c r="G86" i="16" l="1"/>
  <c r="F69" i="21" l="1"/>
  <c r="L64" i="16"/>
  <c r="L60" i="16"/>
  <c r="L56" i="16"/>
  <c r="L52" i="16"/>
  <c r="L48" i="16"/>
  <c r="L44" i="16"/>
  <c r="L40" i="16"/>
  <c r="G37" i="16"/>
  <c r="L36" i="16"/>
  <c r="G33" i="16"/>
  <c r="L32" i="16"/>
  <c r="G29" i="16"/>
  <c r="L28" i="16"/>
  <c r="G25" i="16"/>
  <c r="L24" i="16"/>
  <c r="G21" i="16"/>
  <c r="L20" i="16"/>
  <c r="G17" i="16"/>
  <c r="L16" i="16"/>
  <c r="G13" i="16"/>
  <c r="L12" i="16"/>
  <c r="G9" i="16"/>
  <c r="L8" i="16"/>
  <c r="G5" i="16"/>
  <c r="L7" i="16" l="1"/>
  <c r="L11" i="16"/>
  <c r="L15" i="16"/>
  <c r="L19" i="16"/>
  <c r="L23" i="16"/>
  <c r="L27" i="16"/>
  <c r="L31" i="16"/>
  <c r="L35" i="16"/>
  <c r="L39" i="16"/>
  <c r="L43" i="16"/>
  <c r="L47" i="16"/>
  <c r="L51" i="16"/>
  <c r="L55" i="16"/>
  <c r="L59" i="16"/>
  <c r="L63" i="16"/>
  <c r="L6" i="16"/>
  <c r="L10" i="16"/>
  <c r="L14" i="16"/>
  <c r="L18" i="16"/>
  <c r="L22" i="16"/>
  <c r="L26" i="16"/>
  <c r="L30" i="16"/>
  <c r="L34" i="16"/>
  <c r="L38" i="16"/>
  <c r="L42" i="16"/>
  <c r="L46" i="16"/>
  <c r="L50" i="16"/>
  <c r="L54" i="16"/>
  <c r="L58" i="16"/>
  <c r="L62" i="16"/>
  <c r="L5" i="16"/>
  <c r="L9" i="16"/>
  <c r="L13" i="16"/>
  <c r="L17" i="16"/>
  <c r="L21" i="16"/>
  <c r="L25" i="16"/>
  <c r="L29" i="16"/>
  <c r="L33" i="16"/>
  <c r="L37" i="16"/>
  <c r="L41" i="16"/>
  <c r="L45" i="16"/>
  <c r="G46" i="16"/>
  <c r="L49" i="16"/>
  <c r="G50" i="16"/>
  <c r="L53" i="16"/>
  <c r="G54" i="16"/>
  <c r="L57" i="16"/>
  <c r="L61" i="16"/>
  <c r="L65" i="16"/>
  <c r="L70" i="16"/>
  <c r="G39" i="16"/>
  <c r="G43" i="16"/>
  <c r="G47" i="16"/>
  <c r="G51" i="16"/>
  <c r="G55" i="16"/>
  <c r="G59" i="16"/>
  <c r="G63" i="16"/>
  <c r="G11" i="16"/>
  <c r="G23" i="16"/>
  <c r="G27" i="16"/>
  <c r="G31" i="16"/>
  <c r="G35" i="16"/>
  <c r="G6" i="16"/>
  <c r="G10" i="16"/>
  <c r="G14" i="16"/>
  <c r="G18" i="16"/>
  <c r="G22" i="16"/>
  <c r="G26" i="16"/>
  <c r="G30" i="16"/>
  <c r="G34" i="16"/>
  <c r="G38" i="16"/>
  <c r="G42" i="16"/>
  <c r="G58" i="16"/>
  <c r="G62" i="16"/>
  <c r="G70" i="16"/>
  <c r="G41" i="16"/>
  <c r="G45" i="16"/>
  <c r="G49" i="16"/>
  <c r="G53" i="16"/>
  <c r="G57" i="16"/>
  <c r="G61" i="16"/>
  <c r="G65" i="16"/>
  <c r="G8" i="16"/>
  <c r="G12" i="16"/>
  <c r="G16" i="16"/>
  <c r="G20" i="16"/>
  <c r="G24" i="16"/>
  <c r="G28" i="16"/>
  <c r="G32" i="16"/>
  <c r="G36" i="16"/>
  <c r="G40" i="16"/>
  <c r="G44" i="16"/>
  <c r="G48" i="16"/>
  <c r="G52" i="16"/>
  <c r="G56" i="16"/>
  <c r="G60" i="16"/>
  <c r="G64" i="16"/>
  <c r="G7" i="16"/>
  <c r="G15" i="16"/>
  <c r="G19" i="16"/>
  <c r="F99" i="21" l="1"/>
  <c r="F97" i="21"/>
  <c r="F95" i="21"/>
  <c r="F94" i="21"/>
  <c r="F93" i="21"/>
  <c r="F92" i="21"/>
  <c r="F90" i="21"/>
  <c r="F89" i="21"/>
  <c r="F88" i="21"/>
  <c r="F98" i="21"/>
  <c r="F96" i="21"/>
  <c r="F91" i="21"/>
  <c r="F87" i="21"/>
  <c r="F86" i="21"/>
  <c r="F70" i="21"/>
  <c r="F85" i="21"/>
  <c r="F82" i="21"/>
  <c r="F79" i="21"/>
  <c r="F76" i="21"/>
  <c r="F75" i="21"/>
  <c r="F72" i="21"/>
  <c r="F71" i="21"/>
  <c r="F83" i="21"/>
  <c r="F81" i="21"/>
  <c r="F77" i="21"/>
  <c r="F73" i="21"/>
  <c r="F80" i="21"/>
  <c r="F78" i="21"/>
  <c r="F74" i="21"/>
  <c r="G99" i="16" l="1"/>
  <c r="G98" i="16"/>
  <c r="G97" i="16"/>
  <c r="G96" i="16"/>
  <c r="G95" i="16"/>
  <c r="G94" i="16"/>
  <c r="G93" i="16"/>
  <c r="G92" i="16"/>
  <c r="G91" i="16"/>
  <c r="G90" i="16"/>
  <c r="G89" i="16"/>
  <c r="G88" i="16"/>
  <c r="G87" i="16"/>
  <c r="G81" i="16"/>
  <c r="G77" i="16"/>
  <c r="G73" i="16"/>
  <c r="L82" i="16"/>
  <c r="L78" i="16"/>
  <c r="L74" i="16"/>
  <c r="L72" i="16" l="1"/>
  <c r="L76" i="16"/>
  <c r="L80" i="16"/>
  <c r="L84" i="16"/>
  <c r="G100" i="16"/>
  <c r="L71" i="16"/>
  <c r="L75" i="16"/>
  <c r="L79" i="16"/>
  <c r="L83" i="16"/>
  <c r="L73" i="16"/>
  <c r="L77" i="16"/>
  <c r="L81" i="16"/>
  <c r="L87" i="16"/>
  <c r="L88" i="16"/>
  <c r="L89" i="16"/>
  <c r="L90" i="16"/>
  <c r="L91" i="16"/>
  <c r="L92" i="16"/>
  <c r="L93" i="16"/>
  <c r="L94" i="16"/>
  <c r="L95" i="16"/>
  <c r="L96" i="16"/>
  <c r="L97" i="16"/>
  <c r="L98" i="16"/>
  <c r="L99" i="16"/>
  <c r="L100" i="16"/>
  <c r="G72" i="16"/>
  <c r="G76" i="16"/>
  <c r="G80" i="16"/>
  <c r="G84" i="16"/>
  <c r="G71" i="16"/>
  <c r="G75" i="16"/>
  <c r="G79" i="16"/>
  <c r="G83" i="16"/>
  <c r="G74" i="16"/>
  <c r="G78" i="16"/>
  <c r="G82" i="16"/>
  <c r="G75" i="52"/>
  <c r="C75" i="52"/>
  <c r="H75" i="52"/>
  <c r="F75" i="52"/>
  <c r="I75" i="52"/>
  <c r="E75" i="52"/>
  <c r="D75" i="52"/>
  <c r="C64" i="53"/>
  <c r="D64" i="53"/>
  <c r="E64" i="53"/>
  <c r="F64" i="53"/>
  <c r="G64" i="53"/>
  <c r="H64" i="53"/>
  <c r="J64" i="53"/>
  <c r="K64" i="53"/>
  <c r="L64" i="53"/>
  <c r="M64" i="53"/>
  <c r="N64" i="53"/>
  <c r="P64" i="53"/>
  <c r="Q64" i="53"/>
  <c r="R64" i="53"/>
  <c r="T64" i="53"/>
  <c r="U64" i="53"/>
  <c r="W64" i="53"/>
  <c r="X64" i="53"/>
  <c r="C76" i="53"/>
  <c r="D76" i="53"/>
  <c r="E76" i="53"/>
  <c r="F76" i="53"/>
  <c r="G76" i="53"/>
  <c r="H76" i="53"/>
  <c r="J76" i="53"/>
  <c r="K76" i="53"/>
  <c r="L76" i="53"/>
  <c r="M76" i="53"/>
  <c r="N76" i="53"/>
  <c r="P76" i="53"/>
  <c r="Q76" i="53"/>
  <c r="R76" i="53"/>
  <c r="T76" i="53"/>
  <c r="U76" i="53"/>
  <c r="W76" i="53"/>
  <c r="X76" i="53"/>
  <c r="F63" i="52"/>
  <c r="E63" i="52"/>
  <c r="D63" i="52"/>
  <c r="I63" i="52"/>
  <c r="H63" i="52"/>
  <c r="G63" i="52"/>
  <c r="C63" i="52"/>
  <c r="X63" i="53"/>
  <c r="W63" i="53"/>
  <c r="I64" i="53" l="1"/>
  <c r="S76" i="53"/>
  <c r="S64" i="53"/>
  <c r="I76" i="53"/>
  <c r="X75" i="53" l="1"/>
  <c r="W75" i="53"/>
  <c r="U75" i="53"/>
  <c r="T75" i="53"/>
  <c r="R75" i="53"/>
  <c r="Q75" i="53"/>
  <c r="P75" i="53"/>
  <c r="N75" i="53"/>
  <c r="M75" i="53"/>
  <c r="L75" i="53"/>
  <c r="K75" i="53"/>
  <c r="J75" i="53"/>
  <c r="H75" i="53"/>
  <c r="G75" i="53"/>
  <c r="F75" i="53"/>
  <c r="E75" i="53"/>
  <c r="D75" i="53"/>
  <c r="C75" i="53"/>
  <c r="U63" i="53"/>
  <c r="T63" i="53"/>
  <c r="R63" i="53"/>
  <c r="Q63" i="53"/>
  <c r="P63" i="53"/>
  <c r="N63" i="53"/>
  <c r="M63" i="53"/>
  <c r="L63" i="53"/>
  <c r="K63" i="53"/>
  <c r="J63" i="53"/>
  <c r="H63" i="53"/>
  <c r="G63" i="53"/>
  <c r="F63" i="53"/>
  <c r="E63" i="53"/>
  <c r="D63" i="53"/>
  <c r="C63" i="53"/>
  <c r="S75" i="53"/>
  <c r="X74" i="53"/>
  <c r="W74" i="53"/>
  <c r="U74" i="53"/>
  <c r="T74" i="53"/>
  <c r="S63" i="53"/>
  <c r="R74" i="53"/>
  <c r="Q74" i="53"/>
  <c r="P74" i="53"/>
  <c r="N74" i="53"/>
  <c r="M74" i="53"/>
  <c r="L74" i="53"/>
  <c r="K74" i="53"/>
  <c r="J74" i="53"/>
  <c r="I63" i="53"/>
  <c r="H74" i="53"/>
  <c r="G74" i="53"/>
  <c r="F74" i="53"/>
  <c r="E74" i="53"/>
  <c r="D74" i="53"/>
  <c r="C74" i="53"/>
  <c r="X62" i="53"/>
  <c r="W62" i="53"/>
  <c r="U62" i="53"/>
  <c r="T62" i="53"/>
  <c r="R62" i="53"/>
  <c r="Q62" i="53"/>
  <c r="P62" i="53"/>
  <c r="N62" i="53"/>
  <c r="M62" i="53"/>
  <c r="L62" i="53"/>
  <c r="K62" i="53"/>
  <c r="J62" i="53"/>
  <c r="H62" i="53"/>
  <c r="F62" i="53"/>
  <c r="E62" i="53"/>
  <c r="D62" i="53"/>
  <c r="C62" i="53"/>
  <c r="X73" i="53"/>
  <c r="W73" i="53"/>
  <c r="U73" i="53"/>
  <c r="T73" i="53"/>
  <c r="R73" i="53"/>
  <c r="Q73" i="53"/>
  <c r="P73" i="53"/>
  <c r="N73" i="53"/>
  <c r="M73" i="53"/>
  <c r="L73" i="53"/>
  <c r="K73" i="53"/>
  <c r="J73" i="53"/>
  <c r="H73" i="53"/>
  <c r="G73" i="53"/>
  <c r="F73" i="53"/>
  <c r="E73" i="53"/>
  <c r="D73" i="53"/>
  <c r="C73" i="53"/>
  <c r="X61" i="53"/>
  <c r="W61" i="53"/>
  <c r="U61" i="53"/>
  <c r="T61" i="53"/>
  <c r="R61" i="53"/>
  <c r="Q61" i="53"/>
  <c r="P61" i="53"/>
  <c r="N61" i="53"/>
  <c r="M61" i="53"/>
  <c r="L61" i="53"/>
  <c r="K61" i="53"/>
  <c r="J61" i="53"/>
  <c r="H61" i="53"/>
  <c r="G61" i="53"/>
  <c r="F61" i="53"/>
  <c r="E61" i="53"/>
  <c r="D61" i="53"/>
  <c r="C61" i="53"/>
  <c r="S73" i="53"/>
  <c r="X72" i="53"/>
  <c r="W72" i="53"/>
  <c r="U72" i="53"/>
  <c r="T72" i="53"/>
  <c r="S61" i="53"/>
  <c r="R72" i="53"/>
  <c r="Q72" i="53"/>
  <c r="P72" i="53"/>
  <c r="N72" i="53"/>
  <c r="M72" i="53"/>
  <c r="L72" i="53"/>
  <c r="K72" i="53"/>
  <c r="J72" i="53"/>
  <c r="H72" i="53"/>
  <c r="G72" i="53"/>
  <c r="F72" i="53"/>
  <c r="E72" i="53"/>
  <c r="D72" i="53"/>
  <c r="C72" i="53"/>
  <c r="X60" i="53"/>
  <c r="W60" i="53"/>
  <c r="U60" i="53"/>
  <c r="T60" i="53"/>
  <c r="R60" i="53"/>
  <c r="Q60" i="53"/>
  <c r="P60" i="53"/>
  <c r="N60" i="53"/>
  <c r="M60" i="53"/>
  <c r="L60" i="53"/>
  <c r="K60" i="53"/>
  <c r="J60" i="53"/>
  <c r="G60" i="53"/>
  <c r="F60" i="53"/>
  <c r="E60" i="53"/>
  <c r="D60" i="53"/>
  <c r="C60" i="53"/>
  <c r="X71" i="53"/>
  <c r="W71" i="53"/>
  <c r="U71" i="53"/>
  <c r="T71" i="53"/>
  <c r="S60" i="53"/>
  <c r="R71" i="53"/>
  <c r="Q71" i="53"/>
  <c r="P71" i="53"/>
  <c r="N71" i="53"/>
  <c r="M71" i="53"/>
  <c r="K71" i="53"/>
  <c r="J71" i="53"/>
  <c r="H71" i="53"/>
  <c r="G71" i="53"/>
  <c r="F71" i="53"/>
  <c r="E71" i="53"/>
  <c r="D71" i="53"/>
  <c r="C71" i="53"/>
  <c r="X59" i="53"/>
  <c r="W59" i="53"/>
  <c r="U59" i="53"/>
  <c r="T59" i="53"/>
  <c r="R59" i="53"/>
  <c r="Q59" i="53"/>
  <c r="P59" i="53"/>
  <c r="N59" i="53"/>
  <c r="M59" i="53"/>
  <c r="L59" i="53"/>
  <c r="K59" i="53"/>
  <c r="J59" i="53"/>
  <c r="H59" i="53"/>
  <c r="G59" i="53"/>
  <c r="F59" i="53"/>
  <c r="E59" i="53"/>
  <c r="D59" i="53"/>
  <c r="S71" i="53"/>
  <c r="X70" i="53"/>
  <c r="W70" i="53"/>
  <c r="U70" i="53"/>
  <c r="T70" i="53"/>
  <c r="S59" i="53"/>
  <c r="R70" i="53"/>
  <c r="Q70" i="53"/>
  <c r="P70" i="53"/>
  <c r="N70" i="53"/>
  <c r="M70" i="53"/>
  <c r="L70" i="53"/>
  <c r="K70" i="53"/>
  <c r="J70" i="53"/>
  <c r="H70" i="53"/>
  <c r="G70" i="53"/>
  <c r="F70" i="53"/>
  <c r="E70" i="53"/>
  <c r="D70" i="53"/>
  <c r="C70" i="53"/>
  <c r="X58" i="53"/>
  <c r="W58" i="53"/>
  <c r="U58" i="53"/>
  <c r="T58" i="53"/>
  <c r="R58" i="53"/>
  <c r="Q58" i="53"/>
  <c r="P58" i="53"/>
  <c r="N58" i="53"/>
  <c r="M58" i="53"/>
  <c r="L58" i="53"/>
  <c r="K58" i="53"/>
  <c r="J58" i="53"/>
  <c r="G58" i="53"/>
  <c r="F58" i="53"/>
  <c r="E58" i="53"/>
  <c r="D58" i="53"/>
  <c r="C58" i="53"/>
  <c r="X69" i="53"/>
  <c r="W69" i="53"/>
  <c r="U69" i="53"/>
  <c r="T69" i="53"/>
  <c r="R69" i="53"/>
  <c r="Q69" i="53"/>
  <c r="P69" i="53"/>
  <c r="N69" i="53"/>
  <c r="M69" i="53"/>
  <c r="L69" i="53"/>
  <c r="K69" i="53"/>
  <c r="J69" i="53"/>
  <c r="H69" i="53"/>
  <c r="G69" i="53"/>
  <c r="F69" i="53"/>
  <c r="E69" i="53"/>
  <c r="D69" i="53"/>
  <c r="C69" i="53"/>
  <c r="X57" i="53"/>
  <c r="W57" i="53"/>
  <c r="U57" i="53"/>
  <c r="T57" i="53"/>
  <c r="R57" i="53"/>
  <c r="Q57" i="53"/>
  <c r="P57" i="53"/>
  <c r="N57" i="53"/>
  <c r="M57" i="53"/>
  <c r="L57" i="53"/>
  <c r="K57" i="53"/>
  <c r="J57" i="53"/>
  <c r="H57" i="53"/>
  <c r="G57" i="53"/>
  <c r="F57" i="53"/>
  <c r="E57" i="53"/>
  <c r="C57" i="53"/>
  <c r="X68" i="53"/>
  <c r="W68" i="53"/>
  <c r="T68" i="53"/>
  <c r="S57" i="53"/>
  <c r="R68" i="53"/>
  <c r="Q68" i="53"/>
  <c r="P68" i="53"/>
  <c r="N68" i="53"/>
  <c r="M68" i="53"/>
  <c r="L68" i="53"/>
  <c r="K68" i="53"/>
  <c r="J68" i="53"/>
  <c r="I57" i="53"/>
  <c r="H68" i="53"/>
  <c r="G68" i="53"/>
  <c r="F68" i="53"/>
  <c r="E68" i="53"/>
  <c r="D68" i="53"/>
  <c r="C68" i="53"/>
  <c r="X56" i="53"/>
  <c r="W56" i="53"/>
  <c r="U56" i="53"/>
  <c r="T56" i="53"/>
  <c r="R56" i="53"/>
  <c r="Q56" i="53"/>
  <c r="P56" i="53"/>
  <c r="N56" i="53"/>
  <c r="M56" i="53"/>
  <c r="L56" i="53"/>
  <c r="K56" i="53"/>
  <c r="J56" i="53"/>
  <c r="H56" i="53"/>
  <c r="G56" i="53"/>
  <c r="F56" i="53"/>
  <c r="E56" i="53"/>
  <c r="D56" i="53"/>
  <c r="C56" i="53"/>
  <c r="S68" i="53"/>
  <c r="X67" i="53"/>
  <c r="W67" i="53"/>
  <c r="U67" i="53"/>
  <c r="T67" i="53"/>
  <c r="R67" i="53"/>
  <c r="Q67" i="53"/>
  <c r="P67" i="53"/>
  <c r="N67" i="53"/>
  <c r="M67" i="53"/>
  <c r="L67" i="53"/>
  <c r="K67" i="53"/>
  <c r="J67" i="53"/>
  <c r="H67" i="53"/>
  <c r="G67" i="53"/>
  <c r="F67" i="53"/>
  <c r="E67" i="53"/>
  <c r="D67" i="53"/>
  <c r="C67" i="53"/>
  <c r="X55" i="53"/>
  <c r="W55" i="53"/>
  <c r="U55" i="53"/>
  <c r="T55" i="53"/>
  <c r="R55" i="53"/>
  <c r="Q55" i="53"/>
  <c r="P55" i="53"/>
  <c r="N55" i="53"/>
  <c r="M55" i="53"/>
  <c r="L55" i="53"/>
  <c r="K55" i="53"/>
  <c r="J55" i="53"/>
  <c r="H55" i="53"/>
  <c r="G55" i="53"/>
  <c r="F55" i="53"/>
  <c r="E55" i="53"/>
  <c r="D55" i="53"/>
  <c r="C55" i="53"/>
  <c r="S67" i="53"/>
  <c r="X66" i="53"/>
  <c r="W66" i="53"/>
  <c r="U66" i="53"/>
  <c r="S55" i="53"/>
  <c r="R66" i="53"/>
  <c r="Q66" i="53"/>
  <c r="P66" i="53"/>
  <c r="N66" i="53"/>
  <c r="M66" i="53"/>
  <c r="L66" i="53"/>
  <c r="K66" i="53"/>
  <c r="J66" i="53"/>
  <c r="H66" i="53"/>
  <c r="G66" i="53"/>
  <c r="F66" i="53"/>
  <c r="E66" i="53"/>
  <c r="C66" i="53"/>
  <c r="X54" i="53"/>
  <c r="W54" i="53"/>
  <c r="U54" i="53"/>
  <c r="T54" i="53"/>
  <c r="R54" i="53"/>
  <c r="Q54" i="53"/>
  <c r="P54" i="53"/>
  <c r="N54" i="53"/>
  <c r="M54" i="53"/>
  <c r="L54" i="53"/>
  <c r="K54" i="53"/>
  <c r="J54" i="53"/>
  <c r="G54" i="53"/>
  <c r="F54" i="53"/>
  <c r="E54" i="53"/>
  <c r="D54" i="53"/>
  <c r="C54" i="53"/>
  <c r="S66" i="53"/>
  <c r="S54" i="53"/>
  <c r="G62" i="53"/>
  <c r="H60" i="53"/>
  <c r="L71" i="53"/>
  <c r="C59" i="53"/>
  <c r="H58" i="53"/>
  <c r="D57" i="53"/>
  <c r="U68" i="53"/>
  <c r="T66" i="53"/>
  <c r="D66" i="53"/>
  <c r="H54" i="53"/>
  <c r="C65" i="52" l="1"/>
  <c r="C71" i="52"/>
  <c r="E57" i="52"/>
  <c r="S72" i="53"/>
  <c r="S69" i="53"/>
  <c r="I74" i="53"/>
  <c r="C53" i="52"/>
  <c r="C54" i="52"/>
  <c r="C67" i="52"/>
  <c r="C68" i="52"/>
  <c r="C57" i="52"/>
  <c r="C58" i="52"/>
  <c r="C59" i="52"/>
  <c r="C60" i="52"/>
  <c r="C61" i="52"/>
  <c r="C62" i="52"/>
  <c r="G53" i="52"/>
  <c r="H65" i="52"/>
  <c r="I65" i="52"/>
  <c r="G65" i="52"/>
  <c r="H54" i="52"/>
  <c r="I54" i="52"/>
  <c r="G66" i="52"/>
  <c r="I67" i="52"/>
  <c r="G67" i="52"/>
  <c r="G70" i="52"/>
  <c r="G60" i="52"/>
  <c r="H74" i="52"/>
  <c r="F55" i="52"/>
  <c r="E69" i="52"/>
  <c r="E60" i="52"/>
  <c r="E72" i="52"/>
  <c r="E62" i="52"/>
  <c r="C72" i="52"/>
  <c r="H53" i="52"/>
  <c r="I68" i="53"/>
  <c r="S56" i="53"/>
  <c r="I59" i="53"/>
  <c r="I55" i="52"/>
  <c r="C73" i="52"/>
  <c r="H66" i="52"/>
  <c r="G54" i="52"/>
  <c r="C55" i="52"/>
  <c r="I55" i="53"/>
  <c r="I67" i="53"/>
  <c r="I58" i="53"/>
  <c r="I70" i="53"/>
  <c r="C69" i="52"/>
  <c r="H67" i="52"/>
  <c r="I56" i="52"/>
  <c r="G56" i="52"/>
  <c r="H68" i="52"/>
  <c r="I57" i="52"/>
  <c r="G57" i="52"/>
  <c r="I69" i="52"/>
  <c r="G58" i="52"/>
  <c r="H58" i="52"/>
  <c r="H59" i="52"/>
  <c r="I71" i="52"/>
  <c r="G72" i="52"/>
  <c r="G61" i="52"/>
  <c r="G62" i="52"/>
  <c r="H62" i="52"/>
  <c r="I74" i="52"/>
  <c r="D53" i="52"/>
  <c r="E66" i="52"/>
  <c r="F66" i="52"/>
  <c r="F67" i="52"/>
  <c r="F56" i="52"/>
  <c r="D69" i="52"/>
  <c r="D58" i="52"/>
  <c r="E70" i="52"/>
  <c r="F58" i="52"/>
  <c r="E71" i="52"/>
  <c r="F71" i="52"/>
  <c r="D60" i="52"/>
  <c r="F72" i="52"/>
  <c r="E73" i="52"/>
  <c r="D62" i="52"/>
  <c r="E74" i="52"/>
  <c r="F74" i="52"/>
  <c r="C56" i="52"/>
  <c r="C66" i="52"/>
  <c r="C70" i="52"/>
  <c r="C74" i="52"/>
  <c r="I53" i="52"/>
  <c r="I66" i="52"/>
  <c r="G55" i="52"/>
  <c r="H69" i="52"/>
  <c r="H57" i="52"/>
  <c r="H60" i="52"/>
  <c r="H72" i="52"/>
  <c r="I61" i="52"/>
  <c r="I72" i="52"/>
  <c r="H73" i="52"/>
  <c r="H61" i="52"/>
  <c r="I62" i="52"/>
  <c r="I73" i="52"/>
  <c r="D66" i="52"/>
  <c r="D54" i="52"/>
  <c r="D68" i="52"/>
  <c r="D56" i="52"/>
  <c r="F57" i="52"/>
  <c r="F69" i="52"/>
  <c r="D71" i="52"/>
  <c r="D59" i="52"/>
  <c r="F61" i="52"/>
  <c r="F73" i="52"/>
  <c r="E54" i="52"/>
  <c r="G69" i="52"/>
  <c r="E59" i="52"/>
  <c r="E55" i="52"/>
  <c r="E67" i="52"/>
  <c r="E68" i="52"/>
  <c r="E56" i="52"/>
  <c r="I60" i="52"/>
  <c r="D72" i="52"/>
  <c r="I58" i="52"/>
  <c r="F54" i="52"/>
  <c r="G68" i="52"/>
  <c r="F59" i="52"/>
  <c r="G74" i="52"/>
  <c r="H71" i="52"/>
  <c r="I68" i="52"/>
  <c r="F62" i="52"/>
  <c r="F70" i="52"/>
  <c r="F60" i="52"/>
  <c r="S62" i="53"/>
  <c r="S74" i="53"/>
  <c r="I70" i="52"/>
  <c r="I59" i="52"/>
  <c r="G59" i="52"/>
  <c r="G71" i="52"/>
  <c r="E65" i="52"/>
  <c r="E53" i="52"/>
  <c r="F53" i="52"/>
  <c r="F65" i="52"/>
  <c r="D55" i="52"/>
  <c r="D67" i="52"/>
  <c r="D61" i="52"/>
  <c r="D73" i="52"/>
  <c r="D65" i="52"/>
  <c r="H55" i="52"/>
  <c r="D57" i="52"/>
  <c r="E58" i="52"/>
  <c r="G73" i="52"/>
  <c r="H70" i="52"/>
  <c r="H56" i="52"/>
  <c r="E61" i="52"/>
  <c r="D70" i="52"/>
  <c r="S58" i="53"/>
  <c r="S70" i="53"/>
  <c r="I60" i="53"/>
  <c r="I62" i="53"/>
  <c r="I54" i="53"/>
  <c r="I66" i="53"/>
  <c r="I72" i="53"/>
  <c r="F68" i="52"/>
  <c r="I69" i="53"/>
  <c r="I71" i="53"/>
  <c r="I73" i="53"/>
  <c r="I61" i="53"/>
  <c r="D74" i="52"/>
  <c r="I56" i="53"/>
  <c r="I75" i="53"/>
  <c r="D99" i="62" l="1"/>
  <c r="D98" i="62"/>
  <c r="D97" i="62"/>
  <c r="D96" i="62"/>
  <c r="D95" i="62"/>
  <c r="D94" i="62"/>
  <c r="D93" i="62"/>
  <c r="D92" i="62"/>
  <c r="D91" i="62"/>
  <c r="D90" i="62"/>
  <c r="D89" i="62"/>
  <c r="D88" i="62"/>
  <c r="D87" i="62"/>
  <c r="D86" i="62"/>
  <c r="D85" i="62"/>
  <c r="D83" i="62"/>
  <c r="D82" i="62"/>
  <c r="D81" i="62"/>
  <c r="D80" i="62"/>
  <c r="D79" i="62"/>
  <c r="D78" i="62"/>
  <c r="D77" i="62"/>
  <c r="D76" i="62"/>
  <c r="D75" i="62"/>
  <c r="D74" i="62"/>
  <c r="D73" i="62"/>
  <c r="D72" i="62"/>
  <c r="D71" i="62"/>
  <c r="D70" i="62"/>
  <c r="D69" i="62"/>
  <c r="E48" i="62" l="1"/>
  <c r="E95" i="62" s="1"/>
  <c r="E39" i="62"/>
  <c r="E77" i="62" s="1"/>
  <c r="E18" i="62"/>
  <c r="E34" i="62"/>
  <c r="E50" i="62"/>
  <c r="E15" i="62"/>
  <c r="E71" i="62" s="1"/>
  <c r="E47" i="62"/>
  <c r="E79" i="62" s="1"/>
  <c r="E8" i="62"/>
  <c r="E85" i="62" s="1"/>
  <c r="E16" i="62"/>
  <c r="E87" i="62" s="1"/>
  <c r="E24" i="62"/>
  <c r="E89" i="62" s="1"/>
  <c r="E32" i="62"/>
  <c r="E91" i="62" s="1"/>
  <c r="E40" i="62"/>
  <c r="E93" i="62" s="1"/>
  <c r="E56" i="62"/>
  <c r="E97" i="62" s="1"/>
  <c r="E6" i="62"/>
  <c r="E22" i="62"/>
  <c r="E38" i="62"/>
  <c r="E54" i="62"/>
  <c r="E7" i="62"/>
  <c r="E69" i="62" s="1"/>
  <c r="E31" i="62"/>
  <c r="E75" i="62" s="1"/>
  <c r="E10" i="62"/>
  <c r="E26" i="62"/>
  <c r="E42" i="62"/>
  <c r="E58" i="62"/>
  <c r="E64" i="62"/>
  <c r="E99" i="62" s="1"/>
  <c r="E23" i="62"/>
  <c r="E73" i="62" s="1"/>
  <c r="E55" i="62"/>
  <c r="E81" i="62" s="1"/>
  <c r="E63" i="62"/>
  <c r="E83" i="62" s="1"/>
  <c r="E11" i="62"/>
  <c r="E70" i="62" s="1"/>
  <c r="E19" i="62"/>
  <c r="E72" i="62" s="1"/>
  <c r="E27" i="62"/>
  <c r="E74" i="62" s="1"/>
  <c r="E35" i="62"/>
  <c r="E76" i="62" s="1"/>
  <c r="E43" i="62"/>
  <c r="E78" i="62" s="1"/>
  <c r="E51" i="62"/>
  <c r="E80" i="62" s="1"/>
  <c r="E59" i="62"/>
  <c r="E82" i="62" s="1"/>
  <c r="E12" i="62"/>
  <c r="E86" i="62" s="1"/>
  <c r="E20" i="62"/>
  <c r="E88" i="62" s="1"/>
  <c r="E28" i="62"/>
  <c r="E90" i="62" s="1"/>
  <c r="E36" i="62"/>
  <c r="E92" i="62" s="1"/>
  <c r="E44" i="62"/>
  <c r="E94" i="62" s="1"/>
  <c r="E52" i="62"/>
  <c r="E96" i="62" s="1"/>
  <c r="E60" i="62"/>
  <c r="E98" i="62" s="1"/>
  <c r="E14" i="62"/>
  <c r="E30" i="62"/>
  <c r="E46" i="62"/>
  <c r="E62" i="62"/>
  <c r="E49" i="62" l="1"/>
  <c r="E33" i="62"/>
  <c r="E17" i="62"/>
  <c r="E4" i="62"/>
  <c r="E53" i="62"/>
  <c r="E37" i="62"/>
  <c r="E21" i="62"/>
  <c r="E5" i="62"/>
  <c r="E57" i="62"/>
  <c r="E41" i="62"/>
  <c r="E25" i="62"/>
  <c r="E9" i="62"/>
  <c r="E61" i="62"/>
  <c r="E45" i="62"/>
  <c r="E29" i="62"/>
  <c r="E13" i="62"/>
</calcChain>
</file>

<file path=xl/sharedStrings.xml><?xml version="1.0" encoding="utf-8"?>
<sst xmlns="http://schemas.openxmlformats.org/spreadsheetml/2006/main" count="1988" uniqueCount="659">
  <si>
    <t xml:space="preserve"> </t>
  </si>
  <si>
    <t>GDP at market prices</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</si>
  <si>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</si>
  <si>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</si>
  <si>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</si>
  <si>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</si>
  <si>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</si>
  <si>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</si>
  <si>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</si>
  <si>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</si>
  <si>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</si>
  <si>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</si>
  <si>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</si>
  <si>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</si>
  <si>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</si>
  <si>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</si>
  <si>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</si>
  <si>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</si>
  <si>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</si>
  <si>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</si>
  <si>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</si>
  <si>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</si>
  <si>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</si>
  <si>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</si>
  <si>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</si>
  <si>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</si>
  <si>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</si>
  <si>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</si>
  <si>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</si>
  <si>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</si>
  <si>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</si>
  <si>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Definitions:</t>
  </si>
  <si>
    <t>Trade balance</t>
  </si>
  <si>
    <t>Trade balance (%, GDP)</t>
  </si>
  <si>
    <t>Investment income balance</t>
  </si>
  <si>
    <t>Employee income balance</t>
  </si>
  <si>
    <t>Transfers balance</t>
  </si>
  <si>
    <t>Current account balance</t>
  </si>
  <si>
    <t>Current account balance 
(% GDP)</t>
  </si>
  <si>
    <t>Balance of trade in goods &amp; services (ONS UK Trade 1st release Table 1, identifier: IKBJ)</t>
  </si>
  <si>
    <t>Investment income balance (ONS Pink Book Table G, identifier: HBOM)</t>
  </si>
  <si>
    <t>Employee income balance (ONS Pink Book Table 4.1, identifiers: IJAH-IJAI)</t>
  </si>
  <si>
    <t>Transfers balance (ONS Balance of Payments 1st release Table H, identifier: IKBP)</t>
  </si>
  <si>
    <t>Current balance (ONS Balance of Payments 1st release Table B, identifier: HBOP)</t>
  </si>
  <si>
    <t>Notes:</t>
  </si>
  <si>
    <t>Household</t>
  </si>
  <si>
    <t>Corporate</t>
  </si>
  <si>
    <t>Public</t>
  </si>
  <si>
    <t>Rest of world</t>
  </si>
  <si>
    <t>Household net lending (ONS Economic Accounts Table A41, identifier: RPZT)</t>
  </si>
  <si>
    <t>Corporate net lending (ONS Economic Accounts Table A22, identifier: RPYN+RQBV)</t>
  </si>
  <si>
    <t>Rest of the world net lending (ONS Economic Accounts Table A12, identifier: RQCH)</t>
  </si>
  <si>
    <t>2016Q2</t>
  </si>
  <si>
    <t>2016Q3</t>
  </si>
  <si>
    <t>2016Q4</t>
  </si>
  <si>
    <t>2017Q1</t>
  </si>
  <si>
    <t>Total compensation of employees</t>
  </si>
  <si>
    <t>Gross operating surplus of private corporations</t>
  </si>
  <si>
    <t>Other income</t>
  </si>
  <si>
    <t>Gross value added at factor cost</t>
  </si>
  <si>
    <t>Statistical discrepancy (income)</t>
  </si>
  <si>
    <t>Non-oil PNFC profits = (ONS Economic Accounts identifier: CAED)</t>
  </si>
  <si>
    <t>Household financial liabilities (ONS Economic Accounts, identifier: NNPP)</t>
  </si>
  <si>
    <t>Disposable income (ONS Economic Accounts, identifier: RPHQ)</t>
  </si>
  <si>
    <t>Corporate financial assets (ONS Economic Accounts, identifier: NKWX)</t>
  </si>
  <si>
    <t>Corporate financial liabilities (ONS Economic Accounts, identifier: NLBB)</t>
  </si>
  <si>
    <t>Household disposable income (ONS Economic Accounts, identifier: RPHQ)</t>
  </si>
  <si>
    <t>Total compensation of employees  (ONS Economic Accounts, identifier: DTWM)</t>
  </si>
  <si>
    <t>Gross operating surplus of private corporations  (ONS Economic Accounts, identifier: CAED+CAGD+RITQ)</t>
  </si>
  <si>
    <t>Other income = operating surplus of households + operating surplus of general government + operating surplus of public corporations + mixed income (ONS Economic Accounts, identifier: NRJT+NMXV+CAEN+ROYH)</t>
  </si>
  <si>
    <t>Taxes on products and production less subsidies</t>
  </si>
  <si>
    <t>Taxes on products and production less subsidies (ONS Economic Accounts, identifier: CMVL)</t>
  </si>
  <si>
    <t>Gross value added at factor cost (ONS Economic Accounts, identifier: CGCB)</t>
  </si>
  <si>
    <t>Physical assets (£bn)</t>
  </si>
  <si>
    <t>Financial assets (£bn)</t>
  </si>
  <si>
    <t>Liabilities (£bn)</t>
  </si>
  <si>
    <t>Total net worth (£bn)</t>
  </si>
  <si>
    <t>Disposable income (£bn)</t>
  </si>
  <si>
    <t>UK sterling bank loans (£bn)</t>
  </si>
  <si>
    <t>Other financial liabilities (£bn)</t>
  </si>
  <si>
    <t>Profits (non-oil) (£bn)</t>
  </si>
  <si>
    <t>UK bank sterling-denominated lending to firms and households (£bn)</t>
  </si>
  <si>
    <t>Table 1.3: GDP Income Components</t>
  </si>
  <si>
    <t>Table 1.2: GDP Expenditure Components (Current Prices)</t>
  </si>
  <si>
    <t>Table 1.1: GDP Expenditure Components (Chain-Linked Volumes)</t>
  </si>
  <si>
    <t>2017Q2</t>
  </si>
  <si>
    <t>2017Q3</t>
  </si>
  <si>
    <t>2017Q4</t>
  </si>
  <si>
    <t>2018Q1</t>
  </si>
  <si>
    <t>Household physical assets (OBR interpolation of annual ONS data. Blue Book, identifiers: NG44-NG49)</t>
  </si>
  <si>
    <t>Household financial assets (ONS Economic Accounts, identifier: NNML)</t>
  </si>
  <si>
    <t>GDP at market prices (ONS Economic Accounts, identifier: YBHA)</t>
  </si>
  <si>
    <t>Back to contents</t>
  </si>
  <si>
    <t>Non-labour income</t>
  </si>
  <si>
    <t>Net taxes and benefits</t>
  </si>
  <si>
    <t>Household disposable income</t>
  </si>
  <si>
    <t>Households</t>
  </si>
  <si>
    <t>1.3 GDP income components (current prices, seasonally adjusted)</t>
  </si>
  <si>
    <t>Lending</t>
  </si>
  <si>
    <t>2018Q2</t>
  </si>
  <si>
    <t>2018Q3</t>
  </si>
  <si>
    <t>2018Q4</t>
  </si>
  <si>
    <t>2019Q1</t>
  </si>
  <si>
    <t>UK bank sterling-denominated lending to firms and households (ONS Economic Accounts, identifier: NLBE-NLBG+NNPP)</t>
  </si>
  <si>
    <t>2009/10</t>
  </si>
  <si>
    <t>2010/11</t>
  </si>
  <si>
    <t>2011/12</t>
  </si>
  <si>
    <t>2012/13</t>
  </si>
  <si>
    <t>2013/14</t>
  </si>
  <si>
    <t>2014/15</t>
  </si>
  <si>
    <t>2015/16</t>
  </si>
  <si>
    <t>2016/17</t>
  </si>
  <si>
    <t>2017/18</t>
  </si>
  <si>
    <t>2018/19</t>
  </si>
  <si>
    <t>% GDP</t>
  </si>
  <si>
    <t>Employee compensation (a)</t>
  </si>
  <si>
    <t>Mixed Income (b)</t>
  </si>
  <si>
    <t>Labour Income (a + b - c)</t>
  </si>
  <si>
    <t>Table 1.4: Nominal GDP (non-seasonally adjusted)</t>
  </si>
  <si>
    <t>1.8 Balance of payments (£ billion, current prices)</t>
  </si>
  <si>
    <t>1.10 Financial balances by sector (% GDP)</t>
  </si>
  <si>
    <t>1.11 Household balance sheet, PNFC, balance sheet and bank lending</t>
  </si>
  <si>
    <t>1.13 Household disposable income (£ billion current prices, seasonally adjusted)</t>
  </si>
  <si>
    <t>Table 1.6: Labour Market</t>
  </si>
  <si>
    <t>Table 1.5: Per capita (age +16)</t>
  </si>
  <si>
    <t>Table 1.7: Inflation</t>
  </si>
  <si>
    <t>Table 1.8: Balance of Payments</t>
  </si>
  <si>
    <t>Table 1.10: Financial Balances by Sector</t>
  </si>
  <si>
    <t>Table 1.11: Balance Sheets and Lending</t>
  </si>
  <si>
    <t>Table 1.12: Market Sector and General Government Employment</t>
  </si>
  <si>
    <t>Table 1.13: Household Disposable Income</t>
  </si>
  <si>
    <t>Table 1.14: Export market share</t>
  </si>
  <si>
    <t>2008Q1</t>
  </si>
  <si>
    <t>2008Q2</t>
  </si>
  <si>
    <t>2008Q3</t>
  </si>
  <si>
    <t>£ billion</t>
  </si>
  <si>
    <t>Public sector net lending (ONS Economic Accounts Table A12, X7, identifiers: RQBN+RPZD)</t>
  </si>
  <si>
    <t>Labour income = Employee compensation (including net compensation from abroad) + mixed income (largely self-employment income) - employer social contributions. (ONS Economic Accounts, identifier: DTWM+ROYH-ROYK+IJAH-IJAI)</t>
  </si>
  <si>
    <t>Table 1.15: Import Weighted Domestic Demand (£ billion chain-linked volumes, seasonally adjusted)</t>
  </si>
  <si>
    <t>2019Q2</t>
  </si>
  <si>
    <t>2019Q3</t>
  </si>
  <si>
    <t>2019Q4</t>
  </si>
  <si>
    <t>2020Q1</t>
  </si>
  <si>
    <t>2019/20</t>
  </si>
  <si>
    <t>Secured liabilities (£bn)</t>
  </si>
  <si>
    <t>Other liabilities (£bn)</t>
  </si>
  <si>
    <t>Household secured liabilities (ONS Economic Accounts, identifier: NNRP)</t>
  </si>
  <si>
    <t>Household other liabilities (ONS Economic Accounts, identifier: NNPP-NNRP)</t>
  </si>
  <si>
    <t>2008Q4</t>
  </si>
  <si>
    <t>Statistical discrepancy (ONS Economic Accounts, identifier: GIXQ)</t>
  </si>
  <si>
    <t>2020Q2</t>
  </si>
  <si>
    <t>2020Q3</t>
  </si>
  <si>
    <t>2020Q4</t>
  </si>
  <si>
    <t>2021Q1</t>
  </si>
  <si>
    <t>2020/21</t>
  </si>
  <si>
    <t>Employers social contributions (c)</t>
  </si>
  <si>
    <r>
      <t>Assets to income ratio</t>
    </r>
    <r>
      <rPr>
        <vertAlign val="superscript"/>
        <sz val="14"/>
        <color indexed="8"/>
        <rFont val="Calibri"/>
        <family val="2"/>
      </rPr>
      <t>1</t>
    </r>
    <r>
      <rPr>
        <sz val="14"/>
        <color indexed="8"/>
        <rFont val="Calibri"/>
        <family val="2"/>
      </rPr>
      <t xml:space="preserve"> (per cent)</t>
    </r>
  </si>
  <si>
    <r>
      <t>Liabilities to income ratio</t>
    </r>
    <r>
      <rPr>
        <vertAlign val="superscript"/>
        <sz val="14"/>
        <color indexed="8"/>
        <rFont val="Calibri"/>
        <family val="2"/>
      </rPr>
      <t>1</t>
    </r>
    <r>
      <rPr>
        <sz val="14"/>
        <color indexed="8"/>
        <rFont val="Calibri"/>
        <family val="2"/>
      </rPr>
      <t xml:space="preserve"> (per cent)</t>
    </r>
  </si>
  <si>
    <r>
      <t>Secured liabilities to income ratio</t>
    </r>
    <r>
      <rPr>
        <vertAlign val="superscript"/>
        <sz val="14"/>
        <color indexed="8"/>
        <rFont val="Calibri"/>
        <family val="2"/>
      </rPr>
      <t>1</t>
    </r>
    <r>
      <rPr>
        <sz val="14"/>
        <color indexed="8"/>
        <rFont val="Calibri"/>
        <family val="2"/>
      </rPr>
      <t xml:space="preserve"> (per cent)</t>
    </r>
  </si>
  <si>
    <r>
      <t>Other liabilities to income ratio</t>
    </r>
    <r>
      <rPr>
        <vertAlign val="superscript"/>
        <sz val="14"/>
        <color indexed="8"/>
        <rFont val="Calibri"/>
        <family val="2"/>
      </rPr>
      <t>1</t>
    </r>
    <r>
      <rPr>
        <sz val="14"/>
        <color indexed="8"/>
        <rFont val="Calibri"/>
        <family val="2"/>
      </rPr>
      <t xml:space="preserve"> (per cent)</t>
    </r>
  </si>
  <si>
    <r>
      <t>Total net worth to income ratio</t>
    </r>
    <r>
      <rPr>
        <vertAlign val="superscript"/>
        <sz val="14"/>
        <color indexed="8"/>
        <rFont val="Calibri"/>
        <family val="2"/>
      </rPr>
      <t>1</t>
    </r>
    <r>
      <rPr>
        <sz val="14"/>
        <color indexed="8"/>
        <rFont val="Calibri"/>
        <family val="2"/>
      </rPr>
      <t xml:space="preserve"> (per cent)</t>
    </r>
  </si>
  <si>
    <r>
      <t>Private non-financial companies</t>
    </r>
    <r>
      <rPr>
        <vertAlign val="superscript"/>
        <sz val="14"/>
        <color indexed="8"/>
        <rFont val="Calibri"/>
        <family val="2"/>
      </rPr>
      <t>2</t>
    </r>
  </si>
  <si>
    <r>
      <t>Financial asset to profits ratio</t>
    </r>
    <r>
      <rPr>
        <vertAlign val="superscript"/>
        <sz val="14"/>
        <color indexed="8"/>
        <rFont val="Calibri"/>
        <family val="2"/>
      </rPr>
      <t>1</t>
    </r>
    <r>
      <rPr>
        <sz val="14"/>
        <color indexed="8"/>
        <rFont val="Calibri"/>
        <family val="2"/>
      </rPr>
      <t xml:space="preserve"> (per cent)</t>
    </r>
  </si>
  <si>
    <r>
      <t>Financial liability to profits ratio</t>
    </r>
    <r>
      <rPr>
        <vertAlign val="superscript"/>
        <sz val="14"/>
        <color indexed="8"/>
        <rFont val="Calibri"/>
        <family val="2"/>
      </rPr>
      <t>1</t>
    </r>
    <r>
      <rPr>
        <sz val="14"/>
        <color indexed="8"/>
        <rFont val="Calibri"/>
        <family val="2"/>
      </rPr>
      <t xml:space="preserve"> (per cent)</t>
    </r>
  </si>
  <si>
    <r>
      <t>UK bank sterling-denominated lending to firms and households to GDP ratio</t>
    </r>
    <r>
      <rPr>
        <vertAlign val="superscript"/>
        <sz val="14"/>
        <color indexed="8"/>
        <rFont val="Calibri"/>
        <family val="2"/>
      </rPr>
      <t>1</t>
    </r>
    <r>
      <rPr>
        <sz val="14"/>
        <color indexed="8"/>
        <rFont val="Calibri"/>
        <family val="2"/>
      </rPr>
      <t xml:space="preserve"> (per cent)</t>
    </r>
  </si>
  <si>
    <r>
      <rPr>
        <vertAlign val="superscript"/>
        <sz val="8"/>
        <color indexed="8"/>
        <rFont val="Calibri"/>
        <family val="2"/>
      </rPr>
      <t>2</t>
    </r>
    <r>
      <rPr>
        <sz val="8"/>
        <color indexed="8"/>
        <rFont val="Calibri"/>
        <family val="2"/>
      </rPr>
      <t xml:space="preserve"> We do not produce a physical asset forecast so we cannot produce a forecast of PNFC net worth</t>
    </r>
  </si>
  <si>
    <r>
      <rPr>
        <vertAlign val="superscript"/>
        <sz val="8"/>
        <color indexed="8"/>
        <rFont val="Calibri"/>
        <family val="2"/>
      </rPr>
      <t>1</t>
    </r>
    <r>
      <rPr>
        <sz val="8"/>
        <color indexed="8"/>
        <rFont val="Calibri"/>
        <family val="2"/>
      </rPr>
      <t xml:space="preserve"> Ratios are calculated as stock relative to sum of flows over the preceding four quarters</t>
    </r>
  </si>
  <si>
    <t>2021Q2</t>
  </si>
  <si>
    <t>2021Q3</t>
  </si>
  <si>
    <t>2021Q4</t>
  </si>
  <si>
    <t>2022Q1</t>
  </si>
  <si>
    <t>2021/22</t>
  </si>
  <si>
    <t>2022Q2</t>
  </si>
  <si>
    <t>2022Q3</t>
  </si>
  <si>
    <t>2022Q4</t>
  </si>
  <si>
    <t>2023Q1</t>
  </si>
  <si>
    <t>2022/23</t>
  </si>
  <si>
    <t>Household total net worth = (ONS Economic Accounts and Blue Book, identifier: NZEA+NG44-MU86+E44D)</t>
  </si>
  <si>
    <t>2008/09</t>
  </si>
  <si>
    <r>
      <t>Statistical discrepancy</t>
    </r>
    <r>
      <rPr>
        <vertAlign val="superscript"/>
        <sz val="12"/>
        <rFont val="Calibri"/>
        <family val="2"/>
      </rPr>
      <t>1</t>
    </r>
  </si>
  <si>
    <r>
      <rPr>
        <vertAlign val="superscript"/>
        <sz val="8"/>
        <color indexed="8"/>
        <rFont val="Calibri"/>
        <family val="2"/>
      </rPr>
      <t>1</t>
    </r>
    <r>
      <rPr>
        <sz val="8"/>
        <color indexed="8"/>
        <rFont val="Calibri"/>
        <family val="2"/>
      </rPr>
      <t>The sum of financial balances by sector is equal (but opposite sign) to the residual error between the expenditure and income based estimates of GDP.</t>
    </r>
  </si>
  <si>
    <t>Household debt servicing costs (rolling four quarter sum, £bn)</t>
  </si>
  <si>
    <t>Household disposable income (rolling four quarter sum, £bn)</t>
  </si>
  <si>
    <t>Household debt servicing costs (per cent of household disposable income, rolling four quarter sum)</t>
  </si>
  <si>
    <t>1.23 Household debt servicing costs</t>
  </si>
  <si>
    <t>Rolling four-quarter sum of total household interest payments excluding FISIM (ONS Economic Accounts, identifier: J4X3).</t>
  </si>
  <si>
    <t>Rolling four-quarter sum of household disposable income (ONS Economic Accounts, identifier: RPHQ).</t>
  </si>
  <si>
    <t>Table 1.23: Household debt servicing costs</t>
  </si>
  <si>
    <t>Table 1.22: Housing forecast</t>
  </si>
  <si>
    <t>Table 1.21: Potential output forecast</t>
  </si>
  <si>
    <t>Table 1.20: Cumulative potential output growth from 2017 Q4</t>
  </si>
  <si>
    <t>Table 1.17: Output gap model estimates</t>
  </si>
  <si>
    <t>Table 1.18: National Minimum Wage and National Living Wage</t>
  </si>
  <si>
    <t>Table 1.19: OBR central estimate of the output gap</t>
  </si>
  <si>
    <t>Table 1.16: Eligible rent growth assumptions</t>
  </si>
  <si>
    <t>Table 1.9: Market-derived assumptions</t>
  </si>
  <si>
    <t>October 2018 Economic and Fiscal Outlook: Economy supplementary tables</t>
  </si>
  <si>
    <t>2023Q2</t>
  </si>
  <si>
    <t>2023Q3</t>
  </si>
  <si>
    <t>2023Q4</t>
  </si>
  <si>
    <t>2024Q1</t>
  </si>
  <si>
    <t>2023/24</t>
  </si>
  <si>
    <t>Forecast from the third quarter of 2018.</t>
  </si>
  <si>
    <t xml:space="preserve">Net benefits and taxes = Social benefits (resource) - taxation on income and wealth - employees' social contributions (excluding employee contributions to funded pension schemes). (ONS Economic Accounts, identifier: RPHL-RPHS-RPHT-L8PS-L8Q8-L8LU + (L8PE+L8Q2+L8LQ)). </t>
  </si>
  <si>
    <t xml:space="preserve">Non-labour income = Operating surplus of households + net property income + imputed social contributions - social benefits (use) + net miscellaneous transfers. (ONS Economic Accounts identifier: CAEN+ROYL-ROYT+L8RF-QWMZ+RPHO-RPID - (L8PE+L8Q2+L8LQ)). </t>
  </si>
  <si>
    <t>1.9 Market-derived assumptions</t>
  </si>
  <si>
    <t>Bank Rate</t>
  </si>
  <si>
    <t>3-month LIBOR</t>
  </si>
  <si>
    <t>Long-term interest rates</t>
  </si>
  <si>
    <t>Average mortgage rate</t>
  </si>
  <si>
    <t>Trade-weighted sterling</t>
  </si>
  <si>
    <t>US$/£ exchange rate</t>
  </si>
  <si>
    <t>€/£ exchange rate</t>
  </si>
  <si>
    <t>Oil prices ($)</t>
  </si>
  <si>
    <t>Equity prices</t>
  </si>
  <si>
    <t>The sterling exchange rate projection is based on the assumption that the exchange rate moves in line with an uncovered interest parity condition, consistent with the interest rates underlying the forecast.</t>
  </si>
  <si>
    <t>Three-month interbank rate (Bank of England, Bankstats, identifier: IUQAAMIJ)</t>
  </si>
  <si>
    <t>20-year government gilts (Bank of England)</t>
  </si>
  <si>
    <t>Average mortgage rate (Bank of England, Bankstats, identifier: CFMHSDE)</t>
  </si>
  <si>
    <t>Sterling effective exchange rate (index) (Bank of England, Bankstats, identifier: XUQABK67)</t>
  </si>
  <si>
    <t>US$/£ exchange rate (Bank of England, Bankstats, identifier: XUQAUSS)</t>
  </si>
  <si>
    <t>Euro/£ exchange rate (Bank of England, Bankstats, identifier: XUQAERS)</t>
  </si>
  <si>
    <t>US dollar Brent Crude oil prices (Thomson Reuters Eikon)</t>
  </si>
  <si>
    <t>FTSE All-Share Index (Thomson Reuters Eikon)</t>
  </si>
  <si>
    <t>1.22 Housing market</t>
  </si>
  <si>
    <t>House price index (Jan 2015 = 100)</t>
  </si>
  <si>
    <t>House price index (per cent change on a year earlier)</t>
  </si>
  <si>
    <t>Residential property transactions (000s, seasonally adjusted)</t>
  </si>
  <si>
    <t>Private enterprise housing starts, UK (seasonally adjusted)</t>
  </si>
  <si>
    <t>Private enterprise housing completions, UK (seasonally adjusted)</t>
  </si>
  <si>
    <t>Housing stock, UK (000s)</t>
  </si>
  <si>
    <t>Net additions to the housing stock, UK (000s)</t>
  </si>
  <si>
    <t>Turnover rate</t>
  </si>
  <si>
    <t>Seasonally adjusted ONS House Price Index (House Price Index Statistical Bulletin)</t>
  </si>
  <si>
    <t>Number of residential property transaction completions with value £40,000 or above, seasonally adjusted (HMRC UK Property Transaction Statistics)</t>
  </si>
  <si>
    <t>Number of private enterprise housing starts and completions, seasonally adjusted (DCLG live table 211, OBR estimates)</t>
  </si>
  <si>
    <t>Net additions are changes in the housing stock which are OBR estimates based on the historical housing stock series from DCLG live table 101. Annual net additions are calculated as the change in the average size of the stock between adjacent years.</t>
  </si>
  <si>
    <t>Turnover rate is calculated as the number of residential property transactions divided by the stock of dwellings.</t>
  </si>
  <si>
    <t>1.4 Nominal GDP (£ billion, non-seasonally adjusted)</t>
  </si>
  <si>
    <t>Calendar Year</t>
  </si>
  <si>
    <t>Centred end-March</t>
  </si>
  <si>
    <t>Nominal GDP NSA, billions (ONS identifier: BKTL)</t>
  </si>
  <si>
    <t>1.7 Inflation</t>
  </si>
  <si>
    <t>year-on-year growth</t>
  </si>
  <si>
    <t>Jan 1987=100</t>
  </si>
  <si>
    <t>2015=100</t>
  </si>
  <si>
    <t>2010=100</t>
  </si>
  <si>
    <t>2015 = 100</t>
  </si>
  <si>
    <t>RPI</t>
  </si>
  <si>
    <t>RPIX</t>
  </si>
  <si>
    <t>CPI</t>
  </si>
  <si>
    <t>Producer output prices</t>
  </si>
  <si>
    <t>Mortgage interest payments</t>
  </si>
  <si>
    <t>Actual rents for housing</t>
  </si>
  <si>
    <t>Consumer expenditure deflator</t>
  </si>
  <si>
    <t>GDP deflator</t>
  </si>
  <si>
    <t>2012</t>
  </si>
  <si>
    <t>2013</t>
  </si>
  <si>
    <t>RPI, RPIX and CPI inflation and Producer output prices are based on outturn data up to and including January 2018.</t>
  </si>
  <si>
    <t>'Actual rents for housing’ component of CPI. This series is constructed using forecasts of social housing rents and private rents. Private rents are assumed to grow in line with our average earnings forecast – see table 1.6. Details of our forecasts for social housing rents can be found in Table 1.16.</t>
  </si>
  <si>
    <t>All items Retail Prices Index (RPI), all items Retail Prices Index excluding mortgage interest payments (RPIX), all items Consumer Prices Index (CPI), Producer output prices, all manufacturing products (excluding duty), (percentage change over 12 months) (ONS Consumer Prices Index and Producer Prices Index Statistical Bulletins, identifier: CZBH, CDKQ, D7G7, JVZ8 respectively)</t>
  </si>
  <si>
    <t>Consumer expenditure deflator: Households final consumption expenditure at current market prices (ABJQ) plus non-profit institutions (HAYE) divided by Households final consumption expenditure, chained volume measure (ABJR) plus non-profit institutions (HAYO)</t>
  </si>
  <si>
    <t>Actual rents for housing (ONS Consumer Prices Index and Producer Prices Index Statistical Bulletins, identifier: D7GQ)</t>
  </si>
  <si>
    <t>Mortgage Interest Payments (ONS Consumer Prices Index Statistical Bulletins, identifier: CZCR)</t>
  </si>
  <si>
    <t>1.16 Eligible rent growth assumptions</t>
  </si>
  <si>
    <t>2018-19</t>
  </si>
  <si>
    <t>2019-20</t>
  </si>
  <si>
    <t>2020-21</t>
  </si>
  <si>
    <t>2021-22</t>
  </si>
  <si>
    <t>2022-23</t>
  </si>
  <si>
    <t>2023-24</t>
  </si>
  <si>
    <t>Private sector</t>
  </si>
  <si>
    <t>Local Housing Allowance</t>
  </si>
  <si>
    <t>Non-LHA Regulated</t>
  </si>
  <si>
    <t>Non-LHA Deregulated</t>
  </si>
  <si>
    <t>Social sector</t>
  </si>
  <si>
    <t>Local Authorities</t>
  </si>
  <si>
    <t>Registered Social Landlords</t>
  </si>
  <si>
    <t>The assumptions provided in this table cover growth in the element of rent eligible for Housing Benefit only and not overall market rents. The eligible rent is based on the amount paid by the tenant to occupy the property not including bills and some service charges. In many cases (mainly Private Rented Sector tenants), the amount of eligible rent is also influenced by the amount of maximum rent determined by LHA regulations, or by the Rent Officer.</t>
  </si>
  <si>
    <t>The forecast for overall Housing Benefit makes adjustments on top of these baseline assumptions to take account of changes in the mix of claimants and policy changes not captured in the base forecasting model. In particular, this table excludes the impact of 'Targeted Affordability Funding' which will allow some Local Housing Allowance rates to be increased during the four year benefit freeze period, and of any shift towards Affordable Rent tenancies within the social sector.</t>
  </si>
  <si>
    <t>1.1 GDP expenditure components (£ billion chain-linked volumes, seasonally adjusted)</t>
  </si>
  <si>
    <t>Private consu-mption</t>
  </si>
  <si>
    <t>Government consum-ption</t>
  </si>
  <si>
    <t>Fixed invest-ment</t>
  </si>
  <si>
    <t>Net acqu-isition of valuables</t>
  </si>
  <si>
    <t>Final domestic demand</t>
  </si>
  <si>
    <t>Change in inventories</t>
  </si>
  <si>
    <t>Total domestic demand</t>
  </si>
  <si>
    <t>Exports</t>
  </si>
  <si>
    <t>Total final expend-iture</t>
  </si>
  <si>
    <t>Imports</t>
  </si>
  <si>
    <t>Statistical discrep-ancy</t>
  </si>
  <si>
    <t>Non-oil GVA</t>
  </si>
  <si>
    <t>of which:</t>
  </si>
  <si>
    <t>Business investment</t>
  </si>
  <si>
    <t>Private dwellings</t>
  </si>
  <si>
    <t>General government</t>
  </si>
  <si>
    <t>Public corps dwellings</t>
  </si>
  <si>
    <t>Household and non-profit institutions serving households final consumption expenditure (ONS Economic Accounts Table 1.1.2, identifier: ABJR + HAYO)</t>
  </si>
  <si>
    <t>General government final consumption (ONS Economic Accounts Table 1.1.2, identifier: NMRY)</t>
  </si>
  <si>
    <t>Total gross fixed capital formation (ONS Economic Accounts Table 1.1.2, identifier: NPQT)</t>
  </si>
  <si>
    <t>Business investment (ONS Economic Accounts Table 1.1.8, identifier: NPEL)</t>
  </si>
  <si>
    <t>Private sector investment in dwellings, including transfer costs (ONS Economic Accounts Table 1.1.8, identifier: L636 + L637)</t>
  </si>
  <si>
    <t>General government gross fixed capital formation (ONS Economic Accounts Table 1.1.8, identifier: DLWF)</t>
  </si>
  <si>
    <t>Public corporations investment in dwellings, including transfer costs (ONS Economic Accounts Table 1.1.8, identifier: L634 + L635)</t>
  </si>
  <si>
    <t>Net acquisitions of valuables (ONS Economic Accounts Table 1.1.2, identifier: NPJR)</t>
  </si>
  <si>
    <t>Final domestic demand is the sum of private consumption, government consumption, fixed investment and net acquisition of valuables</t>
  </si>
  <si>
    <t>Change in inventories (ONS Economic Accounts Table 1.1.2, identifier: CAFU)</t>
  </si>
  <si>
    <t>Total domestic demand is the sum of final domestic demand and change in inventories</t>
  </si>
  <si>
    <t>Total exports (ONS Economic Accounts Table 1.1.2, identifier: IKBK)</t>
  </si>
  <si>
    <t>Total final expenditure (ONS Economic Accounts Table 1.1.2, identifier: ABMG)</t>
  </si>
  <si>
    <t>Total imports (ONS Economic Accounts Table 1.1.2, identifier: IKBL)</t>
  </si>
  <si>
    <t>Statistical discrepancy GDP(E) (ONS Economic Accounts Table 1.1.2, identifier: GIXS)</t>
  </si>
  <si>
    <t>Gross domestic product at market prices (ONS Economic Accounts Table 1.1.2, identifier: ABMI)</t>
  </si>
  <si>
    <t>1.2 GDP expenditure components (£ billion current prices, seasonally adjusted)</t>
  </si>
  <si>
    <t>Private consum-ption</t>
  </si>
  <si>
    <t>Government consumption</t>
  </si>
  <si>
    <t>Net acquisiti-on of valuables</t>
  </si>
  <si>
    <t>Change in invento-ries</t>
  </si>
  <si>
    <t>Total final expenditure</t>
  </si>
  <si>
    <t>Statistical discrepancy</t>
  </si>
  <si>
    <t>Gross national income</t>
  </si>
  <si>
    <t>Household and non-profit institutions serving households final consumption expenditure (ONS Economic Accounts Table 1.1.2, identifier: ABJQ + HAYE)</t>
  </si>
  <si>
    <t>General government final consumption (ONS Economic Accounts Table 1.1.2, identifier: NMRP)</t>
  </si>
  <si>
    <t>Total gross fixed capital formation (ONS Economic Accounts Table 1.1.2, identifier: NPQS)</t>
  </si>
  <si>
    <t>Net acquisitions of valuables (ONS Economic Accounts Table 1.1.2, identifier: NPJQ)</t>
  </si>
  <si>
    <t>Change in inventories (ONS Economic Accounts Table 1.1.2, identifier: CAEX)</t>
  </si>
  <si>
    <t xml:space="preserve">Total exports (ONS Economic Accounts Table 1.1.2, identifier: IKBH)      </t>
  </si>
  <si>
    <t>Total final expenditure (ONS Economic Accounts Table 1.1.2, identifier: ABMF)</t>
  </si>
  <si>
    <t>Total imports (ONS Economic Accounts Table 1.1.2, identifier: IKBI)</t>
  </si>
  <si>
    <t>Statistical discrepancy GDP(E) (ONS Economic Accounts Table 1.1.2, identifier: GIXM)</t>
  </si>
  <si>
    <t>Gross domestic product at market prices (ONS Economic Accounts Table 1.1.2, identifier: YBHA)</t>
  </si>
  <si>
    <t>Gross national income at market prices (ONS Economic Accounts Table 1.1.1, identifier: ABMZ)</t>
  </si>
  <si>
    <t>1.5 Per capita</t>
  </si>
  <si>
    <t>By total population</t>
  </si>
  <si>
    <t>Ages 16+</t>
  </si>
  <si>
    <t>Index: 2008Q1=100</t>
  </si>
  <si>
    <t>LFS employment</t>
  </si>
  <si>
    <t>Real household disposable income</t>
  </si>
  <si>
    <t>Real consumption</t>
  </si>
  <si>
    <t>Real GDP</t>
  </si>
  <si>
    <t>Index: 2008=100</t>
  </si>
  <si>
    <t>Index: 2008/2009 =100</t>
  </si>
  <si>
    <t>Per capita LFS employment = LFS employment, all aged 16 and over (ONS identifier: MGRZ) divided by total population (ONS identifier: EBAQ)</t>
  </si>
  <si>
    <t>Per capita LFS employment = LFS employment, all aged 16 and over (ONS identifier: MGRZ) divided by LFS population, all aged 16 and over (ONS identifier: MGSL)</t>
  </si>
  <si>
    <t>Per capita real household disposable income = Real household disposable income (chained volume measure, identifier: NRJR) divided by total population (ONS identifier: EBAQ)</t>
  </si>
  <si>
    <t>Per capita real household disposable income = Real household disposable income (chained volume measure, identifier: NRJR) divided by LFS population, all aged 16 and over (ONS identifier: MGSL)</t>
  </si>
  <si>
    <t>Per capita real consumption = Household and non-profit institutions serving households final consumption expenditure (chained volume measure, identifier: ABJR+HAYO) divided by total population (ONS identifier: EBAQ)</t>
  </si>
  <si>
    <t>Per capita real consumption = Household and non-profit institutions serving households final consumption expenditure (chained volume measure, identifier: ABJR+HAYO) divided by LFS population, all aged 16 and over (ONS identifier: MGSL)</t>
  </si>
  <si>
    <t>Per capita real GDP = Gross domestic product at market prices (chained volume measure, identifier: ABMI) divided by total population (ONS identifier: EBAQ)</t>
  </si>
  <si>
    <t>Per capita real GDP = Gross domestic product at market prices (chained volume measure, identifier: ABMI) divided by LFS population, all aged 16 and over (ONS identifier: MGSL)</t>
  </si>
  <si>
    <t>1.14 Export markets</t>
  </si>
  <si>
    <t>UK export volumes excluding MTIC (£bn)</t>
  </si>
  <si>
    <t>Export markets (2007Q1=100)</t>
  </si>
  <si>
    <t>Export market share (1998Q1=100)</t>
  </si>
  <si>
    <t>UK export excluding MTIC is based on OBR calculations, setting exports MTIC equal to imports MTIC.</t>
  </si>
  <si>
    <t>Export markets is an OBR estimate constructed with series from OECD, IMF and ONS. For more information, please refer to the Economy forecast in-depth section of our website.</t>
  </si>
  <si>
    <t>Export market share = UK exports excluding MTIC / Export markets</t>
  </si>
  <si>
    <t>1.15 Import Weighted Domestic Demand (£ billion chain-linked volumes, seasonally adjusted)</t>
  </si>
  <si>
    <t>Private consumption</t>
  </si>
  <si>
    <t>Investment</t>
  </si>
  <si>
    <t>Stocks</t>
  </si>
  <si>
    <t>OBR calculations, based on ONS data</t>
  </si>
  <si>
    <t>1.6 Labour market</t>
  </si>
  <si>
    <t>Employment (16+, millions)</t>
  </si>
  <si>
    <t>Employment rate (16+, per cent)</t>
  </si>
  <si>
    <t>Employees (16+, millions)</t>
  </si>
  <si>
    <t>ILO unemployment (16+, millions)</t>
  </si>
  <si>
    <t>ILO unemployment rate (16+, per cent)</t>
  </si>
  <si>
    <t>Participation rate (16+, per cent)</t>
  </si>
  <si>
    <t>Average hours worked</t>
  </si>
  <si>
    <t>Total hours worked (millions)</t>
  </si>
  <si>
    <t>Labour share (per cent)</t>
  </si>
  <si>
    <t>Compensation of employees                    (£ billion) (a)</t>
  </si>
  <si>
    <t>Wages and salaries (£ billion) (a-b)</t>
  </si>
  <si>
    <t>Employers social contributions (£ billion) (b)</t>
  </si>
  <si>
    <t>Mixed income (£ billion)</t>
  </si>
  <si>
    <t>Average earnings growth (per cent)</t>
  </si>
  <si>
    <t>Average earnings index (2008Q1=100)</t>
  </si>
  <si>
    <t>Average hourly earnings index (2008Q1=100)</t>
  </si>
  <si>
    <t>Productivity per hour index (2008Q1 =100)</t>
  </si>
  <si>
    <t>Productivity per worker index (2008Q1 =100)</t>
  </si>
  <si>
    <t>Real product wage (2008Q1 =100)</t>
  </si>
  <si>
    <t>Real consumption wage (2008Q1 =100)</t>
  </si>
  <si>
    <t>LFS employment, all aged 16 and over (ONS identifier: MGRZ)</t>
  </si>
  <si>
    <t>LFS employment rate, all aged 16 and over (ONS identifier: MGSR)</t>
  </si>
  <si>
    <t>LFS employees equal to total employment less self-employed, all aged 16 and over (ONS identifier: MGRZ less MGRQ)</t>
  </si>
  <si>
    <t>ILO unemployment, all aged 16 and over (ONS identifier: MGSC)</t>
  </si>
  <si>
    <t>ILO unemployment rate, all aged 16 and over (ONS identifier: MGSX)</t>
  </si>
  <si>
    <t>LFS participation rate, all aged 16 and over (ONS identifier: MGWG)</t>
  </si>
  <si>
    <t>LFS average (mean) actual weekly hours worked, all workers (ONS identifier: YBUV)</t>
  </si>
  <si>
    <t>LFS total weekly hours worked, millions (ONS identifier: YBUS)</t>
  </si>
  <si>
    <t>Labour share: total compensation of employees (ONS identifier: DTWM) and mixed income (ONS identifier: ROYH) as a share of nominal Gross Value Added (ONS identifier: ABML).</t>
  </si>
  <si>
    <t>Compensation of employees, £ billion (ONS identifier: DTWM)</t>
  </si>
  <si>
    <t>Wages and salaries, £ billion, equal to total compensation of employees (ONS identifier: DTWM) minus employers social contributions (ONS identifier: ROYK)</t>
  </si>
  <si>
    <t>Employers social contributions, £ billion (ONS identifier: ROYK)</t>
  </si>
  <si>
    <t>Average earnings growth: wages and salaries divided by employees, year on year growth rates and index. Wages and salaries equal to total compensation of employees (ONS identifier: DTWM) minus employers social contributions (ONS identifier: ROYK).  Employees equal to total employment (MGRZ) less self-employed (MGRQ)</t>
  </si>
  <si>
    <t>Productivity per hour: non-oil Gross Value Added (ONS identifier: KLS2) divided by total weekly hours worked (ONS identifier: YBUS)</t>
  </si>
  <si>
    <t>Productivity per worker index: non-oil Gross Value Added (ONS identifier: KLS2) divided by total 16+ employment (ONS identifier: MGRZ)</t>
  </si>
  <si>
    <t>Real product wage index: Compensation of employees (ONS identifier: DTWM) divided by employees (total employment (MGRZ) less self-employed (MGRQ)) and then deflated by the Gross Valued Added deflator (GVA at current market prices (ONS identifier: ABML) divided by GVA chained volume measure (ABMM))</t>
  </si>
  <si>
    <t>Real consumption wage: Compensation of employees (ONS identifier: DTWM) divided by employees (total employment (MGRZ) less self-employed (MGRQ)) and then deflated by the consumer expenditure deflator (households final consumption expenditure at current market prices (ABJQ) plus non-profit institutions (HAYE) divided by households final consumption expenditure, chained volume measure (ABJR) plus non-profit institutions (HAYO))</t>
  </si>
  <si>
    <t>1.12 Market Sector and general government employment (millions, final quarter of the financial year)</t>
  </si>
  <si>
    <t>2011-12</t>
  </si>
  <si>
    <t>2012-13</t>
  </si>
  <si>
    <t>2013-14</t>
  </si>
  <si>
    <t>2014-15</t>
  </si>
  <si>
    <t>2015-16</t>
  </si>
  <si>
    <t>2016-17</t>
  </si>
  <si>
    <t>2017-18</t>
  </si>
  <si>
    <t>Market sector</t>
  </si>
  <si>
    <r>
      <t>March 2018 forecast</t>
    </r>
    <r>
      <rPr>
        <vertAlign val="superscript"/>
        <sz val="10"/>
        <rFont val="Calibri"/>
        <family val="2"/>
      </rPr>
      <t>1</t>
    </r>
  </si>
  <si>
    <r>
      <t>October 2018 forecast</t>
    </r>
    <r>
      <rPr>
        <vertAlign val="superscript"/>
        <sz val="10"/>
        <rFont val="Calibri"/>
        <family val="2"/>
      </rPr>
      <t>1,2</t>
    </r>
  </si>
  <si>
    <r>
      <t>November 2017 forecast</t>
    </r>
    <r>
      <rPr>
        <vertAlign val="superscript"/>
        <sz val="10"/>
        <rFont val="Calibri"/>
        <family val="2"/>
      </rPr>
      <t>1</t>
    </r>
  </si>
  <si>
    <t>=</t>
  </si>
  <si>
    <r>
      <t>March 2018 forecast</t>
    </r>
    <r>
      <rPr>
        <vertAlign val="superscript"/>
        <sz val="10"/>
        <rFont val="Calibri"/>
        <family val="2"/>
      </rPr>
      <t>3</t>
    </r>
  </si>
  <si>
    <r>
      <t>October 2018 forecast</t>
    </r>
    <r>
      <rPr>
        <vertAlign val="superscript"/>
        <sz val="10"/>
        <rFont val="Calibri"/>
        <family val="2"/>
      </rPr>
      <t>4</t>
    </r>
  </si>
  <si>
    <r>
      <rPr>
        <vertAlign val="superscript"/>
        <sz val="8"/>
        <color indexed="8"/>
        <rFont val="Calibri"/>
        <family val="2"/>
      </rPr>
      <t>1</t>
    </r>
    <r>
      <rPr>
        <sz val="8"/>
        <color indexed="8"/>
        <rFont val="Calibri"/>
        <family val="2"/>
      </rPr>
      <t xml:space="preserve"> Market sector employment defined as total LFS employment (ONS identifier: MGRZ) minus: general government employment (ONS identifier: G6NW), LFS unpaid family workers (ONS identifier: MGRT) and government supported trainees (ONS identifier: MGRW). </t>
    </r>
  </si>
  <si>
    <r>
      <rPr>
        <vertAlign val="superscript"/>
        <sz val="8"/>
        <color indexed="8"/>
        <rFont val="Calibri"/>
        <family val="2"/>
      </rPr>
      <t>2</t>
    </r>
    <r>
      <rPr>
        <sz val="8"/>
        <color indexed="8"/>
        <rFont val="Calibri"/>
        <family val="2"/>
      </rPr>
      <t xml:space="preserve"> Market sector employment projections by calendar year are as follows:  26.8 m (2017); 27.2m (2018); 27.3m (2019); 27.5m (2020); 27.6 (2021); 27.7 (2022); 27.8 (2023).</t>
    </r>
  </si>
  <si>
    <r>
      <rPr>
        <vertAlign val="superscript"/>
        <sz val="8"/>
        <color indexed="8"/>
        <rFont val="Calibri"/>
        <family val="2"/>
      </rPr>
      <t xml:space="preserve">3 </t>
    </r>
    <r>
      <rPr>
        <sz val="8"/>
        <color indexed="8"/>
        <rFont val="Calibri"/>
        <family val="2"/>
      </rPr>
      <t xml:space="preserve">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2017Q3 Public Sector Employment release. </t>
    </r>
  </si>
  <si>
    <r>
      <rPr>
        <vertAlign val="superscript"/>
        <sz val="8"/>
        <color indexed="8"/>
        <rFont val="Calibri"/>
        <family val="2"/>
      </rPr>
      <t>4</t>
    </r>
    <r>
      <rPr>
        <sz val="8"/>
        <color indexed="8"/>
        <rFont val="Calibri"/>
        <family val="2"/>
      </rPr>
      <t xml:space="preserve"> Annual changes in employment over the forecast period are determined by projected growth of paybill and paybill per head. Further details of our assumptions for paybill growth and paybill per head growth can be found in the supplementary fiscal tables. Projections are based on data consistent with the ONS 2018Q2 Public Sector Employment release. </t>
    </r>
  </si>
  <si>
    <r>
      <t>1.17 Output gap model estimates</t>
    </r>
    <r>
      <rPr>
        <vertAlign val="superscript"/>
        <sz val="14"/>
        <color indexed="8"/>
        <rFont val="Calibri"/>
        <family val="2"/>
      </rPr>
      <t>1</t>
    </r>
    <r>
      <rPr>
        <sz val="14"/>
        <color indexed="8"/>
        <rFont val="Calibri"/>
        <family val="2"/>
      </rPr>
      <t xml:space="preserve"> (per cent)</t>
    </r>
  </si>
  <si>
    <r>
      <t>Central estimate</t>
    </r>
    <r>
      <rPr>
        <vertAlign val="superscript"/>
        <sz val="14"/>
        <color indexed="8"/>
        <rFont val="Calibri"/>
        <family val="2"/>
      </rPr>
      <t>2</t>
    </r>
  </si>
  <si>
    <r>
      <t>Potential output</t>
    </r>
    <r>
      <rPr>
        <vertAlign val="superscript"/>
        <sz val="14"/>
        <color indexed="8"/>
        <rFont val="Calibri"/>
        <family val="2"/>
      </rPr>
      <t>3</t>
    </r>
  </si>
  <si>
    <t>Univariate methods</t>
  </si>
  <si>
    <t>Multivariate methods</t>
  </si>
  <si>
    <t>Cyclical indicators</t>
  </si>
  <si>
    <t>Production function</t>
  </si>
  <si>
    <t>Prior-constrained filter</t>
  </si>
  <si>
    <t>Hodrick-Prescott filter</t>
  </si>
  <si>
    <t>Inflation-augmented</t>
  </si>
  <si>
    <t>Unemployment-augmented</t>
  </si>
  <si>
    <t>Capacity utilisation-augmented</t>
  </si>
  <si>
    <t>Multivariate filter</t>
  </si>
  <si>
    <t>Aggregate composite</t>
  </si>
  <si>
    <t>Principal components analysis</t>
  </si>
  <si>
    <r>
      <rPr>
        <vertAlign val="superscript"/>
        <sz val="8"/>
        <color indexed="8"/>
        <rFont val="Calibri"/>
        <family val="2"/>
      </rPr>
      <t xml:space="preserve">1 </t>
    </r>
    <r>
      <rPr>
        <sz val="8"/>
        <color indexed="8"/>
        <rFont val="Calibri"/>
        <family val="2"/>
      </rPr>
      <t xml:space="preserve">These approaches, and the uncertainties associated with them, are discussed in Murray (2014): Working Paper No.5: </t>
    </r>
    <r>
      <rPr>
        <i/>
        <sz val="8"/>
        <color indexed="8"/>
        <rFont val="Calibri"/>
        <family val="2"/>
      </rPr>
      <t>Output gap measurement: judgement and uncertainty</t>
    </r>
    <r>
      <rPr>
        <sz val="8"/>
        <color indexed="8"/>
        <rFont val="Calibri"/>
        <family val="2"/>
      </rPr>
      <t>.</t>
    </r>
  </si>
  <si>
    <r>
      <rPr>
        <vertAlign val="superscript"/>
        <sz val="8"/>
        <color indexed="8"/>
        <rFont val="Calibri"/>
        <family val="2"/>
      </rPr>
      <t xml:space="preserve">2 </t>
    </r>
    <r>
      <rPr>
        <sz val="8"/>
        <color indexed="8"/>
        <rFont val="Calibri"/>
        <family val="2"/>
      </rPr>
      <t>Estimates of the output gap between 2010 and 2015 are based on the 'production function' approach. Estimates prior to 2010 are based on our 'principle component analysis'.</t>
    </r>
  </si>
  <si>
    <r>
      <rPr>
        <vertAlign val="superscript"/>
        <sz val="8"/>
        <color indexed="8"/>
        <rFont val="Calibri"/>
        <family val="2"/>
      </rPr>
      <t xml:space="preserve">3 </t>
    </r>
    <r>
      <rPr>
        <sz val="8"/>
        <color indexed="8"/>
        <rFont val="Calibri"/>
        <family val="2"/>
      </rPr>
      <t xml:space="preserve">Estimates of potential output on a non-North Sea basis, using the central estimate of the output gap and latest data on actual output from the ONS. </t>
    </r>
  </si>
  <si>
    <t xml:space="preserve">1.18 National Minimum Wage and National Living Wage </t>
  </si>
  <si>
    <t xml:space="preserve">£ per hour </t>
  </si>
  <si>
    <t>National Minimum Wage (NMW)</t>
  </si>
  <si>
    <t>National Living Wage (NLW)</t>
  </si>
  <si>
    <t xml:space="preserve">Note: The NMW and NLW have been set for 2019 and all other figures are OBR estimates consistent with the rest of our economy forecast. Our estimates are based on the 'bite' of the NLW increasing linearly to reach 60 per cent of median earnings in 2020. Our estimates for the NLW in 2021, 2022 and 2023 are based on the rate remaining at 60 per cent of median earnings. The increases in these years are therefore driven by our forecast for average hourly earnings. </t>
  </si>
  <si>
    <t>1.19 OBR central estimate of the output gap</t>
  </si>
  <si>
    <t>1972Q1</t>
  </si>
  <si>
    <t>1972Q2</t>
  </si>
  <si>
    <t>1972Q3</t>
  </si>
  <si>
    <t>1972Q4</t>
  </si>
  <si>
    <t>1973Q1</t>
  </si>
  <si>
    <t>1973Q2</t>
  </si>
  <si>
    <t>1973Q3</t>
  </si>
  <si>
    <t>1973Q4</t>
  </si>
  <si>
    <t>1974Q1</t>
  </si>
  <si>
    <t>1974Q2</t>
  </si>
  <si>
    <t>1974Q3</t>
  </si>
  <si>
    <t>1974Q4</t>
  </si>
  <si>
    <t>1975Q1</t>
  </si>
  <si>
    <t>1975Q2</t>
  </si>
  <si>
    <t>1975Q3</t>
  </si>
  <si>
    <t>1975Q4</t>
  </si>
  <si>
    <t>1976Q1</t>
  </si>
  <si>
    <t>1976Q2</t>
  </si>
  <si>
    <t>1976Q3</t>
  </si>
  <si>
    <t>1976Q4</t>
  </si>
  <si>
    <t>1977Q1</t>
  </si>
  <si>
    <t>1977Q2</t>
  </si>
  <si>
    <t>1977Q3</t>
  </si>
  <si>
    <t>1977Q4</t>
  </si>
  <si>
    <t>1978Q1</t>
  </si>
  <si>
    <t>1978Q2</t>
  </si>
  <si>
    <t>1978Q3</t>
  </si>
  <si>
    <t>1978Q4</t>
  </si>
  <si>
    <t>1979Q1</t>
  </si>
  <si>
    <t>1979Q2</t>
  </si>
  <si>
    <t>1979Q3</t>
  </si>
  <si>
    <t>1979Q4</t>
  </si>
  <si>
    <t>1980Q1</t>
  </si>
  <si>
    <t>1980Q2</t>
  </si>
  <si>
    <t>1980Q3</t>
  </si>
  <si>
    <t>1980Q4</t>
  </si>
  <si>
    <t>1981Q1</t>
  </si>
  <si>
    <t>1981Q2</t>
  </si>
  <si>
    <t>1981Q3</t>
  </si>
  <si>
    <t>1981Q4</t>
  </si>
  <si>
    <t>1982Q1</t>
  </si>
  <si>
    <t>1982Q2</t>
  </si>
  <si>
    <t>1982Q3</t>
  </si>
  <si>
    <t>1982Q4</t>
  </si>
  <si>
    <t>1983Q1</t>
  </si>
  <si>
    <t>1983Q2</t>
  </si>
  <si>
    <t>1983Q3</t>
  </si>
  <si>
    <t>1983Q4</t>
  </si>
  <si>
    <t>1984Q1</t>
  </si>
  <si>
    <t>1984Q2</t>
  </si>
  <si>
    <t>1984Q3</t>
  </si>
  <si>
    <t>1984Q4</t>
  </si>
  <si>
    <t>1985Q1</t>
  </si>
  <si>
    <t>1985Q2</t>
  </si>
  <si>
    <t>1985Q3</t>
  </si>
  <si>
    <t>1985Q4</t>
  </si>
  <si>
    <t>1986Q1</t>
  </si>
  <si>
    <t>1986Q2</t>
  </si>
  <si>
    <t>1986Q3</t>
  </si>
  <si>
    <t>1986Q4</t>
  </si>
  <si>
    <t>1987Q1</t>
  </si>
  <si>
    <t>1987Q2</t>
  </si>
  <si>
    <t>1987Q3</t>
  </si>
  <si>
    <t>1987Q4</t>
  </si>
  <si>
    <t>1988Q1</t>
  </si>
  <si>
    <t>1988Q2</t>
  </si>
  <si>
    <t>1988Q3</t>
  </si>
  <si>
    <t>1988Q4</t>
  </si>
  <si>
    <t>1989Q1</t>
  </si>
  <si>
    <t>1989Q2</t>
  </si>
  <si>
    <t>1989Q3</t>
  </si>
  <si>
    <t>1989Q4</t>
  </si>
  <si>
    <t>1990Q1</t>
  </si>
  <si>
    <t>1990Q2</t>
  </si>
  <si>
    <t>1990Q3</t>
  </si>
  <si>
    <t>1990Q4</t>
  </si>
  <si>
    <t>1991Q1</t>
  </si>
  <si>
    <t>1991Q2</t>
  </si>
  <si>
    <t>1991Q3</t>
  </si>
  <si>
    <t>1991Q4</t>
  </si>
  <si>
    <t>1992Q1</t>
  </si>
  <si>
    <t>1992Q2</t>
  </si>
  <si>
    <t>1992Q3</t>
  </si>
  <si>
    <t>1992Q4</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</si>
  <si>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</si>
  <si>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</si>
  <si>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</si>
  <si>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</si>
  <si>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</si>
  <si>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</si>
  <si>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</si>
  <si>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</si>
  <si>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</si>
  <si>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</si>
  <si>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</si>
  <si>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</si>
  <si>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</si>
  <si>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</si>
  <si>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</si>
  <si>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</si>
  <si>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</si>
  <si>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</si>
  <si>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</si>
  <si>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</si>
  <si>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</si>
  <si>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</si>
  <si>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</si>
  <si>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</si>
  <si>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</si>
  <si>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</si>
  <si>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</si>
  <si>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</si>
  <si>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</si>
  <si>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</si>
  <si>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</si>
  <si>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</si>
  <si>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</si>
  <si>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</si>
  <si>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</si>
  <si>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</si>
  <si>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</si>
  <si>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</si>
  <si>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</si>
  <si>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</si>
  <si>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</si>
  <si>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</si>
  <si>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</si>
  <si>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</si>
  <si>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</si>
  <si>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</si>
  <si>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</si>
  <si>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</si>
  <si>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</si>
  <si>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</si>
  <si>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</si>
  <si>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</si>
  <si>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</si>
  <si>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</si>
  <si>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</si>
  <si>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</si>
  <si>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</si>
  <si>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</si>
  <si>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</si>
  <si>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</si>
  <si>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1972-73</t>
  </si>
  <si>
    <t>1973-74</t>
  </si>
  <si>
    <t>1974-75</t>
  </si>
  <si>
    <t>1975-76</t>
  </si>
  <si>
    <t>1976-77</t>
  </si>
  <si>
    <t>1977-78</t>
  </si>
  <si>
    <t>1978-79</t>
  </si>
  <si>
    <t>1979-80</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</si>
  <si>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</si>
  <si>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</si>
  <si>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</si>
  <si>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</si>
  <si>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</si>
  <si>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</si>
  <si>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</si>
  <si>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</si>
  <si>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</si>
  <si>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</si>
  <si>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</si>
  <si>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</si>
  <si>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</si>
  <si>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</si>
  <si>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</si>
  <si>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</si>
  <si>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</si>
  <si>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</si>
  <si>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</si>
  <si>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</si>
  <si>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</si>
  <si>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</si>
  <si>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</si>
  <si>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</si>
  <si>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</si>
  <si>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</si>
  <si>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</si>
  <si>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</si>
  <si>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</si>
  <si>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</si>
  <si>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</si>
  <si>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Note: Estimates of the output gap between 2010 and 2015 are based on the 'production function' approach. Estimates prior to 2010 are based on our 'principle component analysis'. These estimates should be treated with extra caution prior to 1995 as only a limited number of the data sources used in this method are avialable for this period. For more details, see Pybus (2011): OBR Working Paper No.1: Estimating the UK’s historical output gap.</t>
  </si>
  <si>
    <t>1.20 Cumulative potential output growth from 2018 Q2</t>
  </si>
  <si>
    <t>Population: natural change</t>
  </si>
  <si>
    <t>Population: net migration</t>
  </si>
  <si>
    <t>Participation: natural change</t>
  </si>
  <si>
    <t>Participation: net migration</t>
  </si>
  <si>
    <t>Equilibrium unemployment</t>
  </si>
  <si>
    <t>Average hours</t>
  </si>
  <si>
    <t>Hourly productivity (output per hour)</t>
  </si>
  <si>
    <t xml:space="preserve">This is an updated version of Chart 3.6 from the November 2016 EFO and is based on the ONS 'principal' population migration variant and OBR estimates of the elements of potential output. </t>
  </si>
  <si>
    <t>We implicitly assume that, conditioned on age and gender, migrants are as likely to be employed as the broader population.</t>
  </si>
  <si>
    <t>1.21 Potential output forecast</t>
  </si>
  <si>
    <t>Levels</t>
  </si>
  <si>
    <t>Growth rates</t>
  </si>
  <si>
    <r>
      <t>Potential output</t>
    </r>
    <r>
      <rPr>
        <vertAlign val="superscript"/>
        <sz val="12"/>
        <color indexed="8"/>
        <rFont val="Calibri"/>
        <family val="2"/>
      </rPr>
      <t xml:space="preserve">1 </t>
    </r>
    <r>
      <rPr>
        <sz val="12"/>
        <color indexed="8"/>
        <rFont val="Calibri"/>
        <family val="2"/>
      </rPr>
      <t>(£m)</t>
    </r>
  </si>
  <si>
    <t>Potential population (16+)</t>
  </si>
  <si>
    <r>
      <t xml:space="preserve"> Potential employment rate</t>
    </r>
    <r>
      <rPr>
        <vertAlign val="superscript"/>
        <sz val="12"/>
        <color indexed="8"/>
        <rFont val="Calibri"/>
        <family val="2"/>
      </rPr>
      <t>2</t>
    </r>
    <r>
      <rPr>
        <sz val="12"/>
        <color indexed="8"/>
        <rFont val="Calibri"/>
        <family val="2"/>
      </rPr>
      <t xml:space="preserve"> (16+)</t>
    </r>
  </si>
  <si>
    <t>of which: potential participation rate</t>
  </si>
  <si>
    <t>of which: equilibrium unemployment rate</t>
  </si>
  <si>
    <t xml:space="preserve">Potential average hours </t>
  </si>
  <si>
    <t xml:space="preserve">Potential productivity per hour </t>
  </si>
  <si>
    <r>
      <t>Potential output</t>
    </r>
    <r>
      <rPr>
        <vertAlign val="superscript"/>
        <sz val="12"/>
        <color indexed="8"/>
        <rFont val="Calibri"/>
        <family val="2"/>
      </rPr>
      <t xml:space="preserve">3 </t>
    </r>
    <r>
      <rPr>
        <sz val="12"/>
        <color indexed="8"/>
        <rFont val="Calibri"/>
        <family val="2"/>
      </rPr>
      <t>(£m)</t>
    </r>
  </si>
  <si>
    <t>Potential employment rate (16+)</t>
  </si>
  <si>
    <t xml:space="preserve">OBR estimate of potential population, based on LFS household population, all aged 16 and over (ONS identifier: MGSL) and the ONS 'principal' population projection </t>
  </si>
  <si>
    <t>OBR estimate of the potential participation rate, on the same basis as the LFS participation rate, all aged 16 and over (ONS identifier: MGWG)</t>
  </si>
  <si>
    <t>OBR estimate of the equilibirum unemployment rate, on the same basis as the ILO unemployment rate, all aged 16 and over (ONS identifier: MGSX)</t>
  </si>
  <si>
    <t>OBR estimate of the potential employment rate, on the same basis as the LFS employment rate, all aged 16 and over (ONS identifier: MGSR)</t>
  </si>
  <si>
    <t>OBR estimate of potential average hours, on the same basis as LFS average (mean) actual weekly hours worked, all workers (ONS identifier: YBUV)</t>
  </si>
  <si>
    <t>OBR estimate of potential output per hour, on the same basis as non-oil Gross Value Added (ONS identifier: KLS2) divided by total weekly hours worked (ONS identifier: YBUS)</t>
  </si>
  <si>
    <r>
      <rPr>
        <vertAlign val="superscript"/>
        <sz val="8"/>
        <rFont val="Calibri"/>
        <family val="2"/>
      </rPr>
      <t>1</t>
    </r>
    <r>
      <rPr>
        <sz val="8"/>
        <color indexed="8"/>
        <rFont val="Calibri"/>
        <family val="2"/>
      </rPr>
      <t xml:space="preserve"> Potential output can be calculated by multiplying potential population,  productivity, average hours and the employment rate divided by 100. </t>
    </r>
  </si>
  <si>
    <r>
      <rPr>
        <vertAlign val="superscript"/>
        <sz val="8"/>
        <color indexed="8"/>
        <rFont val="Calibri"/>
        <family val="2"/>
      </rPr>
      <t>2</t>
    </r>
    <r>
      <rPr>
        <sz val="8"/>
        <color indexed="8"/>
        <rFont val="Calibri"/>
        <family val="2"/>
      </rPr>
      <t xml:space="preserve"> The potential employment rate is determined by multiplying the potential participation rate by 1 minus the equilibrium unemployment rate divided by 100. </t>
    </r>
  </si>
  <si>
    <r>
      <rPr>
        <vertAlign val="superscript"/>
        <sz val="8"/>
        <color indexed="8"/>
        <rFont val="Calibri"/>
        <family val="2"/>
      </rPr>
      <t>3</t>
    </r>
    <r>
      <rPr>
        <sz val="8"/>
        <color indexed="8"/>
        <rFont val="Calibri"/>
        <family val="2"/>
      </rPr>
      <t xml:space="preserve"> Potential output growth is approximately equal to the sum of the growth rates of potential population, the employment rate, average hours and productivity.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</si>
</sst>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44" formatCode="_-&quot;£&quot;* #,##0.00_-;\-&quot;£&quot;* #,##0.00_-;_-&quot;£&quot;* &quot;-&quot;??_-;_-@_-"/>
    <numFmt numFmtId="43" formatCode="_-* #,##0.00_-;\-* #,##0.00_-;_-* &quot;-&quot;??_-;_-@_-"/>
    <numFmt numFmtId="164" formatCode="0.0"/>
    <numFmt numFmtId="165" formatCode="0.000"/>
    <numFmt numFmtId="166" formatCode="0.0000"/>
    <numFmt numFmtId="167" formatCode="&quot;to &quot;0.0000;&quot;to &quot;\-0.0000;&quot;to 0&quot;"/>
    <numFmt numFmtId="168" formatCode="#,##0;\-#,##0;\-"/>
    <numFmt numFmtId="169" formatCode="[&lt;0.0001]&quot;&lt;0.0001&quot;;0.0000"/>
    <numFmt numFmtId="170" formatCode="#,##0.0,,;\-#,##0.0,,;\-"/>
    <numFmt numFmtId="171" formatCode="#,##0,;\-#,##0,;\-"/>
    <numFmt numFmtId="172" formatCode="0.0%;\-0.0%;\-"/>
    <numFmt numFmtId="173" formatCode="#,##0.0,,;\-#,##0.0,,"/>
    <numFmt numFmtId="174" formatCode="#,##0,;\-#,##0,"/>
    <numFmt numFmtId="175" formatCode="0.0%;\-0.0%"/>
    <numFmt numFmtId="176" formatCode="#,##0.0_-;\(#,##0.0\);_-* &quot;-&quot;??_-"/>
    <numFmt numFmtId="177" formatCode="_-[$€-2]* #,##0.00_-;\-[$€-2]* #,##0.00_-;_-[$€-2]* &quot;-&quot;??_-"/>
    <numFmt numFmtId="178" formatCode="0.0%"/>
    <numFmt numFmtId="179" formatCode="0.0000%"/>
    <numFmt numFmtId="180" formatCode="#,##0.0"/>
    <numFmt numFmtId="181" formatCode="#,##0.000"/>
    <numFmt numFmtId="182" formatCode="0.000000"/>
    <numFmt numFmtId="183" formatCode="0.00000"/>
  </numFmts>
  <fonts count="115" x14ac:knownFonts="1">
    <font>
      <sz val="11"/>
      <color theme="1"/>
      <name val="Futura Bk BT"/>
      <family val="2"/>
      <scheme val="minor"/>
    </font>
    <font>
      <sz val="11"/>
      <color indexed="8"/>
      <name val="Calibri"/>
      <family val="2"/>
    </font>
    <font>
      <sz val="10"/>
      <name val="Arial"/>
      <family val="2"/>
    </font>
    <font>
      <b/>
      <sz val="10"/>
      <color indexed="18"/>
      <name val="Arial"/>
      <family val="2"/>
    </font>
    <font>
      <sz val="9"/>
      <name val="Arial"/>
      <family val="2"/>
    </font>
    <font>
      <sz val="8"/>
      <name val="Times New Roman"/>
      <family val="1"/>
    </font>
    <font>
      <i/>
      <sz val="8"/>
      <name val="Times New Roman"/>
      <family val="1"/>
    </font>
    <font>
      <b/>
      <sz val="9"/>
      <color indexed="18"/>
      <name val="Arial"/>
      <family val="2"/>
    </font>
    <font>
      <b/>
      <sz val="9"/>
      <color indexed="8"/>
      <name val="Arial"/>
      <family val="2"/>
    </font>
    <font>
      <b/>
      <i/>
      <sz val="10"/>
      <name val="Arial"/>
      <family val="2"/>
    </font>
    <font>
      <i/>
      <sz val="10"/>
      <name val="Arial"/>
      <family val="2"/>
    </font>
    <font>
      <sz val="7"/>
      <name val="Arial"/>
      <family val="2"/>
    </font>
    <font>
      <sz val="10"/>
      <color indexed="8"/>
      <name val="Arial"/>
      <family val="2"/>
    </font>
    <font>
      <b/>
      <sz val="10"/>
      <name val="Tahoma"/>
      <family val="2"/>
    </font>
    <font>
      <sz val="10"/>
      <name val="Tahoma"/>
      <family val="2"/>
    </font>
    <font>
      <i/>
      <sz val="7"/>
      <name val="Arial"/>
      <family val="2"/>
    </font>
    <font>
      <b/>
      <sz val="8"/>
      <name val="Arial"/>
      <family val="2"/>
    </font>
    <font>
      <b/>
      <sz val="8"/>
      <color indexed="12"/>
      <name val="Arial"/>
      <family val="2"/>
    </font>
    <font>
      <i/>
      <sz val="8"/>
      <color indexed="12"/>
      <name val="Arial"/>
      <family val="2"/>
    </font>
    <font>
      <i/>
      <sz val="8"/>
      <name val="Arial"/>
      <family val="2"/>
    </font>
    <font>
      <sz val="8"/>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8"/>
      <name val="Calibri"/>
      <family val="2"/>
    </font>
    <font>
      <sz val="11"/>
      <color indexed="8"/>
      <name val="Futura Bk BT"/>
      <family val="2"/>
    </font>
    <font>
      <b/>
      <sz val="12"/>
      <color indexed="8"/>
      <name val="Futura Bk BT"/>
      <family val="2"/>
    </font>
    <font>
      <sz val="12"/>
      <color indexed="8"/>
      <name val="Futura Bk BT"/>
      <family val="2"/>
    </font>
    <font>
      <sz val="10"/>
      <name val="Arial"/>
      <family val="2"/>
    </font>
    <font>
      <sz val="8"/>
      <color indexed="8"/>
      <name val="Futura Bk BT"/>
      <family val="2"/>
    </font>
    <font>
      <b/>
      <sz val="11"/>
      <color indexed="55"/>
      <name val="Arial"/>
      <family val="2"/>
    </font>
    <font>
      <sz val="11"/>
      <color indexed="10"/>
      <name val="Arial"/>
      <family val="2"/>
    </font>
    <font>
      <b/>
      <sz val="12"/>
      <color indexed="12"/>
      <name val="Arial"/>
      <family val="2"/>
    </font>
    <font>
      <b/>
      <sz val="12"/>
      <name val="Arial"/>
      <family val="2"/>
    </font>
    <font>
      <b/>
      <i/>
      <sz val="12"/>
      <name val="Arial"/>
      <family val="2"/>
    </font>
    <font>
      <b/>
      <sz val="10"/>
      <name val="Arial"/>
      <family val="2"/>
    </font>
    <font>
      <u/>
      <sz val="10"/>
      <color indexed="12"/>
      <name val="Arial"/>
      <family val="2"/>
    </font>
    <font>
      <sz val="12"/>
      <name val="Helv"/>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8"/>
      <color indexed="52"/>
      <name val="Arial"/>
      <family val="2"/>
    </font>
    <font>
      <sz val="8"/>
      <color indexed="51"/>
      <name val="Arial"/>
      <family val="2"/>
    </font>
    <font>
      <b/>
      <sz val="10"/>
      <color indexed="5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1"/>
      <name val="Times New Roman"/>
      <family val="1"/>
    </font>
    <font>
      <b/>
      <sz val="18"/>
      <name val="Arial"/>
      <family val="2"/>
    </font>
    <font>
      <b/>
      <sz val="11"/>
      <color indexed="8"/>
      <name val="Futura Bk BT"/>
      <family val="2"/>
    </font>
    <font>
      <sz val="8"/>
      <color indexed="8"/>
      <name val="Calibri"/>
      <family val="2"/>
    </font>
    <font>
      <vertAlign val="superscript"/>
      <sz val="8"/>
      <color indexed="8"/>
      <name val="Calibri"/>
      <family val="2"/>
    </font>
    <font>
      <sz val="10"/>
      <color indexed="8"/>
      <name val="Calibri"/>
      <family val="2"/>
    </font>
    <font>
      <sz val="12"/>
      <color indexed="8"/>
      <name val="Calibri"/>
      <family val="2"/>
    </font>
    <font>
      <sz val="10"/>
      <name val="Calibri"/>
      <family val="2"/>
    </font>
    <font>
      <sz val="8"/>
      <color indexed="8"/>
      <name val="Calibri"/>
      <family val="2"/>
    </font>
    <font>
      <sz val="14"/>
      <color indexed="8"/>
      <name val="Calibri"/>
      <family val="2"/>
    </font>
    <font>
      <vertAlign val="superscript"/>
      <sz val="14"/>
      <color indexed="8"/>
      <name val="Calibri"/>
      <family val="2"/>
    </font>
    <font>
      <sz val="14"/>
      <color indexed="8"/>
      <name val="Calibri"/>
      <family val="2"/>
    </font>
    <font>
      <sz val="12"/>
      <name val="Calibri"/>
      <family val="2"/>
    </font>
    <font>
      <b/>
      <sz val="16"/>
      <color indexed="8"/>
      <name val="Calibri"/>
      <family val="2"/>
    </font>
    <font>
      <sz val="11"/>
      <name val="Calibri"/>
      <family val="2"/>
    </font>
    <font>
      <b/>
      <sz val="12"/>
      <color indexed="8"/>
      <name val="Calibri"/>
      <family val="2"/>
    </font>
    <font>
      <b/>
      <sz val="14"/>
      <color indexed="8"/>
      <name val="Calibri"/>
      <family val="2"/>
    </font>
    <font>
      <sz val="15"/>
      <color indexed="8"/>
      <name val="Calibri"/>
      <family val="2"/>
    </font>
    <font>
      <u/>
      <sz val="11"/>
      <name val="Calibri"/>
      <family val="2"/>
    </font>
    <font>
      <b/>
      <sz val="8"/>
      <color indexed="8"/>
      <name val="Calibri"/>
      <family val="2"/>
    </font>
    <font>
      <sz val="11"/>
      <color theme="1"/>
      <name val="Futura Bk BT"/>
      <family val="2"/>
      <scheme val="minor"/>
    </font>
    <font>
      <u/>
      <sz val="11"/>
      <color theme="10"/>
      <name val="Calibri"/>
      <family val="2"/>
    </font>
    <font>
      <sz val="12"/>
      <color theme="1"/>
      <name val="Arial"/>
      <family val="2"/>
    </font>
    <font>
      <sz val="10"/>
      <color theme="1"/>
      <name val="Calibri"/>
      <family val="2"/>
    </font>
    <font>
      <sz val="11"/>
      <color theme="1"/>
      <name val="Calibri"/>
      <family val="2"/>
    </font>
    <font>
      <u/>
      <sz val="10"/>
      <color theme="10"/>
      <name val="Calibri"/>
      <family val="2"/>
    </font>
    <font>
      <sz val="14"/>
      <color theme="1"/>
      <name val="Calibri"/>
      <family val="2"/>
    </font>
    <font>
      <sz val="12"/>
      <color theme="1"/>
      <name val="Calibri"/>
      <family val="2"/>
    </font>
    <font>
      <sz val="8"/>
      <color theme="1"/>
      <name val="Calibri"/>
      <family val="2"/>
    </font>
    <font>
      <vertAlign val="superscript"/>
      <sz val="12"/>
      <name val="Calibri"/>
      <family val="2"/>
    </font>
    <font>
      <sz val="8"/>
      <color theme="1"/>
      <name val="Futura Bk BT"/>
      <family val="2"/>
      <scheme val="minor"/>
    </font>
    <font>
      <sz val="15"/>
      <name val="Calibri"/>
      <family val="2"/>
    </font>
    <font>
      <sz val="9"/>
      <color indexed="8"/>
      <name val="Calibri"/>
      <family val="2"/>
    </font>
    <font>
      <sz val="13"/>
      <color rgb="FF477391"/>
      <name val="Calibri"/>
      <family val="2"/>
    </font>
    <font>
      <sz val="8"/>
      <color rgb="FF000000"/>
      <name val="Calibri"/>
      <family val="2"/>
    </font>
    <font>
      <sz val="10"/>
      <color theme="1"/>
      <name val="Arial"/>
      <family val="2"/>
    </font>
    <font>
      <vertAlign val="superscript"/>
      <sz val="12"/>
      <color indexed="8"/>
      <name val="Futura Bk BT"/>
      <family val="2"/>
    </font>
    <font>
      <b/>
      <sz val="10"/>
      <name val="Calibri"/>
      <family val="2"/>
    </font>
    <font>
      <i/>
      <sz val="12"/>
      <name val="Calibri"/>
      <family val="2"/>
    </font>
    <font>
      <sz val="7"/>
      <color indexed="8"/>
      <name val="Calibri"/>
      <family val="2"/>
    </font>
    <font>
      <sz val="12"/>
      <color rgb="FFFF0000"/>
      <name val="Calibri"/>
      <family val="2"/>
    </font>
    <font>
      <sz val="6"/>
      <name val="Calibri"/>
      <family val="2"/>
    </font>
    <font>
      <sz val="14"/>
      <name val="Calibri"/>
      <family val="2"/>
    </font>
    <font>
      <b/>
      <sz val="11"/>
      <color theme="1"/>
      <name val="Calibri"/>
      <family val="2"/>
    </font>
    <font>
      <sz val="9"/>
      <color theme="1"/>
      <name val="Calibri"/>
      <family val="2"/>
    </font>
    <font>
      <vertAlign val="superscript"/>
      <sz val="10"/>
      <name val="Calibri"/>
      <family val="2"/>
    </font>
    <font>
      <i/>
      <sz val="8"/>
      <color indexed="8"/>
      <name val="Calibri"/>
      <family val="2"/>
    </font>
    <font>
      <sz val="12"/>
      <color rgb="FF000000"/>
      <name val="Calibri"/>
      <family val="2"/>
    </font>
    <font>
      <sz val="10"/>
      <color rgb="FF000000"/>
      <name val="Calibri"/>
      <family val="2"/>
    </font>
    <font>
      <vertAlign val="superscript"/>
      <sz val="12"/>
      <color indexed="8"/>
      <name val="Calibri"/>
      <family val="2"/>
    </font>
    <font>
      <i/>
      <sz val="12"/>
      <color indexed="8"/>
      <name val="Calibri"/>
      <family val="2"/>
    </font>
    <font>
      <vertAlign val="superscript"/>
      <sz val="8"/>
      <name val="Calibri"/>
      <family val="2"/>
    </font>
  </fonts>
  <fills count="5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3"/>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17"/>
        <bgColor indexed="64"/>
      </patternFill>
    </fill>
    <fill>
      <patternFill patternType="solid">
        <fgColor indexed="26"/>
        <bgColor indexed="64"/>
      </patternFill>
    </fill>
    <fill>
      <patternFill patternType="solid">
        <fgColor indexed="26"/>
      </patternFill>
    </fill>
    <fill>
      <patternFill patternType="solid">
        <fgColor indexed="9"/>
        <bgColor indexed="64"/>
      </patternFill>
    </fill>
    <fill>
      <patternFill patternType="solid">
        <fgColor indexed="47"/>
        <bgColor indexed="64"/>
      </patternFill>
    </fill>
    <fill>
      <patternFill patternType="solid">
        <fgColor indexed="5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24"/>
        <bgColor indexed="64"/>
      </patternFill>
    </fill>
    <fill>
      <patternFill patternType="solid">
        <fgColor indexed="13"/>
        <bgColor indexed="64"/>
      </patternFill>
    </fill>
    <fill>
      <patternFill patternType="solid">
        <fgColor indexed="65"/>
        <bgColor indexed="64"/>
      </patternFill>
    </fill>
    <fill>
      <patternFill patternType="solid">
        <fgColor indexed="42"/>
        <bgColor indexed="64"/>
      </patternFill>
    </fill>
    <fill>
      <patternFill patternType="solid">
        <fgColor theme="0"/>
        <bgColor indexed="64"/>
      </patternFill>
    </fill>
    <fill>
      <patternFill patternType="solid">
        <fgColor theme="5"/>
        <bgColor indexed="64"/>
      </patternFill>
    </fill>
    <fill>
      <patternFill patternType="solid">
        <fgColor rgb="FFB5C7D4"/>
        <bgColor indexed="64"/>
      </patternFill>
    </fill>
    <fill>
      <patternFill patternType="solid">
        <fgColor rgb="FFFFFF00"/>
        <bgColor indexed="64"/>
      </patternFill>
    </fill>
  </fills>
  <borders count="99">
    <border>
      <left/>
      <right/>
      <top/>
      <bottom/>
      <diagonal/>
    </border>
    <border>
      <left/>
      <right/>
      <top/>
      <bottom style="medium">
        <color indexed="1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style="thin">
        <color indexed="64"/>
      </bottom>
      <diagonal/>
    </border>
    <border>
      <left/>
      <right style="medium">
        <color indexed="8"/>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style="medium">
        <color indexed="8"/>
      </right>
      <top/>
      <bottom style="medium">
        <color indexed="8"/>
      </bottom>
      <diagonal/>
    </border>
    <border>
      <left/>
      <right/>
      <top/>
      <bottom style="medium">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bottom/>
      <diagonal/>
    </border>
    <border>
      <left style="thin">
        <color indexed="64"/>
      </left>
      <right style="thin">
        <color indexed="64"/>
      </right>
      <top/>
      <bottom/>
      <diagonal/>
    </border>
    <border>
      <left style="thin">
        <color indexed="63"/>
      </left>
      <right style="thin">
        <color indexed="63"/>
      </right>
      <top style="thin">
        <color indexed="64"/>
      </top>
      <bottom style="thin">
        <color indexed="63"/>
      </bottom>
      <diagonal/>
    </border>
    <border>
      <left/>
      <right/>
      <top/>
      <bottom style="medium">
        <color indexed="64"/>
      </bottom>
      <diagonal/>
    </border>
    <border>
      <left/>
      <right/>
      <top style="thin">
        <color indexed="12"/>
      </top>
      <bottom style="thin">
        <color indexed="12"/>
      </bottom>
      <diagonal/>
    </border>
    <border>
      <left/>
      <right/>
      <top/>
      <bottom style="thin">
        <color indexed="12"/>
      </bottom>
      <diagonal/>
    </border>
    <border>
      <left/>
      <right/>
      <top style="thin">
        <color indexed="62"/>
      </top>
      <bottom style="double">
        <color indexed="62"/>
      </bottom>
      <diagonal/>
    </border>
    <border>
      <left/>
      <right/>
      <top style="medium">
        <color indexed="45"/>
      </top>
      <bottom/>
      <diagonal/>
    </border>
    <border>
      <left style="medium">
        <color indexed="45"/>
      </left>
      <right/>
      <top/>
      <bottom/>
      <diagonal/>
    </border>
    <border>
      <left/>
      <right style="medium">
        <color indexed="45"/>
      </right>
      <top/>
      <bottom/>
      <diagonal/>
    </border>
    <border>
      <left/>
      <right style="medium">
        <color indexed="45"/>
      </right>
      <top style="medium">
        <color indexed="45"/>
      </top>
      <bottom/>
      <diagonal/>
    </border>
    <border>
      <left style="medium">
        <color indexed="45"/>
      </left>
      <right/>
      <top/>
      <bottom style="thin">
        <color indexed="45"/>
      </bottom>
      <diagonal/>
    </border>
    <border>
      <left/>
      <right/>
      <top/>
      <bottom style="thin">
        <color indexed="45"/>
      </bottom>
      <diagonal/>
    </border>
    <border>
      <left/>
      <right style="medium">
        <color indexed="45"/>
      </right>
      <top/>
      <bottom style="thin">
        <color indexed="45"/>
      </bottom>
      <diagonal/>
    </border>
    <border>
      <left style="medium">
        <color indexed="45"/>
      </left>
      <right/>
      <top style="medium">
        <color indexed="45"/>
      </top>
      <bottom/>
      <diagonal/>
    </border>
    <border>
      <left/>
      <right/>
      <top/>
      <bottom style="medium">
        <color indexed="45"/>
      </bottom>
      <diagonal/>
    </border>
    <border>
      <left/>
      <right/>
      <top style="thin">
        <color indexed="45"/>
      </top>
      <bottom/>
      <diagonal/>
    </border>
    <border>
      <left/>
      <right style="medium">
        <color indexed="45"/>
      </right>
      <top style="thin">
        <color indexed="45"/>
      </top>
      <bottom/>
      <diagonal/>
    </border>
    <border>
      <left style="medium">
        <color indexed="45"/>
      </left>
      <right style="medium">
        <color indexed="45"/>
      </right>
      <top style="medium">
        <color indexed="45"/>
      </top>
      <bottom/>
      <diagonal/>
    </border>
    <border>
      <left style="medium">
        <color indexed="45"/>
      </left>
      <right style="medium">
        <color indexed="45"/>
      </right>
      <top/>
      <bottom/>
      <diagonal/>
    </border>
    <border>
      <left style="medium">
        <color indexed="45"/>
      </left>
      <right/>
      <top style="thin">
        <color indexed="45"/>
      </top>
      <bottom/>
      <diagonal/>
    </border>
    <border>
      <left style="medium">
        <color indexed="45"/>
      </left>
      <right/>
      <top/>
      <bottom style="medium">
        <color indexed="45"/>
      </bottom>
      <diagonal/>
    </border>
    <border>
      <left/>
      <right style="medium">
        <color indexed="45"/>
      </right>
      <top/>
      <bottom style="medium">
        <color indexed="45"/>
      </bottom>
      <diagonal/>
    </border>
    <border>
      <left style="medium">
        <color indexed="45"/>
      </left>
      <right style="medium">
        <color indexed="45"/>
      </right>
      <top/>
      <bottom style="medium">
        <color indexed="45"/>
      </bottom>
      <diagonal/>
    </border>
    <border>
      <left style="medium">
        <color indexed="45"/>
      </left>
      <right/>
      <top style="medium">
        <color indexed="45"/>
      </top>
      <bottom style="medium">
        <color indexed="45"/>
      </bottom>
      <diagonal/>
    </border>
    <border>
      <left/>
      <right/>
      <top style="medium">
        <color indexed="45"/>
      </top>
      <bottom style="medium">
        <color indexed="45"/>
      </bottom>
      <diagonal/>
    </border>
    <border>
      <left/>
      <right style="medium">
        <color indexed="45"/>
      </right>
      <top style="medium">
        <color indexed="45"/>
      </top>
      <bottom style="medium">
        <color indexed="45"/>
      </bottom>
      <diagonal/>
    </border>
    <border>
      <left/>
      <right/>
      <top style="medium">
        <color theme="8"/>
      </top>
      <bottom/>
      <diagonal/>
    </border>
    <border>
      <left style="medium">
        <color theme="8"/>
      </left>
      <right/>
      <top/>
      <bottom/>
      <diagonal/>
    </border>
    <border>
      <left/>
      <right style="medium">
        <color theme="8"/>
      </right>
      <top/>
      <bottom/>
      <diagonal/>
    </border>
    <border>
      <left/>
      <right style="thin">
        <color theme="8"/>
      </right>
      <top/>
      <bottom/>
      <diagonal/>
    </border>
    <border>
      <left/>
      <right/>
      <top/>
      <bottom style="thin">
        <color theme="8"/>
      </bottom>
      <diagonal/>
    </border>
    <border>
      <left/>
      <right style="medium">
        <color theme="8"/>
      </right>
      <top/>
      <bottom style="thin">
        <color theme="8"/>
      </bottom>
      <diagonal/>
    </border>
    <border>
      <left style="medium">
        <color indexed="45"/>
      </left>
      <right/>
      <top style="medium">
        <color indexed="45"/>
      </top>
      <bottom style="thin">
        <color theme="8"/>
      </bottom>
      <diagonal/>
    </border>
    <border>
      <left/>
      <right/>
      <top/>
      <bottom style="medium">
        <color theme="8"/>
      </bottom>
      <diagonal/>
    </border>
    <border>
      <left/>
      <right/>
      <top style="thin">
        <color theme="8"/>
      </top>
      <bottom/>
      <diagonal/>
    </border>
    <border>
      <left/>
      <right style="medium">
        <color theme="8"/>
      </right>
      <top style="thin">
        <color theme="8"/>
      </top>
      <bottom/>
      <diagonal/>
    </border>
    <border>
      <left/>
      <right/>
      <top style="medium">
        <color theme="8"/>
      </top>
      <bottom style="thin">
        <color theme="8"/>
      </bottom>
      <diagonal/>
    </border>
    <border>
      <left style="medium">
        <color theme="8"/>
      </left>
      <right/>
      <top/>
      <bottom style="thin">
        <color theme="8"/>
      </bottom>
      <diagonal/>
    </border>
    <border>
      <left style="medium">
        <color theme="8"/>
      </left>
      <right/>
      <top style="thin">
        <color theme="8"/>
      </top>
      <bottom/>
      <diagonal/>
    </border>
    <border>
      <left style="medium">
        <color theme="8"/>
      </left>
      <right/>
      <top style="medium">
        <color theme="8"/>
      </top>
      <bottom/>
      <diagonal/>
    </border>
    <border>
      <left/>
      <right style="medium">
        <color theme="8"/>
      </right>
      <top/>
      <bottom style="thin">
        <color indexed="45"/>
      </bottom>
      <diagonal/>
    </border>
    <border>
      <left/>
      <right style="thin">
        <color theme="8"/>
      </right>
      <top/>
      <bottom style="thin">
        <color theme="8"/>
      </bottom>
      <diagonal/>
    </border>
    <border>
      <left/>
      <right style="medium">
        <color theme="8"/>
      </right>
      <top style="medium">
        <color theme="8"/>
      </top>
      <bottom style="thin">
        <color theme="8"/>
      </bottom>
      <diagonal/>
    </border>
    <border>
      <left/>
      <right style="medium">
        <color theme="8"/>
      </right>
      <top style="medium">
        <color theme="8"/>
      </top>
      <bottom/>
      <diagonal/>
    </border>
    <border>
      <left/>
      <right style="medium">
        <color theme="8"/>
      </right>
      <top/>
      <bottom style="medium">
        <color theme="8"/>
      </bottom>
      <diagonal/>
    </border>
    <border>
      <left style="medium">
        <color indexed="45"/>
      </left>
      <right style="medium">
        <color theme="8"/>
      </right>
      <top/>
      <bottom/>
      <diagonal/>
    </border>
    <border>
      <left style="medium">
        <color theme="8"/>
      </left>
      <right/>
      <top style="thin">
        <color indexed="45"/>
      </top>
      <bottom/>
      <diagonal/>
    </border>
    <border>
      <left style="medium">
        <color theme="8"/>
      </left>
      <right/>
      <top/>
      <bottom style="thin">
        <color indexed="45"/>
      </bottom>
      <diagonal/>
    </border>
    <border>
      <left/>
      <right style="medium">
        <color theme="8"/>
      </right>
      <top style="thin">
        <color indexed="45"/>
      </top>
      <bottom/>
      <diagonal/>
    </border>
    <border>
      <left style="medium">
        <color indexed="45"/>
      </left>
      <right/>
      <top/>
      <bottom style="medium">
        <color theme="8"/>
      </bottom>
      <diagonal/>
    </border>
    <border>
      <left/>
      <right style="medium">
        <color indexed="45"/>
      </right>
      <top/>
      <bottom style="medium">
        <color theme="8"/>
      </bottom>
      <diagonal/>
    </border>
    <border>
      <left style="medium">
        <color theme="8"/>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style="medium">
        <color theme="8"/>
      </bottom>
      <diagonal/>
    </border>
    <border>
      <left/>
      <right/>
      <top style="medium">
        <color theme="8"/>
      </top>
      <bottom style="medium">
        <color theme="8"/>
      </bottom>
      <diagonal/>
    </border>
    <border>
      <left style="medium">
        <color theme="8"/>
      </left>
      <right/>
      <top style="medium">
        <color indexed="45"/>
      </top>
      <bottom style="medium">
        <color indexed="45"/>
      </bottom>
      <diagonal/>
    </border>
    <border>
      <left style="medium">
        <color indexed="45"/>
      </left>
      <right/>
      <top style="medium">
        <color theme="8"/>
      </top>
      <bottom style="medium">
        <color theme="8"/>
      </bottom>
      <diagonal/>
    </border>
    <border>
      <left/>
      <right style="thin">
        <color theme="8"/>
      </right>
      <top style="medium">
        <color theme="8"/>
      </top>
      <bottom style="thin">
        <color theme="8"/>
      </bottom>
      <diagonal/>
    </border>
    <border>
      <left/>
      <right/>
      <top style="medium">
        <color indexed="45"/>
      </top>
      <bottom style="thin">
        <color theme="8"/>
      </bottom>
      <diagonal/>
    </border>
    <border>
      <left/>
      <right style="medium">
        <color indexed="45"/>
      </right>
      <top style="medium">
        <color indexed="45"/>
      </top>
      <bottom style="thin">
        <color theme="8"/>
      </bottom>
      <diagonal/>
    </border>
    <border>
      <left/>
      <right style="medium">
        <color indexed="45"/>
      </right>
      <top style="thin">
        <color theme="8"/>
      </top>
      <bottom/>
      <diagonal/>
    </border>
    <border>
      <left style="thin">
        <color theme="8"/>
      </left>
      <right/>
      <top/>
      <bottom style="thin">
        <color theme="8"/>
      </bottom>
      <diagonal/>
    </border>
    <border>
      <left style="thin">
        <color theme="8"/>
      </left>
      <right/>
      <top/>
      <bottom/>
      <diagonal/>
    </border>
    <border>
      <left style="medium">
        <color theme="8"/>
      </left>
      <right style="medium">
        <color theme="8"/>
      </right>
      <top/>
      <bottom style="medium">
        <color theme="8"/>
      </bottom>
      <diagonal/>
    </border>
    <border>
      <left/>
      <right style="thin">
        <color theme="8"/>
      </right>
      <top/>
      <bottom style="thin">
        <color indexed="45"/>
      </bottom>
      <diagonal/>
    </border>
    <border>
      <left style="thin">
        <color theme="8"/>
      </left>
      <right/>
      <top/>
      <bottom style="thin">
        <color indexed="45"/>
      </bottom>
      <diagonal/>
    </border>
    <border>
      <left/>
      <right/>
      <top/>
      <bottom style="thin">
        <color theme="7"/>
      </bottom>
      <diagonal/>
    </border>
    <border>
      <left/>
      <right style="medium">
        <color indexed="45"/>
      </right>
      <top style="medium">
        <color theme="8"/>
      </top>
      <bottom/>
      <diagonal/>
    </border>
    <border>
      <left style="medium">
        <color indexed="45"/>
      </left>
      <right/>
      <top/>
      <bottom style="thin">
        <color theme="8"/>
      </bottom>
      <diagonal/>
    </border>
    <border>
      <left/>
      <right style="medium">
        <color indexed="45"/>
      </right>
      <top/>
      <bottom style="thin">
        <color theme="8"/>
      </bottom>
      <diagonal/>
    </border>
    <border>
      <left/>
      <right style="medium">
        <color theme="8"/>
      </right>
      <top style="medium">
        <color indexed="45"/>
      </top>
      <bottom style="medium">
        <color indexed="45"/>
      </bottom>
      <diagonal/>
    </border>
    <border>
      <left/>
      <right style="medium">
        <color theme="8"/>
      </right>
      <top style="medium">
        <color indexed="45"/>
      </top>
      <bottom/>
      <diagonal/>
    </border>
    <border>
      <left/>
      <right style="medium">
        <color theme="8"/>
      </right>
      <top/>
      <bottom style="medium">
        <color indexed="45"/>
      </bottom>
      <diagonal/>
    </border>
    <border>
      <left style="medium">
        <color indexed="45"/>
      </left>
      <right/>
      <top style="thin">
        <color theme="8"/>
      </top>
      <bottom/>
      <diagonal/>
    </border>
    <border>
      <left style="medium">
        <color theme="8"/>
      </left>
      <right style="medium">
        <color theme="8"/>
      </right>
      <top style="medium">
        <color theme="8"/>
      </top>
      <bottom/>
      <diagonal/>
    </border>
    <border>
      <left style="medium">
        <color theme="8"/>
      </left>
      <right style="medium">
        <color theme="8"/>
      </right>
      <top/>
      <bottom/>
      <diagonal/>
    </border>
    <border>
      <left style="medium">
        <color theme="8"/>
      </left>
      <right style="medium">
        <color theme="8"/>
      </right>
      <top/>
      <bottom style="thin">
        <color theme="8"/>
      </bottom>
      <diagonal/>
    </border>
    <border>
      <left/>
      <right style="thin">
        <color theme="8"/>
      </right>
      <top style="thin">
        <color theme="8"/>
      </top>
      <bottom/>
      <diagonal/>
    </border>
    <border>
      <left style="medium">
        <color indexed="45"/>
      </left>
      <right/>
      <top style="thin">
        <color indexed="45"/>
      </top>
      <bottom style="medium">
        <color indexed="45"/>
      </bottom>
      <diagonal/>
    </border>
    <border>
      <left/>
      <right style="medium">
        <color theme="8"/>
      </right>
      <top style="thin">
        <color indexed="45"/>
      </top>
      <bottom style="medium">
        <color indexed="45"/>
      </bottom>
      <diagonal/>
    </border>
    <border>
      <left style="medium">
        <color theme="8"/>
      </left>
      <right/>
      <top style="medium">
        <color theme="8"/>
      </top>
      <bottom style="thin">
        <color theme="8"/>
      </bottom>
      <diagonal/>
    </border>
    <border>
      <left style="medium">
        <color theme="8"/>
      </left>
      <right style="medium">
        <color theme="8"/>
      </right>
      <top style="thin">
        <color theme="8"/>
      </top>
      <bottom/>
      <diagonal/>
    </border>
    <border>
      <left style="medium">
        <color theme="8"/>
      </left>
      <right style="medium">
        <color theme="8"/>
      </right>
      <top/>
      <bottom style="thin">
        <color indexed="45"/>
      </bottom>
      <diagonal/>
    </border>
  </borders>
  <cellStyleXfs count="318">
    <xf numFmtId="0" fontId="0" fillId="0" borderId="0"/>
    <xf numFmtId="0" fontId="2" fillId="0" borderId="0"/>
    <xf numFmtId="0" fontId="2" fillId="0" borderId="0"/>
    <xf numFmtId="0" fontId="2" fillId="0" borderId="0"/>
    <xf numFmtId="0" fontId="2" fillId="0" borderId="0"/>
    <xf numFmtId="0" fontId="3" fillId="0" borderId="1" applyNumberFormat="0" applyFill="0" applyProtection="0">
      <alignment horizontal="center"/>
    </xf>
    <xf numFmtId="164" fontId="2" fillId="0" borderId="0" applyFont="0" applyFill="0" applyBorder="0" applyProtection="0">
      <alignment horizontal="right"/>
    </xf>
    <xf numFmtId="164" fontId="2" fillId="0" borderId="0" applyFont="0" applyFill="0" applyBorder="0" applyProtection="0">
      <alignment horizontal="right"/>
    </xf>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165" fontId="2" fillId="0" borderId="0" applyFont="0" applyFill="0" applyBorder="0" applyProtection="0">
      <alignment horizontal="right"/>
    </xf>
    <xf numFmtId="165" fontId="2" fillId="0" borderId="0" applyFont="0" applyFill="0" applyBorder="0" applyProtection="0">
      <alignment horizontal="right"/>
    </xf>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166" fontId="2" fillId="0" borderId="0" applyFont="0" applyFill="0" applyBorder="0" applyProtection="0">
      <alignment horizontal="right"/>
    </xf>
    <xf numFmtId="166" fontId="2" fillId="0" borderId="0" applyFont="0" applyFill="0" applyBorder="0" applyProtection="0">
      <alignment horizontal="right"/>
    </xf>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13" borderId="0" applyNumberFormat="0" applyBorder="0" applyAlignment="0" applyProtection="0"/>
    <xf numFmtId="0" fontId="21" fillId="15" borderId="0" applyNumberFormat="0" applyBorder="0" applyAlignment="0" applyProtection="0"/>
    <xf numFmtId="0" fontId="21" fillId="20" borderId="0" applyNumberFormat="0" applyBorder="0" applyAlignment="0" applyProtection="0"/>
    <xf numFmtId="0" fontId="22" fillId="3" borderId="0" applyNumberFormat="0" applyBorder="0" applyAlignment="0" applyProtection="0"/>
    <xf numFmtId="176" fontId="2" fillId="0" borderId="0" applyBorder="0"/>
    <xf numFmtId="0" fontId="23" fillId="21" borderId="2" applyNumberFormat="0" applyAlignment="0" applyProtection="0"/>
    <xf numFmtId="0" fontId="24" fillId="22" borderId="3" applyNumberFormat="0" applyAlignment="0" applyProtection="0"/>
    <xf numFmtId="166" fontId="4" fillId="0" borderId="0" applyFont="0" applyFill="0" applyBorder="0" applyProtection="0">
      <alignment horizontal="right"/>
    </xf>
    <xf numFmtId="167" fontId="4" fillId="0" borderId="0" applyFont="0" applyFill="0" applyBorder="0" applyProtection="0">
      <alignment horizontal="left"/>
    </xf>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43" fillId="0" borderId="4" applyNumberFormat="0" applyBorder="0" applyAlignment="0" applyProtection="0">
      <alignment horizontal="right" vertical="center"/>
    </xf>
    <xf numFmtId="177" fontId="2" fillId="0" borderId="0" applyFont="0" applyFill="0" applyBorder="0" applyAlignment="0" applyProtection="0"/>
    <xf numFmtId="0" fontId="25" fillId="0" borderId="0" applyNumberFormat="0" applyFill="0" applyBorder="0" applyAlignment="0" applyProtection="0"/>
    <xf numFmtId="0" fontId="44" fillId="0" borderId="0">
      <alignment horizontal="right"/>
      <protection locked="0"/>
    </xf>
    <xf numFmtId="0" fontId="5" fillId="0" borderId="0">
      <alignment horizontal="left"/>
    </xf>
    <xf numFmtId="0" fontId="6" fillId="0" borderId="0">
      <alignment horizontal="left"/>
    </xf>
    <xf numFmtId="0" fontId="2" fillId="0" borderId="0" applyFont="0" applyFill="0" applyBorder="0" applyProtection="0">
      <alignment horizontal="right"/>
    </xf>
    <xf numFmtId="0" fontId="2" fillId="0" borderId="0" applyFont="0" applyFill="0" applyBorder="0" applyProtection="0">
      <alignment horizontal="right"/>
    </xf>
    <xf numFmtId="0" fontId="26" fillId="4" borderId="0" applyNumberFormat="0" applyBorder="0" applyAlignment="0" applyProtection="0"/>
    <xf numFmtId="38" fontId="20" fillId="23" borderId="0" applyNumberFormat="0" applyBorder="0" applyAlignment="0" applyProtection="0"/>
    <xf numFmtId="0" fontId="7" fillId="24" borderId="5" applyProtection="0">
      <alignment horizontal="right"/>
    </xf>
    <xf numFmtId="0" fontId="8" fillId="24" borderId="0" applyProtection="0">
      <alignment horizontal="left"/>
    </xf>
    <xf numFmtId="0" fontId="27" fillId="0" borderId="6" applyNumberFormat="0" applyFill="0" applyAlignment="0" applyProtection="0"/>
    <xf numFmtId="0" fontId="45" fillId="0" borderId="0">
      <alignment vertical="top" wrapText="1"/>
    </xf>
    <xf numFmtId="0" fontId="45" fillId="0" borderId="0">
      <alignment vertical="top" wrapText="1"/>
    </xf>
    <xf numFmtId="0" fontId="45" fillId="0" borderId="0">
      <alignment vertical="top" wrapText="1"/>
    </xf>
    <xf numFmtId="0" fontId="45" fillId="0" borderId="0">
      <alignment vertical="top" wrapText="1"/>
    </xf>
    <xf numFmtId="0" fontId="28" fillId="0" borderId="7" applyNumberFormat="0" applyFill="0" applyAlignment="0" applyProtection="0"/>
    <xf numFmtId="168" fontId="46" fillId="0" borderId="0" applyNumberFormat="0" applyFill="0" applyAlignment="0" applyProtection="0"/>
    <xf numFmtId="0" fontId="29" fillId="0" borderId="8" applyNumberFormat="0" applyFill="0" applyAlignment="0" applyProtection="0"/>
    <xf numFmtId="168" fontId="47" fillId="0" borderId="0" applyNumberFormat="0" applyFill="0" applyAlignment="0" applyProtection="0"/>
    <xf numFmtId="0" fontId="29" fillId="0" borderId="0" applyNumberFormat="0" applyFill="0" applyBorder="0" applyAlignment="0" applyProtection="0"/>
    <xf numFmtId="168" fontId="48" fillId="0" borderId="0" applyNumberFormat="0" applyFill="0" applyAlignment="0" applyProtection="0"/>
    <xf numFmtId="168" fontId="9" fillId="0" borderId="0" applyNumberFormat="0" applyFill="0" applyAlignment="0" applyProtection="0"/>
    <xf numFmtId="168" fontId="10" fillId="0" borderId="0" applyNumberFormat="0" applyFill="0" applyAlignment="0" applyProtection="0"/>
    <xf numFmtId="168" fontId="10" fillId="0" borderId="0" applyNumberFormat="0" applyFont="0" applyFill="0" applyBorder="0" applyAlignment="0" applyProtection="0"/>
    <xf numFmtId="168" fontId="10" fillId="0" borderId="0" applyNumberFormat="0" applyFont="0" applyFill="0" applyBorder="0" applyAlignment="0" applyProtection="0"/>
    <xf numFmtId="0" fontId="84" fillId="0" borderId="0" applyNumberFormat="0" applyFill="0" applyBorder="0" applyAlignment="0" applyProtection="0">
      <alignment vertical="top"/>
      <protection locked="0"/>
    </xf>
    <xf numFmtId="0" fontId="49" fillId="0" borderId="0" applyNumberFormat="0" applyFill="0" applyBorder="0" applyAlignment="0" applyProtection="0">
      <alignment vertical="top"/>
      <protection locked="0"/>
    </xf>
    <xf numFmtId="0" fontId="11" fillId="0" borderId="0" applyFill="0" applyBorder="0" applyProtection="0">
      <alignment horizontal="left"/>
    </xf>
    <xf numFmtId="10" fontId="20" fillId="25" borderId="9" applyNumberFormat="0" applyBorder="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30" fillId="7" borderId="2" applyNumberFormat="0" applyAlignment="0" applyProtection="0"/>
    <xf numFmtId="0" fontId="7" fillId="0" borderId="10" applyProtection="0">
      <alignment horizontal="right"/>
    </xf>
    <xf numFmtId="0" fontId="7" fillId="0" borderId="5" applyProtection="0">
      <alignment horizontal="right"/>
    </xf>
    <xf numFmtId="0" fontId="7" fillId="0" borderId="11" applyProtection="0">
      <alignment horizontal="center"/>
      <protection locked="0"/>
    </xf>
    <xf numFmtId="0" fontId="31" fillId="0" borderId="12" applyNumberFormat="0" applyFill="0" applyAlignment="0" applyProtection="0"/>
    <xf numFmtId="0" fontId="2" fillId="0" borderId="0"/>
    <xf numFmtId="0" fontId="2" fillId="0" borderId="0"/>
    <xf numFmtId="0" fontId="41" fillId="0" borderId="0"/>
    <xf numFmtId="1" fontId="2" fillId="0" borderId="0" applyFont="0" applyFill="0" applyBorder="0" applyProtection="0">
      <alignment horizontal="right"/>
    </xf>
    <xf numFmtId="1" fontId="2" fillId="0" borderId="0" applyFont="0" applyFill="0" applyBorder="0" applyProtection="0">
      <alignment horizontal="right"/>
    </xf>
    <xf numFmtId="0" fontId="32" fillId="14" borderId="0" applyNumberFormat="0" applyBorder="0" applyAlignment="0" applyProtection="0"/>
    <xf numFmtId="0" fontId="50" fillId="0" borderId="0"/>
    <xf numFmtId="0" fontId="50" fillId="0" borderId="0"/>
    <xf numFmtId="0" fontId="50" fillId="0" borderId="0"/>
    <xf numFmtId="0" fontId="50" fillId="0" borderId="0"/>
    <xf numFmtId="0" fontId="50"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0" borderId="0">
      <alignment vertical="top"/>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12" fillId="0" borderId="0"/>
    <xf numFmtId="0" fontId="83" fillId="0" borderId="0"/>
    <xf numFmtId="0" fontId="1"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2"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85"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1" fillId="0" borderId="0"/>
    <xf numFmtId="0" fontId="2" fillId="26" borderId="13" applyNumberFormat="0" applyFont="0" applyAlignment="0" applyProtection="0"/>
    <xf numFmtId="0" fontId="33" fillId="21" borderId="14" applyNumberFormat="0" applyAlignment="0" applyProtection="0"/>
    <xf numFmtId="40" fontId="51" fillId="27" borderId="0">
      <alignment horizontal="right"/>
    </xf>
    <xf numFmtId="0" fontId="52" fillId="27" borderId="0">
      <alignment horizontal="right"/>
    </xf>
    <xf numFmtId="0" fontId="53" fillId="27" borderId="15"/>
    <xf numFmtId="0" fontId="53" fillId="0" borderId="0" applyBorder="0">
      <alignment horizontal="centerContinuous"/>
    </xf>
    <xf numFmtId="0" fontId="54" fillId="0" borderId="0" applyBorder="0">
      <alignment horizontal="centerContinuous"/>
    </xf>
    <xf numFmtId="169" fontId="2" fillId="0" borderId="0" applyFont="0" applyFill="0" applyBorder="0" applyProtection="0">
      <alignment horizontal="right"/>
    </xf>
    <xf numFmtId="169" fontId="2" fillId="0" borderId="0" applyFont="0" applyFill="0" applyBorder="0" applyProtection="0">
      <alignment horizontal="right"/>
    </xf>
    <xf numFmtId="10"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 fillId="0" borderId="0"/>
    <xf numFmtId="2" fontId="55" fillId="28" borderId="16" applyAlignment="0" applyProtection="0">
      <protection locked="0"/>
    </xf>
    <xf numFmtId="0" fontId="56" fillId="25" borderId="16" applyNumberFormat="0" applyAlignment="0" applyProtection="0"/>
    <xf numFmtId="0" fontId="57" fillId="29" borderId="9" applyNumberFormat="0" applyAlignment="0" applyProtection="0">
      <alignment horizontal="center" vertical="center"/>
    </xf>
    <xf numFmtId="4" fontId="12" fillId="30" borderId="14" applyNumberFormat="0" applyProtection="0">
      <alignment vertical="center"/>
    </xf>
    <xf numFmtId="4" fontId="58" fillId="30" borderId="14" applyNumberFormat="0" applyProtection="0">
      <alignment vertical="center"/>
    </xf>
    <xf numFmtId="4" fontId="12" fillId="30" borderId="14" applyNumberFormat="0" applyProtection="0">
      <alignment horizontal="left" vertical="center" indent="1"/>
    </xf>
    <xf numFmtId="4" fontId="12" fillId="30" borderId="14" applyNumberFormat="0" applyProtection="0">
      <alignment horizontal="left" vertical="center" indent="1"/>
    </xf>
    <xf numFmtId="0" fontId="2" fillId="31" borderId="14" applyNumberFormat="0" applyProtection="0">
      <alignment horizontal="left" vertical="center" indent="1"/>
    </xf>
    <xf numFmtId="4" fontId="12" fillId="32" borderId="14" applyNumberFormat="0" applyProtection="0">
      <alignment horizontal="right" vertical="center"/>
    </xf>
    <xf numFmtId="4" fontId="12" fillId="33" borderId="14" applyNumberFormat="0" applyProtection="0">
      <alignment horizontal="right" vertical="center"/>
    </xf>
    <xf numFmtId="4" fontId="12" fillId="34" borderId="14" applyNumberFormat="0" applyProtection="0">
      <alignment horizontal="right" vertical="center"/>
    </xf>
    <xf numFmtId="4" fontId="12" fillId="35" borderId="14" applyNumberFormat="0" applyProtection="0">
      <alignment horizontal="right" vertical="center"/>
    </xf>
    <xf numFmtId="4" fontId="12" fillId="36" borderId="14" applyNumberFormat="0" applyProtection="0">
      <alignment horizontal="right" vertical="center"/>
    </xf>
    <xf numFmtId="4" fontId="12" fillId="37" borderId="14" applyNumberFormat="0" applyProtection="0">
      <alignment horizontal="right" vertical="center"/>
    </xf>
    <xf numFmtId="4" fontId="12" fillId="38" borderId="14" applyNumberFormat="0" applyProtection="0">
      <alignment horizontal="right" vertical="center"/>
    </xf>
    <xf numFmtId="4" fontId="12" fillId="39" borderId="14" applyNumberFormat="0" applyProtection="0">
      <alignment horizontal="right" vertical="center"/>
    </xf>
    <xf numFmtId="4" fontId="12" fillId="40" borderId="14" applyNumberFormat="0" applyProtection="0">
      <alignment horizontal="right" vertical="center"/>
    </xf>
    <xf numFmtId="4" fontId="59" fillId="41" borderId="14" applyNumberFormat="0" applyProtection="0">
      <alignment horizontal="left" vertical="center" indent="1"/>
    </xf>
    <xf numFmtId="4" fontId="12" fillId="42" borderId="17" applyNumberFormat="0" applyProtection="0">
      <alignment horizontal="left" vertical="center" indent="1"/>
    </xf>
    <xf numFmtId="4" fontId="60" fillId="43" borderId="0" applyNumberFormat="0" applyProtection="0">
      <alignment horizontal="left" vertical="center" indent="1"/>
    </xf>
    <xf numFmtId="0" fontId="2" fillId="31" borderId="14" applyNumberFormat="0" applyProtection="0">
      <alignment horizontal="left" vertical="center" indent="1"/>
    </xf>
    <xf numFmtId="4" fontId="12" fillId="42" borderId="14" applyNumberFormat="0" applyProtection="0">
      <alignment horizontal="left" vertical="center" indent="1"/>
    </xf>
    <xf numFmtId="4" fontId="12" fillId="44" borderId="14" applyNumberFormat="0" applyProtection="0">
      <alignment horizontal="left" vertical="center" indent="1"/>
    </xf>
    <xf numFmtId="0" fontId="2" fillId="44" borderId="14" applyNumberFormat="0" applyProtection="0">
      <alignment horizontal="left" vertical="center" indent="1"/>
    </xf>
    <xf numFmtId="0" fontId="2" fillId="44" borderId="14" applyNumberFormat="0" applyProtection="0">
      <alignment horizontal="left" vertical="center" indent="1"/>
    </xf>
    <xf numFmtId="0" fontId="2" fillId="29" borderId="14" applyNumberFormat="0" applyProtection="0">
      <alignment horizontal="left" vertical="center" indent="1"/>
    </xf>
    <xf numFmtId="0" fontId="2" fillId="29" borderId="14" applyNumberFormat="0" applyProtection="0">
      <alignment horizontal="left" vertical="center" indent="1"/>
    </xf>
    <xf numFmtId="0" fontId="2" fillId="23" borderId="14" applyNumberFormat="0" applyProtection="0">
      <alignment horizontal="left" vertical="center" indent="1"/>
    </xf>
    <xf numFmtId="0" fontId="2" fillId="23" borderId="14" applyNumberFormat="0" applyProtection="0">
      <alignment horizontal="left" vertical="center" indent="1"/>
    </xf>
    <xf numFmtId="0" fontId="2" fillId="31" borderId="14" applyNumberFormat="0" applyProtection="0">
      <alignment horizontal="left" vertical="center" indent="1"/>
    </xf>
    <xf numFmtId="0" fontId="2" fillId="31" borderId="14" applyNumberFormat="0" applyProtection="0">
      <alignment horizontal="left" vertical="center" indent="1"/>
    </xf>
    <xf numFmtId="4" fontId="12" fillId="25" borderId="14" applyNumberFormat="0" applyProtection="0">
      <alignment vertical="center"/>
    </xf>
    <xf numFmtId="4" fontId="58" fillId="25" borderId="14" applyNumberFormat="0" applyProtection="0">
      <alignment vertical="center"/>
    </xf>
    <xf numFmtId="4" fontId="12" fillId="25" borderId="14" applyNumberFormat="0" applyProtection="0">
      <alignment horizontal="left" vertical="center" indent="1"/>
    </xf>
    <xf numFmtId="4" fontId="12" fillId="25" borderId="14" applyNumberFormat="0" applyProtection="0">
      <alignment horizontal="left" vertical="center" indent="1"/>
    </xf>
    <xf numFmtId="4" fontId="12" fillId="42" borderId="14" applyNumberFormat="0" applyProtection="0">
      <alignment horizontal="right" vertical="center"/>
    </xf>
    <xf numFmtId="4" fontId="58" fillId="42" borderId="14" applyNumberFormat="0" applyProtection="0">
      <alignment horizontal="right" vertical="center"/>
    </xf>
    <xf numFmtId="0" fontId="2" fillId="31" borderId="14" applyNumberFormat="0" applyProtection="0">
      <alignment horizontal="left" vertical="center" indent="1"/>
    </xf>
    <xf numFmtId="0" fontId="2" fillId="31" borderId="14" applyNumberFormat="0" applyProtection="0">
      <alignment horizontal="left" vertical="center" indent="1"/>
    </xf>
    <xf numFmtId="0" fontId="61" fillId="0" borderId="0"/>
    <xf numFmtId="4" fontId="62" fillId="42" borderId="14" applyNumberFormat="0" applyProtection="0">
      <alignment horizontal="right" vertical="center"/>
    </xf>
    <xf numFmtId="0" fontId="2" fillId="0" borderId="0"/>
    <xf numFmtId="0" fontId="13" fillId="27" borderId="18">
      <alignment horizontal="center"/>
    </xf>
    <xf numFmtId="3" fontId="14" fillId="27" borderId="0"/>
    <xf numFmtId="3" fontId="13" fillId="27" borderId="0"/>
    <xf numFmtId="0" fontId="14" fillId="27" borderId="0"/>
    <xf numFmtId="0" fontId="13" fillId="27" borderId="0"/>
    <xf numFmtId="0" fontId="14" fillId="27" borderId="0">
      <alignment horizontal="center"/>
    </xf>
    <xf numFmtId="0" fontId="15" fillId="0" borderId="0">
      <alignment wrapText="1"/>
    </xf>
    <xf numFmtId="0" fontId="15" fillId="0" borderId="0">
      <alignment wrapText="1"/>
    </xf>
    <xf numFmtId="0" fontId="15" fillId="0" borderId="0">
      <alignment wrapText="1"/>
    </xf>
    <xf numFmtId="0" fontId="15" fillId="0" borderId="0">
      <alignment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6" fillId="45" borderId="0">
      <alignment horizontal="right" vertical="top" wrapText="1"/>
    </xf>
    <xf numFmtId="0" fontId="17" fillId="0" borderId="0"/>
    <xf numFmtId="0" fontId="17" fillId="0" borderId="0"/>
    <xf numFmtId="0" fontId="17" fillId="0" borderId="0"/>
    <xf numFmtId="0" fontId="17" fillId="0" borderId="0"/>
    <xf numFmtId="0" fontId="18" fillId="0" borderId="0"/>
    <xf numFmtId="0" fontId="18" fillId="0" borderId="0"/>
    <xf numFmtId="0" fontId="18" fillId="0" borderId="0"/>
    <xf numFmtId="0" fontId="19" fillId="0" borderId="0"/>
    <xf numFmtId="0" fontId="19" fillId="0" borderId="0"/>
    <xf numFmtId="0" fontId="19" fillId="0" borderId="0"/>
    <xf numFmtId="170" fontId="20" fillId="0" borderId="0">
      <alignment wrapText="1"/>
      <protection locked="0"/>
    </xf>
    <xf numFmtId="170" fontId="20" fillId="0"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16" fillId="46" borderId="0">
      <alignment wrapText="1"/>
      <protection locked="0"/>
    </xf>
    <xf numFmtId="170" fontId="20" fillId="0" borderId="0">
      <alignment wrapText="1"/>
      <protection locked="0"/>
    </xf>
    <xf numFmtId="171" fontId="20" fillId="0" borderId="0">
      <alignment wrapText="1"/>
      <protection locked="0"/>
    </xf>
    <xf numFmtId="171" fontId="20" fillId="0" borderId="0">
      <alignment wrapText="1"/>
      <protection locked="0"/>
    </xf>
    <xf numFmtId="171" fontId="20" fillId="0"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16" fillId="46" borderId="0">
      <alignment wrapText="1"/>
      <protection locked="0"/>
    </xf>
    <xf numFmtId="171" fontId="20" fillId="0" borderId="0">
      <alignment wrapText="1"/>
      <protection locked="0"/>
    </xf>
    <xf numFmtId="172" fontId="20" fillId="0" borderId="0">
      <alignment wrapText="1"/>
      <protection locked="0"/>
    </xf>
    <xf numFmtId="172" fontId="20" fillId="0"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16" fillId="46" borderId="0">
      <alignment wrapText="1"/>
      <protection locked="0"/>
    </xf>
    <xf numFmtId="172" fontId="20" fillId="0" borderId="0">
      <alignment wrapText="1"/>
      <protection locked="0"/>
    </xf>
    <xf numFmtId="173" fontId="16" fillId="45" borderId="19">
      <alignment wrapText="1"/>
    </xf>
    <xf numFmtId="173" fontId="16" fillId="45" borderId="19">
      <alignment wrapText="1"/>
    </xf>
    <xf numFmtId="173" fontId="16" fillId="45" borderId="19">
      <alignment wrapText="1"/>
    </xf>
    <xf numFmtId="174" fontId="16" fillId="45" borderId="19">
      <alignment wrapText="1"/>
    </xf>
    <xf numFmtId="174" fontId="16" fillId="45" borderId="19">
      <alignment wrapText="1"/>
    </xf>
    <xf numFmtId="174" fontId="16" fillId="45" borderId="19">
      <alignment wrapText="1"/>
    </xf>
    <xf numFmtId="174" fontId="16" fillId="45" borderId="19">
      <alignment wrapText="1"/>
    </xf>
    <xf numFmtId="175" fontId="16" fillId="45" borderId="19">
      <alignment wrapText="1"/>
    </xf>
    <xf numFmtId="175" fontId="16" fillId="45" borderId="19">
      <alignment wrapText="1"/>
    </xf>
    <xf numFmtId="175" fontId="16" fillId="45" borderId="19">
      <alignment wrapText="1"/>
    </xf>
    <xf numFmtId="0" fontId="17" fillId="0" borderId="20">
      <alignment horizontal="right"/>
    </xf>
    <xf numFmtId="0" fontId="17" fillId="0" borderId="20">
      <alignment horizontal="right"/>
    </xf>
    <xf numFmtId="0" fontId="17" fillId="0" borderId="20">
      <alignment horizontal="right"/>
    </xf>
    <xf numFmtId="0" fontId="17" fillId="0" borderId="20">
      <alignment horizontal="right"/>
    </xf>
    <xf numFmtId="40" fontId="63" fillId="0" borderId="0"/>
    <xf numFmtId="0" fontId="34" fillId="0" borderId="0" applyNumberFormat="0" applyFill="0" applyBorder="0" applyAlignment="0" applyProtection="0"/>
    <xf numFmtId="0" fontId="64" fillId="0" borderId="0" applyNumberFormat="0" applyFill="0" applyBorder="0" applyProtection="0">
      <alignment horizontal="left" vertical="center" indent="10"/>
    </xf>
    <xf numFmtId="0" fontId="64" fillId="0" borderId="0" applyNumberFormat="0" applyFill="0" applyBorder="0" applyProtection="0">
      <alignment horizontal="left" vertical="center" indent="10"/>
    </xf>
    <xf numFmtId="0" fontId="35" fillId="0" borderId="21" applyNumberFormat="0" applyFill="0" applyAlignment="0" applyProtection="0"/>
    <xf numFmtId="0" fontId="36" fillId="0" borderId="0" applyNumberFormat="0" applyFill="0" applyBorder="0" applyAlignment="0" applyProtection="0"/>
    <xf numFmtId="0" fontId="20" fillId="0" borderId="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cellStyleXfs>
  <cellXfs count="732">
    <xf numFmtId="0" fontId="0" fillId="0" borderId="0" xfId="0"/>
    <xf numFmtId="164" fontId="40" fillId="27" borderId="0" xfId="0" applyNumberFormat="1" applyFont="1" applyFill="1" applyBorder="1" applyAlignment="1">
      <alignment horizontal="center"/>
    </xf>
    <xf numFmtId="0" fontId="38" fillId="47" borderId="0" xfId="0" applyFont="1" applyFill="1"/>
    <xf numFmtId="0" fontId="40" fillId="47" borderId="0" xfId="0" applyFont="1" applyFill="1"/>
    <xf numFmtId="0" fontId="39" fillId="47" borderId="0" xfId="0" applyFont="1" applyFill="1"/>
    <xf numFmtId="0" fontId="39" fillId="47" borderId="0" xfId="0" applyFont="1" applyFill="1" applyAlignment="1">
      <alignment wrapText="1"/>
    </xf>
    <xf numFmtId="0" fontId="40" fillId="47" borderId="0" xfId="0" applyFont="1" applyFill="1" applyBorder="1" applyProtection="1">
      <protection locked="0"/>
    </xf>
    <xf numFmtId="164" fontId="40" fillId="47" borderId="0" xfId="0" applyNumberFormat="1" applyFont="1" applyFill="1" applyAlignment="1">
      <alignment horizontal="center"/>
    </xf>
    <xf numFmtId="164" fontId="40" fillId="47" borderId="0" xfId="0" applyNumberFormat="1" applyFont="1" applyFill="1"/>
    <xf numFmtId="0" fontId="40" fillId="47" borderId="0" xfId="0" applyFont="1" applyFill="1" applyAlignment="1">
      <alignment wrapText="1"/>
    </xf>
    <xf numFmtId="2" fontId="40" fillId="47" borderId="0" xfId="0" applyNumberFormat="1" applyFont="1" applyFill="1" applyAlignment="1">
      <alignment horizontal="center"/>
    </xf>
    <xf numFmtId="1" fontId="38" fillId="47" borderId="0" xfId="0" applyNumberFormat="1" applyFont="1" applyFill="1"/>
    <xf numFmtId="0" fontId="38" fillId="27" borderId="0" xfId="0" applyFont="1" applyFill="1"/>
    <xf numFmtId="164" fontId="38" fillId="47" borderId="0" xfId="0" applyNumberFormat="1" applyFont="1" applyFill="1"/>
    <xf numFmtId="0" fontId="42" fillId="47" borderId="0" xfId="0" applyFont="1" applyFill="1" applyBorder="1" applyProtection="1">
      <protection locked="0"/>
    </xf>
    <xf numFmtId="164" fontId="42" fillId="47" borderId="0" xfId="0" applyNumberFormat="1" applyFont="1" applyFill="1" applyAlignment="1">
      <alignment horizontal="center"/>
    </xf>
    <xf numFmtId="0" fontId="40" fillId="49" borderId="0" xfId="0" applyFont="1" applyFill="1"/>
    <xf numFmtId="0" fontId="0" fillId="49" borderId="0" xfId="0" applyFill="1"/>
    <xf numFmtId="178" fontId="38" fillId="47" borderId="0" xfId="0" applyNumberFormat="1" applyFont="1" applyFill="1"/>
    <xf numFmtId="179" fontId="38" fillId="47" borderId="0" xfId="0" applyNumberFormat="1" applyFont="1" applyFill="1"/>
    <xf numFmtId="164" fontId="40" fillId="47" borderId="0" xfId="0" applyNumberFormat="1" applyFont="1" applyFill="1" applyBorder="1"/>
    <xf numFmtId="2" fontId="40" fillId="47" borderId="0" xfId="0" applyNumberFormat="1" applyFont="1" applyFill="1" applyBorder="1" applyAlignment="1">
      <alignment horizontal="center"/>
    </xf>
    <xf numFmtId="0" fontId="1" fillId="47" borderId="0" xfId="0" applyFont="1" applyFill="1"/>
    <xf numFmtId="0" fontId="86" fillId="49" borderId="43" xfId="0" applyFont="1" applyFill="1" applyBorder="1"/>
    <xf numFmtId="0" fontId="68" fillId="27" borderId="23" xfId="0" applyFont="1" applyFill="1" applyBorder="1" applyAlignment="1" applyProtection="1">
      <alignment horizontal="left"/>
    </xf>
    <xf numFmtId="164" fontId="86" fillId="49" borderId="0" xfId="0" applyNumberFormat="1" applyFont="1" applyFill="1" applyBorder="1" applyAlignment="1">
      <alignment horizontal="center"/>
    </xf>
    <xf numFmtId="0" fontId="68" fillId="27" borderId="23" xfId="0" applyFont="1" applyFill="1" applyBorder="1" applyProtection="1"/>
    <xf numFmtId="164" fontId="68" fillId="49" borderId="0" xfId="0" applyNumberFormat="1" applyFont="1" applyFill="1" applyBorder="1" applyAlignment="1">
      <alignment horizontal="center"/>
    </xf>
    <xf numFmtId="164" fontId="68" fillId="49" borderId="24" xfId="0" applyNumberFormat="1" applyFont="1" applyFill="1" applyBorder="1" applyAlignment="1">
      <alignment horizontal="center"/>
    </xf>
    <xf numFmtId="164" fontId="1" fillId="47" borderId="0" xfId="0" applyNumberFormat="1" applyFont="1" applyFill="1"/>
    <xf numFmtId="0" fontId="68" fillId="27" borderId="23" xfId="0" applyFont="1" applyFill="1" applyBorder="1"/>
    <xf numFmtId="1" fontId="68" fillId="49" borderId="0" xfId="0" applyNumberFormat="1" applyFont="1" applyFill="1" applyAlignment="1">
      <alignment horizontal="center"/>
    </xf>
    <xf numFmtId="0" fontId="68" fillId="27" borderId="23" xfId="0" applyFont="1" applyFill="1" applyBorder="1" applyProtection="1">
      <protection locked="0"/>
    </xf>
    <xf numFmtId="164" fontId="68" fillId="27" borderId="45" xfId="0" applyNumberFormat="1" applyFont="1" applyFill="1" applyBorder="1" applyAlignment="1">
      <alignment horizontal="center"/>
    </xf>
    <xf numFmtId="2" fontId="69" fillId="47" borderId="0" xfId="0" applyNumberFormat="1" applyFont="1" applyFill="1" applyAlignment="1">
      <alignment horizontal="center"/>
    </xf>
    <xf numFmtId="0" fontId="69" fillId="47" borderId="0" xfId="0" applyFont="1" applyFill="1"/>
    <xf numFmtId="0" fontId="68" fillId="27" borderId="23" xfId="0" applyFont="1" applyFill="1" applyBorder="1" applyAlignment="1" applyProtection="1">
      <protection locked="0"/>
    </xf>
    <xf numFmtId="164" fontId="68" fillId="27" borderId="0" xfId="0" applyNumberFormat="1" applyFont="1" applyFill="1" applyBorder="1" applyAlignment="1">
      <alignment horizontal="center" vertical="center"/>
    </xf>
    <xf numFmtId="164" fontId="68" fillId="27" borderId="24" xfId="0" applyNumberFormat="1" applyFont="1" applyFill="1" applyBorder="1" applyAlignment="1">
      <alignment horizontal="center" vertical="center"/>
    </xf>
    <xf numFmtId="2" fontId="1" fillId="47" borderId="0" xfId="0" applyNumberFormat="1" applyFont="1" applyFill="1"/>
    <xf numFmtId="165" fontId="1" fillId="47" borderId="0" xfId="0" applyNumberFormat="1" applyFont="1" applyFill="1"/>
    <xf numFmtId="1" fontId="1" fillId="47" borderId="0" xfId="0" applyNumberFormat="1" applyFont="1" applyFill="1"/>
    <xf numFmtId="0" fontId="68" fillId="27" borderId="23" xfId="0" applyFont="1" applyFill="1" applyBorder="1" applyAlignment="1">
      <alignment horizontal="left"/>
    </xf>
    <xf numFmtId="164" fontId="68" fillId="0" borderId="44" xfId="0" applyNumberFormat="1" applyFont="1" applyFill="1" applyBorder="1" applyAlignment="1">
      <alignment horizontal="center"/>
    </xf>
    <xf numFmtId="164" fontId="70" fillId="27" borderId="0" xfId="0" applyNumberFormat="1" applyFont="1" applyFill="1" applyBorder="1" applyAlignment="1">
      <alignment horizontal="center"/>
    </xf>
    <xf numFmtId="164" fontId="69" fillId="47" borderId="0" xfId="0" applyNumberFormat="1" applyFont="1" applyFill="1" applyBorder="1"/>
    <xf numFmtId="164" fontId="70" fillId="49" borderId="0" xfId="0" applyNumberFormat="1" applyFont="1" applyFill="1" applyBorder="1" applyAlignment="1">
      <alignment horizontal="center"/>
    </xf>
    <xf numFmtId="0" fontId="71" fillId="49" borderId="0" xfId="0" applyFont="1" applyFill="1" applyBorder="1"/>
    <xf numFmtId="0" fontId="88" fillId="47" borderId="0" xfId="80" applyFont="1" applyFill="1" applyBorder="1" applyAlignment="1" applyProtection="1">
      <alignment horizontal="center" vertical="center" wrapText="1"/>
    </xf>
    <xf numFmtId="164" fontId="86" fillId="49" borderId="46" xfId="0" applyNumberFormat="1" applyFont="1" applyFill="1" applyBorder="1" applyAlignment="1">
      <alignment horizontal="center"/>
    </xf>
    <xf numFmtId="0" fontId="1" fillId="49" borderId="0" xfId="0" applyFont="1" applyFill="1"/>
    <xf numFmtId="0" fontId="68" fillId="48" borderId="29" xfId="0" applyFont="1" applyFill="1" applyBorder="1" applyAlignment="1">
      <alignment vertical="center" wrapText="1"/>
    </xf>
    <xf numFmtId="0" fontId="75" fillId="48" borderId="22" xfId="0" applyFont="1" applyFill="1" applyBorder="1" applyAlignment="1">
      <alignment horizontal="center" vertical="center" wrapText="1"/>
    </xf>
    <xf numFmtId="0" fontId="75" fillId="48" borderId="25" xfId="0" applyFont="1" applyFill="1" applyBorder="1" applyAlignment="1">
      <alignment horizontal="center" vertical="center" wrapText="1"/>
    </xf>
    <xf numFmtId="0" fontId="1" fillId="47" borderId="0" xfId="0" applyFont="1" applyFill="1" applyBorder="1"/>
    <xf numFmtId="0" fontId="76" fillId="48" borderId="48" xfId="0" applyFont="1" applyFill="1" applyBorder="1" applyAlignment="1">
      <alignment wrapText="1"/>
    </xf>
    <xf numFmtId="0" fontId="74" fillId="48" borderId="23" xfId="0" applyFont="1" applyFill="1" applyBorder="1"/>
    <xf numFmtId="0" fontId="74" fillId="48" borderId="0" xfId="0" applyFont="1" applyFill="1" applyAlignment="1">
      <alignment horizontal="center" vertical="center" wrapText="1"/>
    </xf>
    <xf numFmtId="0" fontId="74" fillId="50" borderId="0" xfId="0" applyFont="1" applyFill="1" applyBorder="1" applyAlignment="1">
      <alignment horizontal="center" vertical="center" wrapText="1"/>
    </xf>
    <xf numFmtId="0" fontId="69" fillId="47" borderId="49" xfId="0" applyFont="1" applyFill="1" applyBorder="1"/>
    <xf numFmtId="0" fontId="74" fillId="49" borderId="0" xfId="0" applyFont="1" applyFill="1" applyBorder="1" applyAlignment="1"/>
    <xf numFmtId="0" fontId="74" fillId="48" borderId="23" xfId="0" applyFont="1" applyFill="1" applyBorder="1" applyAlignment="1">
      <alignment horizontal="center"/>
    </xf>
    <xf numFmtId="0" fontId="69" fillId="47" borderId="0" xfId="0" applyFont="1" applyFill="1" applyAlignment="1">
      <alignment wrapText="1"/>
    </xf>
    <xf numFmtId="0" fontId="69" fillId="48" borderId="23" xfId="0" applyFont="1" applyFill="1" applyBorder="1" applyAlignment="1">
      <alignment vertical="center" wrapText="1"/>
    </xf>
    <xf numFmtId="0" fontId="75" fillId="48" borderId="0" xfId="0" applyFont="1" applyFill="1" applyBorder="1" applyAlignment="1">
      <alignment horizontal="center" vertical="center" wrapText="1"/>
    </xf>
    <xf numFmtId="0" fontId="75" fillId="48" borderId="45" xfId="0" applyFont="1" applyFill="1" applyBorder="1" applyAlignment="1">
      <alignment horizontal="center" vertical="center" wrapText="1"/>
    </xf>
    <xf numFmtId="0" fontId="90" fillId="50" borderId="50" xfId="0" applyFont="1" applyFill="1" applyBorder="1" applyAlignment="1">
      <alignment horizontal="center" vertical="center"/>
    </xf>
    <xf numFmtId="0" fontId="75" fillId="47" borderId="0" xfId="0" applyFont="1" applyFill="1" applyAlignment="1">
      <alignment horizontal="center" wrapText="1"/>
    </xf>
    <xf numFmtId="0" fontId="71" fillId="47" borderId="0" xfId="0" applyFont="1" applyFill="1"/>
    <xf numFmtId="0" fontId="69" fillId="48" borderId="29" xfId="0" applyFont="1" applyFill="1" applyBorder="1" applyAlignment="1">
      <alignment wrapText="1"/>
    </xf>
    <xf numFmtId="0" fontId="1" fillId="47" borderId="0" xfId="0" applyFont="1" applyFill="1" applyAlignment="1">
      <alignment wrapText="1"/>
    </xf>
    <xf numFmtId="0" fontId="77" fillId="47" borderId="0" xfId="0" applyFont="1" applyFill="1" applyAlignment="1">
      <alignment horizontal="center" wrapText="1"/>
    </xf>
    <xf numFmtId="0" fontId="71" fillId="27" borderId="0" xfId="0" applyFont="1" applyFill="1"/>
    <xf numFmtId="0" fontId="69" fillId="48" borderId="0" xfId="0" applyFont="1" applyFill="1" applyBorder="1" applyAlignment="1">
      <alignment horizontal="center" vertical="center" wrapText="1"/>
    </xf>
    <xf numFmtId="0" fontId="71" fillId="47" borderId="0" xfId="0" applyFont="1" applyFill="1" applyBorder="1"/>
    <xf numFmtId="0" fontId="71" fillId="49" borderId="49" xfId="0" applyFont="1" applyFill="1" applyBorder="1"/>
    <xf numFmtId="0" fontId="78" fillId="47" borderId="0" xfId="0" applyFont="1" applyFill="1"/>
    <xf numFmtId="0" fontId="79" fillId="47" borderId="0" xfId="0" applyFont="1" applyFill="1" applyBorder="1" applyAlignment="1"/>
    <xf numFmtId="0" fontId="78" fillId="47" borderId="0" xfId="0" applyFont="1" applyFill="1" applyAlignment="1">
      <alignment wrapText="1"/>
    </xf>
    <xf numFmtId="0" fontId="69" fillId="48" borderId="23" xfId="0" applyFont="1" applyFill="1" applyBorder="1" applyAlignment="1">
      <alignment wrapText="1"/>
    </xf>
    <xf numFmtId="0" fontId="69" fillId="48" borderId="44" xfId="0" applyFont="1" applyFill="1" applyBorder="1" applyAlignment="1">
      <alignment horizontal="center" vertical="center" wrapText="1"/>
    </xf>
    <xf numFmtId="0" fontId="78" fillId="47" borderId="0" xfId="0" applyFont="1" applyFill="1" applyBorder="1" applyAlignment="1">
      <alignment wrapText="1"/>
    </xf>
    <xf numFmtId="165" fontId="69" fillId="47" borderId="0" xfId="0" applyNumberFormat="1" applyFont="1" applyFill="1" applyBorder="1"/>
    <xf numFmtId="0" fontId="1" fillId="47" borderId="30" xfId="0" applyFont="1" applyFill="1" applyBorder="1"/>
    <xf numFmtId="0" fontId="80" fillId="48" borderId="33" xfId="0" applyFont="1" applyFill="1" applyBorder="1" applyAlignment="1">
      <alignment horizontal="center" vertical="center"/>
    </xf>
    <xf numFmtId="0" fontId="77" fillId="47" borderId="0" xfId="0" applyFont="1" applyFill="1"/>
    <xf numFmtId="0" fontId="81" fillId="47" borderId="34" xfId="80" applyFont="1" applyFill="1" applyBorder="1" applyAlignment="1" applyProtection="1">
      <alignment horizontal="left" indent="2"/>
    </xf>
    <xf numFmtId="2" fontId="77" fillId="47" borderId="0" xfId="0" applyNumberFormat="1" applyFont="1" applyFill="1"/>
    <xf numFmtId="0" fontId="77" fillId="47" borderId="44" xfId="0" applyFont="1" applyFill="1" applyBorder="1"/>
    <xf numFmtId="0" fontId="77" fillId="47" borderId="0" xfId="0" applyFont="1" applyFill="1" applyBorder="1"/>
    <xf numFmtId="0" fontId="86" fillId="49" borderId="43" xfId="0" applyFont="1" applyFill="1" applyBorder="1" applyAlignment="1">
      <alignment horizontal="left"/>
    </xf>
    <xf numFmtId="0" fontId="86" fillId="49" borderId="53" xfId="0" applyFont="1" applyFill="1" applyBorder="1" applyAlignment="1">
      <alignment horizontal="left"/>
    </xf>
    <xf numFmtId="164" fontId="68" fillId="49" borderId="44" xfId="0" applyNumberFormat="1" applyFont="1" applyFill="1" applyBorder="1" applyAlignment="1">
      <alignment horizontal="center"/>
    </xf>
    <xf numFmtId="164" fontId="68" fillId="49" borderId="27" xfId="0" applyNumberFormat="1" applyFont="1" applyFill="1" applyBorder="1" applyAlignment="1">
      <alignment horizontal="center"/>
    </xf>
    <xf numFmtId="164" fontId="68" fillId="49" borderId="28" xfId="0" applyNumberFormat="1" applyFont="1" applyFill="1" applyBorder="1" applyAlignment="1">
      <alignment horizontal="center"/>
    </xf>
    <xf numFmtId="0" fontId="71" fillId="27" borderId="35" xfId="0" applyFont="1" applyFill="1" applyBorder="1"/>
    <xf numFmtId="0" fontId="71" fillId="27" borderId="31" xfId="0" applyFont="1" applyFill="1" applyBorder="1"/>
    <xf numFmtId="1" fontId="71" fillId="27" borderId="32" xfId="0" applyNumberFormat="1" applyFont="1" applyFill="1" applyBorder="1"/>
    <xf numFmtId="0" fontId="71" fillId="27" borderId="36" xfId="0" applyFont="1" applyFill="1" applyBorder="1"/>
    <xf numFmtId="0" fontId="71" fillId="47" borderId="30" xfId="0" applyFont="1" applyFill="1" applyBorder="1"/>
    <xf numFmtId="0" fontId="71" fillId="47" borderId="37" xfId="0" applyFont="1" applyFill="1" applyBorder="1"/>
    <xf numFmtId="0" fontId="74" fillId="48" borderId="23" xfId="0" applyFont="1" applyFill="1" applyBorder="1" applyAlignment="1">
      <alignment horizontal="center" vertical="center" wrapText="1"/>
    </xf>
    <xf numFmtId="0" fontId="74" fillId="48" borderId="24" xfId="183" applyFont="1" applyFill="1" applyBorder="1" applyAlignment="1">
      <alignment horizontal="center" vertical="center" wrapText="1"/>
    </xf>
    <xf numFmtId="164" fontId="68" fillId="49" borderId="34" xfId="0" applyNumberFormat="1" applyFont="1" applyFill="1" applyBorder="1" applyAlignment="1">
      <alignment horizontal="center"/>
    </xf>
    <xf numFmtId="0" fontId="68" fillId="49" borderId="23" xfId="0" applyFont="1" applyFill="1" applyBorder="1"/>
    <xf numFmtId="1" fontId="68" fillId="0" borderId="23" xfId="0" applyNumberFormat="1" applyFont="1" applyFill="1" applyBorder="1" applyAlignment="1">
      <alignment horizontal="center"/>
    </xf>
    <xf numFmtId="1" fontId="68" fillId="0" borderId="0" xfId="0" applyNumberFormat="1" applyFont="1" applyFill="1" applyBorder="1" applyAlignment="1">
      <alignment horizontal="center"/>
    </xf>
    <xf numFmtId="1" fontId="68" fillId="0" borderId="24" xfId="0" applyNumberFormat="1" applyFont="1" applyFill="1" applyBorder="1" applyAlignment="1">
      <alignment horizontal="center"/>
    </xf>
    <xf numFmtId="1" fontId="68" fillId="49" borderId="0" xfId="0" applyNumberFormat="1" applyFont="1" applyFill="1" applyBorder="1" applyAlignment="1">
      <alignment horizontal="center"/>
    </xf>
    <xf numFmtId="1" fontId="68" fillId="0" borderId="26" xfId="0" applyNumberFormat="1" applyFont="1" applyFill="1" applyBorder="1" applyAlignment="1">
      <alignment horizontal="center"/>
    </xf>
    <xf numFmtId="1" fontId="68" fillId="0" borderId="27" xfId="0" applyNumberFormat="1" applyFont="1" applyFill="1" applyBorder="1" applyAlignment="1">
      <alignment horizontal="center"/>
    </xf>
    <xf numFmtId="1" fontId="68" fillId="0" borderId="28" xfId="0" applyNumberFormat="1" applyFont="1" applyFill="1" applyBorder="1" applyAlignment="1">
      <alignment horizontal="center"/>
    </xf>
    <xf numFmtId="0" fontId="68" fillId="27" borderId="35" xfId="0" applyFont="1" applyFill="1" applyBorder="1" applyAlignment="1">
      <alignment horizontal="left"/>
    </xf>
    <xf numFmtId="0" fontId="68" fillId="27" borderId="26" xfId="0" applyFont="1" applyFill="1" applyBorder="1"/>
    <xf numFmtId="0" fontId="71" fillId="27" borderId="23" xfId="0" applyFont="1" applyFill="1" applyBorder="1"/>
    <xf numFmtId="164" fontId="71" fillId="27" borderId="0" xfId="0" applyNumberFormat="1" applyFont="1" applyFill="1" applyBorder="1" applyAlignment="1">
      <alignment horizontal="center"/>
    </xf>
    <xf numFmtId="0" fontId="71" fillId="27" borderId="44" xfId="0" applyFont="1" applyFill="1" applyBorder="1"/>
    <xf numFmtId="0" fontId="1" fillId="27" borderId="44" xfId="0" applyFont="1" applyFill="1" applyBorder="1" applyAlignment="1">
      <alignment wrapText="1"/>
    </xf>
    <xf numFmtId="0" fontId="82" fillId="27" borderId="44" xfId="0" applyFont="1" applyFill="1" applyBorder="1"/>
    <xf numFmtId="0" fontId="1" fillId="27" borderId="34" xfId="0" applyFont="1" applyFill="1" applyBorder="1"/>
    <xf numFmtId="0" fontId="1" fillId="27" borderId="44" xfId="0" applyFont="1" applyFill="1" applyBorder="1"/>
    <xf numFmtId="0" fontId="1" fillId="49" borderId="23" xfId="0" applyFont="1" applyFill="1" applyBorder="1" applyAlignment="1">
      <alignment vertical="top" wrapText="1"/>
    </xf>
    <xf numFmtId="0" fontId="87" fillId="49" borderId="24" xfId="0" applyFont="1" applyFill="1" applyBorder="1" applyAlignment="1">
      <alignment vertical="top" wrapText="1"/>
    </xf>
    <xf numFmtId="0" fontId="71" fillId="27" borderId="36" xfId="0" applyFont="1" applyFill="1" applyBorder="1" applyAlignment="1">
      <alignment vertical="top"/>
    </xf>
    <xf numFmtId="0" fontId="71" fillId="27" borderId="30" xfId="0" applyFont="1" applyFill="1" applyBorder="1" applyAlignment="1">
      <alignment vertical="center"/>
    </xf>
    <xf numFmtId="0" fontId="1" fillId="27" borderId="30" xfId="0" applyFont="1" applyFill="1" applyBorder="1"/>
    <xf numFmtId="0" fontId="1" fillId="27" borderId="38" xfId="0" applyFont="1" applyFill="1" applyBorder="1"/>
    <xf numFmtId="0" fontId="1" fillId="49" borderId="36" xfId="0" applyFont="1" applyFill="1" applyBorder="1" applyAlignment="1">
      <alignment vertical="top" wrapText="1"/>
    </xf>
    <xf numFmtId="0" fontId="87" fillId="49" borderId="37" xfId="0" applyFont="1" applyFill="1" applyBorder="1" applyAlignment="1">
      <alignment vertical="top" wrapText="1"/>
    </xf>
    <xf numFmtId="1" fontId="1" fillId="47" borderId="0" xfId="0" applyNumberFormat="1" applyFont="1" applyFill="1" applyAlignment="1">
      <alignment horizontal="center"/>
    </xf>
    <xf numFmtId="2" fontId="1" fillId="47" borderId="0" xfId="0" applyNumberFormat="1" applyFont="1" applyFill="1" applyAlignment="1">
      <alignment horizontal="center"/>
    </xf>
    <xf numFmtId="0" fontId="1" fillId="47" borderId="0" xfId="0" applyFont="1" applyFill="1" applyBorder="1" applyProtection="1">
      <protection locked="0"/>
    </xf>
    <xf numFmtId="0" fontId="68" fillId="27" borderId="26" xfId="0" applyFont="1" applyFill="1" applyBorder="1" applyAlignment="1" applyProtection="1">
      <protection locked="0"/>
    </xf>
    <xf numFmtId="164" fontId="68" fillId="27" borderId="28" xfId="0" applyNumberFormat="1" applyFont="1" applyFill="1" applyBorder="1" applyAlignment="1">
      <alignment horizontal="center" vertical="center"/>
    </xf>
    <xf numFmtId="164" fontId="86" fillId="49" borderId="27" xfId="0" applyNumberFormat="1" applyFont="1" applyFill="1" applyBorder="1" applyAlignment="1">
      <alignment horizontal="center"/>
    </xf>
    <xf numFmtId="0" fontId="68" fillId="49" borderId="23" xfId="0" applyFont="1" applyFill="1" applyBorder="1" applyAlignment="1" applyProtection="1">
      <alignment horizontal="left"/>
    </xf>
    <xf numFmtId="164" fontId="68" fillId="49" borderId="46" xfId="0" applyNumberFormat="1" applyFont="1" applyFill="1" applyBorder="1" applyAlignment="1">
      <alignment horizontal="center"/>
    </xf>
    <xf numFmtId="0" fontId="68" fillId="49" borderId="23" xfId="0" applyNumberFormat="1" applyFont="1" applyFill="1" applyBorder="1" applyAlignment="1" applyProtection="1">
      <alignment horizontal="left"/>
    </xf>
    <xf numFmtId="0" fontId="68" fillId="49" borderId="35" xfId="0" applyNumberFormat="1" applyFont="1" applyFill="1" applyBorder="1" applyAlignment="1" applyProtection="1">
      <alignment horizontal="left"/>
      <protection locked="0"/>
    </xf>
    <xf numFmtId="164" fontId="68" fillId="49" borderId="31" xfId="0" applyNumberFormat="1" applyFont="1" applyFill="1" applyBorder="1" applyAlignment="1">
      <alignment horizontal="center"/>
    </xf>
    <xf numFmtId="0" fontId="68" fillId="49" borderId="23" xfId="0" applyNumberFormat="1" applyFont="1" applyFill="1" applyBorder="1" applyAlignment="1" applyProtection="1">
      <alignment horizontal="left"/>
      <protection locked="0"/>
    </xf>
    <xf numFmtId="0" fontId="68" fillId="49" borderId="26" xfId="0" applyNumberFormat="1" applyFont="1" applyFill="1" applyBorder="1" applyAlignment="1" applyProtection="1">
      <alignment horizontal="left"/>
      <protection locked="0"/>
    </xf>
    <xf numFmtId="164" fontId="70" fillId="49" borderId="27" xfId="0" applyNumberFormat="1" applyFont="1" applyFill="1" applyBorder="1" applyAlignment="1">
      <alignment horizontal="center"/>
    </xf>
    <xf numFmtId="164" fontId="70" fillId="49" borderId="31" xfId="0" applyNumberFormat="1" applyFont="1" applyFill="1" applyBorder="1" applyAlignment="1">
      <alignment horizontal="center"/>
    </xf>
    <xf numFmtId="164" fontId="68" fillId="49" borderId="32" xfId="0" applyNumberFormat="1" applyFont="1" applyFill="1" applyBorder="1" applyAlignment="1">
      <alignment horizontal="center"/>
    </xf>
    <xf numFmtId="164" fontId="68" fillId="49" borderId="50" xfId="0" applyNumberFormat="1" applyFont="1" applyFill="1" applyBorder="1" applyAlignment="1">
      <alignment horizontal="center"/>
    </xf>
    <xf numFmtId="0" fontId="71" fillId="49" borderId="23" xfId="0" applyFont="1" applyFill="1" applyBorder="1" applyProtection="1">
      <protection locked="0"/>
    </xf>
    <xf numFmtId="2" fontId="71" fillId="49" borderId="0" xfId="0" applyNumberFormat="1" applyFont="1" applyFill="1" applyBorder="1" applyAlignment="1">
      <alignment horizontal="center"/>
    </xf>
    <xf numFmtId="0" fontId="69" fillId="49" borderId="0" xfId="0" applyFont="1" applyFill="1"/>
    <xf numFmtId="0" fontId="69" fillId="49" borderId="44" xfId="0" applyFont="1" applyFill="1" applyBorder="1"/>
    <xf numFmtId="0" fontId="69" fillId="49" borderId="49" xfId="0" applyFont="1" applyFill="1" applyBorder="1"/>
    <xf numFmtId="0" fontId="69" fillId="49" borderId="60" xfId="0" applyFont="1" applyFill="1" applyBorder="1"/>
    <xf numFmtId="0" fontId="68" fillId="27" borderId="35" xfId="0" applyFont="1" applyFill="1" applyBorder="1" applyAlignment="1" applyProtection="1">
      <alignment horizontal="left"/>
    </xf>
    <xf numFmtId="178" fontId="38" fillId="47" borderId="0" xfId="200" applyNumberFormat="1" applyFont="1" applyFill="1"/>
    <xf numFmtId="178" fontId="65" fillId="47" borderId="0" xfId="200" applyNumberFormat="1" applyFont="1" applyFill="1"/>
    <xf numFmtId="178" fontId="1" fillId="47" borderId="0" xfId="200" applyNumberFormat="1" applyFont="1" applyFill="1"/>
    <xf numFmtId="0" fontId="68" fillId="27" borderId="35" xfId="0" applyFont="1" applyFill="1" applyBorder="1"/>
    <xf numFmtId="1" fontId="70" fillId="0" borderId="26" xfId="182" applyNumberFormat="1" applyFont="1" applyFill="1" applyBorder="1" applyAlignment="1">
      <alignment horizontal="center"/>
    </xf>
    <xf numFmtId="1" fontId="70" fillId="0" borderId="23" xfId="182" applyNumberFormat="1" applyFont="1" applyFill="1" applyBorder="1" applyAlignment="1">
      <alignment horizontal="center"/>
    </xf>
    <xf numFmtId="0" fontId="68" fillId="49" borderId="61" xfId="0" applyFont="1" applyFill="1" applyBorder="1"/>
    <xf numFmtId="1" fontId="68" fillId="49" borderId="24" xfId="0" applyNumberFormat="1" applyFont="1" applyFill="1" applyBorder="1" applyAlignment="1">
      <alignment horizontal="center"/>
    </xf>
    <xf numFmtId="1" fontId="68" fillId="49" borderId="28" xfId="0" applyNumberFormat="1" applyFont="1" applyFill="1" applyBorder="1" applyAlignment="1">
      <alignment horizontal="center"/>
    </xf>
    <xf numFmtId="0" fontId="68" fillId="49" borderId="0" xfId="0" applyFont="1" applyFill="1" applyBorder="1"/>
    <xf numFmtId="1" fontId="68" fillId="27" borderId="31" xfId="0" applyNumberFormat="1" applyFont="1" applyFill="1" applyBorder="1" applyAlignment="1">
      <alignment horizontal="center"/>
    </xf>
    <xf numFmtId="1" fontId="68" fillId="0" borderId="31" xfId="0" applyNumberFormat="1" applyFont="1" applyFill="1" applyBorder="1" applyAlignment="1">
      <alignment horizontal="center"/>
    </xf>
    <xf numFmtId="1" fontId="68" fillId="0" borderId="32" xfId="0" applyNumberFormat="1" applyFont="1" applyFill="1" applyBorder="1" applyAlignment="1">
      <alignment horizontal="center"/>
    </xf>
    <xf numFmtId="1" fontId="68" fillId="27" borderId="27" xfId="0" applyNumberFormat="1" applyFont="1" applyFill="1" applyBorder="1" applyAlignment="1">
      <alignment horizontal="center"/>
    </xf>
    <xf numFmtId="1" fontId="68" fillId="0" borderId="62" xfId="0" applyNumberFormat="1" applyFont="1" applyFill="1" applyBorder="1" applyAlignment="1">
      <alignment horizontal="center"/>
    </xf>
    <xf numFmtId="1" fontId="68" fillId="0" borderId="43" xfId="0" applyNumberFormat="1" applyFont="1" applyFill="1" applyBorder="1" applyAlignment="1">
      <alignment horizontal="center"/>
    </xf>
    <xf numFmtId="1" fontId="68" fillId="27" borderId="35" xfId="0" applyNumberFormat="1" applyFont="1" applyFill="1" applyBorder="1" applyAlignment="1">
      <alignment horizontal="center"/>
    </xf>
    <xf numFmtId="1" fontId="68" fillId="27" borderId="32" xfId="0" applyNumberFormat="1" applyFont="1" applyFill="1" applyBorder="1" applyAlignment="1">
      <alignment horizontal="center"/>
    </xf>
    <xf numFmtId="1" fontId="68" fillId="27" borderId="23" xfId="0" applyNumberFormat="1" applyFont="1" applyFill="1" applyBorder="1" applyAlignment="1">
      <alignment horizontal="center"/>
    </xf>
    <xf numFmtId="1" fontId="68" fillId="27" borderId="26" xfId="0" applyNumberFormat="1" applyFont="1" applyFill="1" applyBorder="1" applyAlignment="1">
      <alignment horizontal="center"/>
    </xf>
    <xf numFmtId="0" fontId="79" fillId="48" borderId="23" xfId="0" applyFont="1" applyFill="1" applyBorder="1" applyAlignment="1">
      <alignment wrapText="1"/>
    </xf>
    <xf numFmtId="0" fontId="74" fillId="48" borderId="23" xfId="0" applyFont="1" applyFill="1" applyBorder="1" applyAlignment="1">
      <alignment vertical="center"/>
    </xf>
    <xf numFmtId="0" fontId="74" fillId="48" borderId="25" xfId="0" applyFont="1" applyFill="1" applyBorder="1" applyAlignment="1">
      <alignment wrapText="1"/>
    </xf>
    <xf numFmtId="0" fontId="74" fillId="48" borderId="24" xfId="0" applyFont="1" applyFill="1" applyBorder="1" applyAlignment="1">
      <alignment horizontal="center" vertical="center" wrapText="1"/>
    </xf>
    <xf numFmtId="164" fontId="68" fillId="27" borderId="64" xfId="0" applyNumberFormat="1" applyFont="1" applyFill="1" applyBorder="1" applyAlignment="1">
      <alignment horizontal="center"/>
    </xf>
    <xf numFmtId="164" fontId="68" fillId="27" borderId="44" xfId="0" applyNumberFormat="1" applyFont="1" applyFill="1" applyBorder="1" applyAlignment="1">
      <alignment horizontal="center"/>
    </xf>
    <xf numFmtId="164" fontId="68" fillId="27" borderId="56" xfId="0" applyNumberFormat="1" applyFont="1" applyFill="1" applyBorder="1" applyAlignment="1">
      <alignment horizontal="center"/>
    </xf>
    <xf numFmtId="164" fontId="68" fillId="49" borderId="64" xfId="0" applyNumberFormat="1" applyFont="1" applyFill="1" applyBorder="1" applyAlignment="1">
      <alignment horizontal="center"/>
    </xf>
    <xf numFmtId="164" fontId="68" fillId="27" borderId="31" xfId="0" applyNumberFormat="1" applyFont="1" applyFill="1" applyBorder="1" applyAlignment="1">
      <alignment horizontal="center" vertical="center"/>
    </xf>
    <xf numFmtId="164" fontId="68" fillId="27" borderId="32" xfId="0" applyNumberFormat="1" applyFont="1" applyFill="1" applyBorder="1" applyAlignment="1">
      <alignment horizontal="center" vertical="center"/>
    </xf>
    <xf numFmtId="0" fontId="68" fillId="27" borderId="43" xfId="0" applyFont="1" applyFill="1" applyBorder="1" applyAlignment="1" applyProtection="1">
      <alignment horizontal="left"/>
    </xf>
    <xf numFmtId="1" fontId="70" fillId="0" borderId="24" xfId="182" applyNumberFormat="1" applyFont="1" applyFill="1" applyBorder="1" applyAlignment="1">
      <alignment horizontal="center"/>
    </xf>
    <xf numFmtId="1" fontId="68" fillId="27" borderId="0" xfId="0" applyNumberFormat="1" applyFont="1" applyFill="1" applyBorder="1" applyAlignment="1">
      <alignment horizontal="center"/>
    </xf>
    <xf numFmtId="164" fontId="68" fillId="49" borderId="23" xfId="0" applyNumberFormat="1" applyFont="1" applyFill="1" applyBorder="1" applyAlignment="1">
      <alignment horizontal="center"/>
    </xf>
    <xf numFmtId="0" fontId="1" fillId="27" borderId="76" xfId="0" applyFont="1" applyFill="1" applyBorder="1"/>
    <xf numFmtId="0" fontId="1" fillId="27" borderId="24" xfId="0" applyFont="1" applyFill="1" applyBorder="1"/>
    <xf numFmtId="0" fontId="1" fillId="27" borderId="37" xfId="0" applyFont="1" applyFill="1" applyBorder="1"/>
    <xf numFmtId="1" fontId="68" fillId="27" borderId="24" xfId="0" applyNumberFormat="1" applyFont="1" applyFill="1" applyBorder="1" applyAlignment="1">
      <alignment horizontal="center"/>
    </xf>
    <xf numFmtId="1" fontId="68" fillId="27" borderId="28" xfId="0" applyNumberFormat="1" applyFont="1" applyFill="1" applyBorder="1" applyAlignment="1">
      <alignment horizontal="center"/>
    </xf>
    <xf numFmtId="0" fontId="1" fillId="49" borderId="24" xfId="0" applyFont="1" applyFill="1" applyBorder="1"/>
    <xf numFmtId="1" fontId="68" fillId="27" borderId="63" xfId="0" applyNumberFormat="1" applyFont="1" applyFill="1" applyBorder="1" applyAlignment="1">
      <alignment horizontal="center"/>
    </xf>
    <xf numFmtId="0" fontId="68" fillId="27" borderId="26" xfId="0" applyFont="1" applyFill="1" applyBorder="1" applyAlignment="1" applyProtection="1">
      <alignment horizontal="left"/>
    </xf>
    <xf numFmtId="0" fontId="66" fillId="27" borderId="23" xfId="0" applyFont="1" applyFill="1" applyBorder="1"/>
    <xf numFmtId="164" fontId="68" fillId="27" borderId="27" xfId="0" applyNumberFormat="1" applyFont="1" applyFill="1" applyBorder="1" applyAlignment="1">
      <alignment horizontal="center" vertical="center"/>
    </xf>
    <xf numFmtId="0" fontId="86" fillId="49" borderId="69" xfId="0" applyFont="1" applyFill="1" applyBorder="1" applyAlignment="1">
      <alignment horizontal="left"/>
    </xf>
    <xf numFmtId="0" fontId="71" fillId="49" borderId="0" xfId="0" applyFont="1" applyFill="1" applyBorder="1"/>
    <xf numFmtId="0" fontId="71" fillId="49" borderId="0" xfId="0" applyFont="1" applyFill="1" applyBorder="1" applyAlignment="1">
      <alignment horizontal="left" wrapText="1"/>
    </xf>
    <xf numFmtId="0" fontId="71" fillId="49" borderId="0" xfId="0" applyFont="1" applyFill="1" applyBorder="1" applyAlignment="1" applyProtection="1">
      <alignment horizontal="left" wrapText="1"/>
      <protection locked="0"/>
    </xf>
    <xf numFmtId="164" fontId="68" fillId="27" borderId="0" xfId="0" applyNumberFormat="1" applyFont="1" applyFill="1" applyBorder="1" applyAlignment="1">
      <alignment horizontal="center"/>
    </xf>
    <xf numFmtId="0" fontId="71" fillId="49" borderId="49" xfId="0" applyFont="1" applyFill="1" applyBorder="1" applyAlignment="1">
      <alignment horizontal="left" wrapText="1"/>
    </xf>
    <xf numFmtId="0" fontId="75" fillId="48" borderId="73" xfId="0" applyFont="1" applyFill="1" applyBorder="1" applyAlignment="1">
      <alignment horizontal="center" vertical="center" wrapText="1"/>
    </xf>
    <xf numFmtId="164" fontId="68" fillId="27" borderId="57" xfId="0" applyNumberFormat="1" applyFont="1" applyFill="1" applyBorder="1" applyAlignment="1">
      <alignment horizontal="center"/>
    </xf>
    <xf numFmtId="164" fontId="86" fillId="49" borderId="77" xfId="0" applyNumberFormat="1" applyFont="1" applyFill="1" applyBorder="1" applyAlignment="1">
      <alignment horizontal="center"/>
    </xf>
    <xf numFmtId="164" fontId="86" fillId="49" borderId="78" xfId="0" applyNumberFormat="1" applyFont="1" applyFill="1" applyBorder="1" applyAlignment="1">
      <alignment horizontal="center"/>
    </xf>
    <xf numFmtId="0" fontId="89" fillId="50" borderId="55" xfId="0" applyFont="1" applyFill="1" applyBorder="1" applyAlignment="1">
      <alignment vertical="center" wrapText="1"/>
    </xf>
    <xf numFmtId="0" fontId="90" fillId="50" borderId="42" xfId="0" applyFont="1" applyFill="1" applyBorder="1" applyAlignment="1">
      <alignment vertical="center" wrapText="1"/>
    </xf>
    <xf numFmtId="0" fontId="90" fillId="50" borderId="59" xfId="0" applyFont="1" applyFill="1" applyBorder="1" applyAlignment="1">
      <alignment vertical="center" wrapText="1"/>
    </xf>
    <xf numFmtId="3" fontId="68" fillId="27" borderId="0" xfId="0" applyNumberFormat="1" applyFont="1" applyFill="1" applyBorder="1" applyAlignment="1" applyProtection="1">
      <alignment horizontal="center"/>
    </xf>
    <xf numFmtId="3" fontId="68" fillId="27" borderId="46" xfId="0" applyNumberFormat="1" applyFont="1" applyFill="1" applyBorder="1" applyAlignment="1" applyProtection="1">
      <alignment horizontal="center"/>
    </xf>
    <xf numFmtId="1" fontId="86" fillId="49" borderId="0" xfId="0" applyNumberFormat="1" applyFont="1" applyFill="1" applyBorder="1" applyAlignment="1">
      <alignment horizontal="center"/>
    </xf>
    <xf numFmtId="3" fontId="68" fillId="27" borderId="50" xfId="0" applyNumberFormat="1" applyFont="1" applyFill="1" applyBorder="1" applyAlignment="1" applyProtection="1">
      <alignment horizontal="center"/>
    </xf>
    <xf numFmtId="180" fontId="68" fillId="49" borderId="44" xfId="0" applyNumberFormat="1" applyFont="1" applyFill="1" applyBorder="1" applyAlignment="1">
      <alignment horizontal="center"/>
    </xf>
    <xf numFmtId="1" fontId="86" fillId="49" borderId="0" xfId="0" applyNumberFormat="1" applyFont="1" applyFill="1" applyAlignment="1">
      <alignment horizontal="center"/>
    </xf>
    <xf numFmtId="0" fontId="86" fillId="49" borderId="54" xfId="0" applyFont="1" applyFill="1" applyBorder="1" applyAlignment="1">
      <alignment horizontal="left"/>
    </xf>
    <xf numFmtId="180" fontId="68" fillId="27" borderId="51" xfId="0" applyNumberFormat="1" applyFont="1" applyFill="1" applyBorder="1" applyAlignment="1" applyProtection="1">
      <alignment horizontal="center"/>
    </xf>
    <xf numFmtId="3" fontId="68" fillId="27" borderId="49" xfId="0" applyNumberFormat="1" applyFont="1" applyFill="1" applyBorder="1" applyAlignment="1" applyProtection="1">
      <alignment horizontal="center"/>
    </xf>
    <xf numFmtId="180" fontId="68" fillId="27" borderId="60" xfId="0" applyNumberFormat="1" applyFont="1" applyFill="1" applyBorder="1" applyAlignment="1" applyProtection="1">
      <alignment horizontal="center"/>
    </xf>
    <xf numFmtId="180" fontId="68" fillId="27" borderId="47" xfId="0" applyNumberFormat="1" applyFont="1" applyFill="1" applyBorder="1" applyAlignment="1" applyProtection="1">
      <alignment horizontal="center"/>
    </xf>
    <xf numFmtId="180" fontId="68" fillId="27" borderId="44" xfId="0" applyNumberFormat="1" applyFont="1" applyFill="1" applyBorder="1" applyAlignment="1" applyProtection="1">
      <alignment horizontal="center"/>
    </xf>
    <xf numFmtId="0" fontId="94" fillId="49" borderId="34" xfId="0" applyFont="1" applyFill="1" applyBorder="1" applyAlignment="1">
      <alignment horizontal="center" vertical="center"/>
    </xf>
    <xf numFmtId="0" fontId="1" fillId="47" borderId="79" xfId="0" applyFont="1" applyFill="1" applyBorder="1"/>
    <xf numFmtId="164" fontId="68" fillId="27" borderId="80" xfId="0" applyNumberFormat="1" applyFont="1" applyFill="1" applyBorder="1" applyAlignment="1">
      <alignment horizontal="center"/>
    </xf>
    <xf numFmtId="164" fontId="86" fillId="49" borderId="81" xfId="0" applyNumberFormat="1" applyFont="1" applyFill="1" applyBorder="1" applyAlignment="1">
      <alignment horizontal="center"/>
    </xf>
    <xf numFmtId="0" fontId="91" fillId="49" borderId="0" xfId="0" applyFont="1" applyFill="1" applyBorder="1" applyAlignment="1"/>
    <xf numFmtId="0" fontId="91" fillId="49" borderId="44" xfId="0" applyFont="1" applyFill="1" applyBorder="1" applyAlignment="1"/>
    <xf numFmtId="0" fontId="68" fillId="49" borderId="26" xfId="0" applyFont="1" applyFill="1" applyBorder="1" applyAlignment="1" applyProtection="1">
      <alignment horizontal="left"/>
    </xf>
    <xf numFmtId="0" fontId="75" fillId="48" borderId="51" xfId="0" applyFont="1" applyFill="1" applyBorder="1" applyAlignment="1">
      <alignment horizontal="center" vertical="center" wrapText="1"/>
    </xf>
    <xf numFmtId="164" fontId="68" fillId="27" borderId="47" xfId="0" applyNumberFormat="1" applyFont="1" applyFill="1" applyBorder="1" applyAlignment="1">
      <alignment horizontal="center"/>
    </xf>
    <xf numFmtId="1" fontId="68" fillId="27" borderId="43" xfId="0" applyNumberFormat="1" applyFont="1" applyFill="1" applyBorder="1" applyAlignment="1">
      <alignment horizontal="center"/>
    </xf>
    <xf numFmtId="164" fontId="68" fillId="0" borderId="0" xfId="0" applyNumberFormat="1" applyFont="1" applyFill="1" applyBorder="1" applyAlignment="1">
      <alignment horizontal="center"/>
    </xf>
    <xf numFmtId="0" fontId="66" fillId="47" borderId="0" xfId="0" applyFont="1" applyFill="1"/>
    <xf numFmtId="0" fontId="69" fillId="48" borderId="22" xfId="0" applyFont="1" applyFill="1" applyBorder="1" applyAlignment="1">
      <alignment horizontal="center" vertical="center" wrapText="1"/>
    </xf>
    <xf numFmtId="0" fontId="69" fillId="50" borderId="0" xfId="0" applyFont="1" applyFill="1" applyBorder="1" applyAlignment="1">
      <alignment horizontal="center" vertical="center" wrapText="1"/>
    </xf>
    <xf numFmtId="0" fontId="75" fillId="50" borderId="0" xfId="0" applyFont="1" applyFill="1" applyBorder="1" applyAlignment="1">
      <alignment horizontal="center" vertical="center" wrapText="1"/>
    </xf>
    <xf numFmtId="0" fontId="75" fillId="50" borderId="24" xfId="0" applyFont="1" applyFill="1" applyBorder="1" applyAlignment="1">
      <alignment horizontal="center" vertical="center" wrapText="1"/>
    </xf>
    <xf numFmtId="164" fontId="69" fillId="47" borderId="0" xfId="0" applyNumberFormat="1" applyFont="1" applyFill="1"/>
    <xf numFmtId="164" fontId="68" fillId="27" borderId="0" xfId="0" applyNumberFormat="1" applyFont="1" applyFill="1" applyBorder="1" applyAlignment="1" applyProtection="1">
      <alignment horizontal="center"/>
      <protection locked="0"/>
    </xf>
    <xf numFmtId="2" fontId="68" fillId="47" borderId="0" xfId="0" applyNumberFormat="1" applyFont="1" applyFill="1" applyBorder="1" applyAlignment="1">
      <alignment horizontal="center"/>
    </xf>
    <xf numFmtId="164" fontId="68" fillId="47" borderId="0" xfId="0" applyNumberFormat="1" applyFont="1" applyFill="1" applyBorder="1" applyAlignment="1">
      <alignment horizontal="center"/>
    </xf>
    <xf numFmtId="1" fontId="68" fillId="47" borderId="24" xfId="0" applyNumberFormat="1" applyFont="1" applyFill="1" applyBorder="1" applyAlignment="1">
      <alignment horizontal="center"/>
    </xf>
    <xf numFmtId="0" fontId="68" fillId="27" borderId="26" xfId="0" applyFont="1" applyFill="1" applyBorder="1" applyProtection="1">
      <protection locked="0"/>
    </xf>
    <xf numFmtId="164" fontId="68" fillId="27" borderId="27" xfId="0" applyNumberFormat="1" applyFont="1" applyFill="1" applyBorder="1" applyAlignment="1" applyProtection="1">
      <alignment horizontal="center"/>
      <protection locked="0"/>
    </xf>
    <xf numFmtId="2" fontId="68" fillId="47" borderId="27" xfId="0" applyNumberFormat="1" applyFont="1" applyFill="1" applyBorder="1" applyAlignment="1">
      <alignment horizontal="center"/>
    </xf>
    <xf numFmtId="164" fontId="68" fillId="47" borderId="27" xfId="0" applyNumberFormat="1" applyFont="1" applyFill="1" applyBorder="1" applyAlignment="1">
      <alignment horizontal="center"/>
    </xf>
    <xf numFmtId="1" fontId="68" fillId="47" borderId="28" xfId="0" applyNumberFormat="1" applyFont="1" applyFill="1" applyBorder="1" applyAlignment="1">
      <alignment horizontal="center"/>
    </xf>
    <xf numFmtId="164" fontId="68" fillId="27" borderId="0" xfId="0" applyNumberFormat="1" applyFont="1" applyFill="1" applyBorder="1" applyAlignment="1" applyProtection="1">
      <alignment horizontal="center"/>
    </xf>
    <xf numFmtId="164" fontId="68" fillId="27" borderId="27" xfId="0" applyNumberFormat="1" applyFont="1" applyFill="1" applyBorder="1" applyAlignment="1" applyProtection="1">
      <alignment horizontal="center"/>
    </xf>
    <xf numFmtId="2" fontId="68" fillId="49" borderId="0" xfId="0" applyNumberFormat="1" applyFont="1" applyFill="1" applyBorder="1" applyAlignment="1">
      <alignment horizontal="center"/>
    </xf>
    <xf numFmtId="0" fontId="0" fillId="49" borderId="0" xfId="0" applyFill="1" applyBorder="1" applyAlignment="1"/>
    <xf numFmtId="0" fontId="0" fillId="49" borderId="24" xfId="0" applyFill="1" applyBorder="1" applyAlignment="1"/>
    <xf numFmtId="0" fontId="66" fillId="47" borderId="36" xfId="0" applyFont="1" applyFill="1" applyBorder="1"/>
    <xf numFmtId="0" fontId="66" fillId="47" borderId="30" xfId="0" applyFont="1" applyFill="1" applyBorder="1"/>
    <xf numFmtId="0" fontId="95" fillId="47" borderId="30" xfId="0" applyFont="1" applyFill="1" applyBorder="1"/>
    <xf numFmtId="0" fontId="69" fillId="47" borderId="30" xfId="0" applyFont="1" applyFill="1" applyBorder="1"/>
    <xf numFmtId="0" fontId="69" fillId="47" borderId="37" xfId="0" applyFont="1" applyFill="1" applyBorder="1"/>
    <xf numFmtId="0" fontId="66" fillId="49" borderId="0" xfId="0" applyFont="1" applyFill="1" applyBorder="1"/>
    <xf numFmtId="0" fontId="87" fillId="49" borderId="0" xfId="0" applyFont="1" applyFill="1" applyBorder="1"/>
    <xf numFmtId="0" fontId="87" fillId="49" borderId="0" xfId="0" applyFont="1" applyFill="1"/>
    <xf numFmtId="0" fontId="96" fillId="27" borderId="0" xfId="0" applyFont="1" applyFill="1"/>
    <xf numFmtId="0" fontId="90" fillId="50" borderId="42" xfId="0" applyFont="1" applyFill="1" applyBorder="1" applyAlignment="1">
      <alignment horizontal="center" vertical="center" wrapText="1"/>
    </xf>
    <xf numFmtId="0" fontId="90" fillId="50" borderId="59" xfId="0" applyFont="1" applyFill="1" applyBorder="1" applyAlignment="1">
      <alignment horizontal="center" vertical="center" wrapText="1"/>
    </xf>
    <xf numFmtId="3" fontId="68" fillId="49" borderId="0" xfId="0" applyNumberFormat="1" applyFont="1" applyFill="1" applyBorder="1" applyAlignment="1">
      <alignment horizontal="center"/>
    </xf>
    <xf numFmtId="180" fontId="68" fillId="49" borderId="0" xfId="0" applyNumberFormat="1" applyFont="1" applyFill="1" applyBorder="1" applyAlignment="1">
      <alignment horizontal="center"/>
    </xf>
    <xf numFmtId="4" fontId="68" fillId="49" borderId="44" xfId="0" applyNumberFormat="1" applyFont="1" applyFill="1" applyBorder="1" applyAlignment="1">
      <alignment horizontal="center"/>
    </xf>
    <xf numFmtId="0" fontId="86" fillId="49" borderId="53" xfId="0" applyFont="1" applyFill="1" applyBorder="1"/>
    <xf numFmtId="3" fontId="68" fillId="49" borderId="46" xfId="0" applyNumberFormat="1" applyFont="1" applyFill="1" applyBorder="1" applyAlignment="1">
      <alignment horizontal="center"/>
    </xf>
    <xf numFmtId="180" fontId="68" fillId="49" borderId="46" xfId="0" applyNumberFormat="1" applyFont="1" applyFill="1" applyBorder="1" applyAlignment="1">
      <alignment horizontal="center"/>
    </xf>
    <xf numFmtId="4" fontId="68" fillId="49" borderId="47" xfId="0" applyNumberFormat="1" applyFont="1" applyFill="1" applyBorder="1" applyAlignment="1">
      <alignment horizontal="center"/>
    </xf>
    <xf numFmtId="180" fontId="68" fillId="27" borderId="50" xfId="0" applyNumberFormat="1" applyFont="1" applyFill="1" applyBorder="1" applyAlignment="1" applyProtection="1">
      <alignment horizontal="center"/>
    </xf>
    <xf numFmtId="164" fontId="68" fillId="27" borderId="50" xfId="0" applyNumberFormat="1" applyFont="1" applyFill="1" applyBorder="1" applyAlignment="1" applyProtection="1">
      <alignment horizontal="center"/>
    </xf>
    <xf numFmtId="1" fontId="68" fillId="49" borderId="50" xfId="0" applyNumberFormat="1" applyFont="1" applyFill="1" applyBorder="1" applyAlignment="1">
      <alignment horizontal="center"/>
    </xf>
    <xf numFmtId="1" fontId="68" fillId="49" borderId="46" xfId="0" applyNumberFormat="1" applyFont="1" applyFill="1" applyBorder="1" applyAlignment="1">
      <alignment horizontal="center"/>
    </xf>
    <xf numFmtId="0" fontId="91" fillId="49" borderId="54" xfId="0" applyFont="1" applyFill="1" applyBorder="1" applyAlignment="1">
      <alignment horizontal="left"/>
    </xf>
    <xf numFmtId="0" fontId="91" fillId="49" borderId="50" xfId="0" applyFont="1" applyFill="1" applyBorder="1" applyAlignment="1">
      <alignment horizontal="left"/>
    </xf>
    <xf numFmtId="164" fontId="66" fillId="27" borderId="50" xfId="0" applyNumberFormat="1" applyFont="1" applyFill="1" applyBorder="1" applyAlignment="1">
      <alignment horizontal="center"/>
    </xf>
    <xf numFmtId="164" fontId="66" fillId="27" borderId="51" xfId="0" applyNumberFormat="1" applyFont="1" applyFill="1" applyBorder="1" applyAlignment="1">
      <alignment horizontal="center"/>
    </xf>
    <xf numFmtId="178" fontId="87" fillId="49" borderId="0" xfId="200" applyNumberFormat="1" applyFont="1" applyFill="1"/>
    <xf numFmtId="1" fontId="87" fillId="49" borderId="0" xfId="0" applyNumberFormat="1" applyFont="1" applyFill="1"/>
    <xf numFmtId="0" fontId="87" fillId="49" borderId="44" xfId="0" applyFont="1" applyFill="1" applyBorder="1"/>
    <xf numFmtId="181" fontId="87" fillId="49" borderId="0" xfId="0" applyNumberFormat="1" applyFont="1" applyFill="1"/>
    <xf numFmtId="3" fontId="87" fillId="49" borderId="0" xfId="0" applyNumberFormat="1" applyFont="1" applyFill="1"/>
    <xf numFmtId="0" fontId="88" fillId="49" borderId="0" xfId="80" applyFont="1" applyFill="1" applyBorder="1" applyAlignment="1" applyProtection="1">
      <alignment horizontal="center" vertical="center" wrapText="1"/>
    </xf>
    <xf numFmtId="0" fontId="66" fillId="49" borderId="49" xfId="0" applyFont="1" applyFill="1" applyBorder="1"/>
    <xf numFmtId="0" fontId="87" fillId="49" borderId="49" xfId="0" applyFont="1" applyFill="1" applyBorder="1"/>
    <xf numFmtId="164" fontId="68" fillId="47" borderId="44" xfId="0" applyNumberFormat="1" applyFont="1" applyFill="1" applyBorder="1" applyAlignment="1">
      <alignment horizontal="center"/>
    </xf>
    <xf numFmtId="164" fontId="87" fillId="49" borderId="0" xfId="0" applyNumberFormat="1" applyFont="1" applyFill="1"/>
    <xf numFmtId="164" fontId="0" fillId="49" borderId="0" xfId="0" applyNumberFormat="1" applyFill="1"/>
    <xf numFmtId="1" fontId="2" fillId="49" borderId="0" xfId="1" applyNumberFormat="1" applyFont="1" applyFill="1" applyBorder="1" applyAlignment="1">
      <alignment horizontal="right"/>
    </xf>
    <xf numFmtId="0" fontId="66" fillId="27" borderId="0" xfId="0" applyFont="1" applyFill="1"/>
    <xf numFmtId="0" fontId="69" fillId="27" borderId="0" xfId="0" applyFont="1" applyFill="1" applyBorder="1"/>
    <xf numFmtId="0" fontId="69" fillId="27" borderId="49" xfId="0" applyFont="1" applyFill="1" applyBorder="1"/>
    <xf numFmtId="0" fontId="40" fillId="27" borderId="0" xfId="0" applyFont="1" applyFill="1" applyBorder="1"/>
    <xf numFmtId="0" fontId="40" fillId="27" borderId="0" xfId="0" applyFont="1" applyFill="1"/>
    <xf numFmtId="0" fontId="69" fillId="48" borderId="23" xfId="0" applyFont="1" applyFill="1" applyBorder="1"/>
    <xf numFmtId="0" fontId="97" fillId="51" borderId="52" xfId="0" applyFont="1" applyFill="1" applyBorder="1" applyAlignment="1">
      <alignment horizontal="center" vertical="center" wrapText="1"/>
    </xf>
    <xf numFmtId="0" fontId="97" fillId="51" borderId="58" xfId="0" applyFont="1" applyFill="1" applyBorder="1" applyAlignment="1">
      <alignment horizontal="center" vertical="center" wrapText="1"/>
    </xf>
    <xf numFmtId="0" fontId="69" fillId="48" borderId="31" xfId="0" applyFont="1" applyFill="1" applyBorder="1" applyAlignment="1">
      <alignment horizontal="center" vertical="center"/>
    </xf>
    <xf numFmtId="0" fontId="69" fillId="48" borderId="31" xfId="0" applyFont="1" applyFill="1" applyBorder="1" applyAlignment="1">
      <alignment horizontal="center" vertical="center" wrapText="1"/>
    </xf>
    <xf numFmtId="0" fontId="69" fillId="48" borderId="50" xfId="0" applyFont="1" applyFill="1" applyBorder="1" applyAlignment="1">
      <alignment horizontal="center" vertical="center" wrapText="1"/>
    </xf>
    <xf numFmtId="0" fontId="69" fillId="48" borderId="50" xfId="0" applyFont="1" applyFill="1" applyBorder="1" applyAlignment="1">
      <alignment horizontal="center" wrapText="1"/>
    </xf>
    <xf numFmtId="0" fontId="69" fillId="50" borderId="51" xfId="0" applyFont="1" applyFill="1" applyBorder="1" applyAlignment="1">
      <alignment vertical="center" wrapText="1"/>
    </xf>
    <xf numFmtId="0" fontId="69" fillId="50" borderId="51" xfId="0" applyFont="1" applyFill="1" applyBorder="1" applyAlignment="1">
      <alignment horizontal="center" vertical="center" wrapText="1"/>
    </xf>
    <xf numFmtId="2" fontId="40" fillId="27" borderId="0" xfId="0" applyNumberFormat="1" applyFont="1" applyFill="1"/>
    <xf numFmtId="164" fontId="40" fillId="27" borderId="0" xfId="0" applyNumberFormat="1" applyFont="1" applyFill="1" applyBorder="1"/>
    <xf numFmtId="164" fontId="40" fillId="27" borderId="0" xfId="0" applyNumberFormat="1" applyFont="1" applyFill="1"/>
    <xf numFmtId="0" fontId="98" fillId="0" borderId="0" xfId="0" applyFont="1" applyAlignment="1">
      <alignment vertical="center"/>
    </xf>
    <xf numFmtId="0" fontId="68" fillId="27" borderId="26" xfId="0" applyFont="1" applyFill="1" applyBorder="1" applyAlignment="1">
      <alignment horizontal="left"/>
    </xf>
    <xf numFmtId="164" fontId="68" fillId="27" borderId="46" xfId="0" applyNumberFormat="1" applyFont="1" applyFill="1" applyBorder="1" applyAlignment="1">
      <alignment horizontal="center" vertical="center"/>
    </xf>
    <xf numFmtId="164" fontId="68" fillId="0" borderId="47" xfId="0" applyNumberFormat="1" applyFont="1" applyFill="1" applyBorder="1" applyAlignment="1">
      <alignment horizontal="center"/>
    </xf>
    <xf numFmtId="164" fontId="68" fillId="49" borderId="0" xfId="0" applyNumberFormat="1" applyFont="1" applyFill="1" applyBorder="1" applyAlignment="1">
      <alignment horizontal="center" vertical="center"/>
    </xf>
    <xf numFmtId="0" fontId="68" fillId="27" borderId="23" xfId="0" applyNumberFormat="1" applyFont="1" applyFill="1" applyBorder="1" applyAlignment="1" applyProtection="1">
      <alignment horizontal="left"/>
    </xf>
    <xf numFmtId="0" fontId="68" fillId="27" borderId="26" xfId="0" applyNumberFormat="1" applyFont="1" applyFill="1" applyBorder="1" applyAlignment="1" applyProtection="1">
      <alignment horizontal="left"/>
    </xf>
    <xf numFmtId="164" fontId="68" fillId="27" borderId="82" xfId="0" applyNumberFormat="1" applyFont="1" applyFill="1" applyBorder="1" applyAlignment="1">
      <alignment horizontal="center" vertical="center"/>
    </xf>
    <xf numFmtId="164" fontId="68" fillId="49" borderId="46" xfId="0" applyNumberFormat="1" applyFont="1" applyFill="1" applyBorder="1" applyAlignment="1">
      <alignment horizontal="center" vertical="center"/>
    </xf>
    <xf numFmtId="164" fontId="68" fillId="0" borderId="46" xfId="0" applyNumberFormat="1" applyFont="1" applyFill="1" applyBorder="1" applyAlignment="1">
      <alignment horizontal="center"/>
    </xf>
    <xf numFmtId="164" fontId="68" fillId="27" borderId="53" xfId="0" applyNumberFormat="1" applyFont="1" applyFill="1" applyBorder="1" applyAlignment="1">
      <alignment horizontal="center" vertical="center"/>
    </xf>
    <xf numFmtId="164" fontId="68" fillId="27" borderId="50" xfId="0" applyNumberFormat="1" applyFont="1" applyFill="1" applyBorder="1" applyAlignment="1">
      <alignment horizontal="center" vertical="center"/>
    </xf>
    <xf numFmtId="164" fontId="68" fillId="49" borderId="27" xfId="0" applyNumberFormat="1" applyFont="1" applyFill="1" applyBorder="1" applyAlignment="1">
      <alignment horizontal="center" vertical="center"/>
    </xf>
    <xf numFmtId="164" fontId="68" fillId="0" borderId="56" xfId="0" applyNumberFormat="1" applyFont="1" applyFill="1" applyBorder="1" applyAlignment="1">
      <alignment horizontal="center"/>
    </xf>
    <xf numFmtId="0" fontId="99" fillId="27" borderId="0" xfId="0" applyFont="1" applyFill="1" applyBorder="1"/>
    <xf numFmtId="0" fontId="42" fillId="27" borderId="0" xfId="0" applyFont="1" applyFill="1" applyBorder="1" applyAlignment="1">
      <alignment wrapText="1"/>
    </xf>
    <xf numFmtId="0" fontId="42" fillId="27" borderId="0" xfId="0" applyFont="1" applyFill="1" applyBorder="1"/>
    <xf numFmtId="2" fontId="75" fillId="48" borderId="23" xfId="127" applyNumberFormat="1" applyFont="1" applyFill="1" applyBorder="1" applyAlignment="1">
      <alignment horizontal="center" vertical="center"/>
    </xf>
    <xf numFmtId="2" fontId="75" fillId="48" borderId="0" xfId="127" applyNumberFormat="1" applyFont="1" applyFill="1" applyBorder="1" applyAlignment="1">
      <alignment horizontal="center" vertical="center"/>
    </xf>
    <xf numFmtId="2" fontId="75" fillId="48" borderId="42" xfId="127" applyNumberFormat="1" applyFont="1" applyFill="1" applyBorder="1" applyAlignment="1">
      <alignment horizontal="center" vertical="center"/>
    </xf>
    <xf numFmtId="2" fontId="75" fillId="48" borderId="83" xfId="127" applyNumberFormat="1" applyFont="1" applyFill="1" applyBorder="1" applyAlignment="1">
      <alignment horizontal="center" vertical="center"/>
    </xf>
    <xf numFmtId="2" fontId="100" fillId="49" borderId="23" xfId="127" applyNumberFormat="1" applyFont="1" applyFill="1" applyBorder="1" applyAlignment="1"/>
    <xf numFmtId="2" fontId="70" fillId="49" borderId="0" xfId="127" applyNumberFormat="1" applyFont="1" applyFill="1" applyBorder="1" applyAlignment="1">
      <alignment vertical="center"/>
    </xf>
    <xf numFmtId="2" fontId="70" fillId="49" borderId="24" xfId="127" applyNumberFormat="1" applyFont="1" applyFill="1" applyBorder="1" applyAlignment="1">
      <alignment vertical="center"/>
    </xf>
    <xf numFmtId="17" fontId="70" fillId="49" borderId="23" xfId="127" quotePrefix="1" applyNumberFormat="1" applyFont="1" applyFill="1" applyBorder="1" applyAlignment="1">
      <alignment horizontal="left" wrapText="1"/>
    </xf>
    <xf numFmtId="164" fontId="70" fillId="49" borderId="24" xfId="127" applyNumberFormat="1" applyFont="1" applyFill="1" applyBorder="1" applyAlignment="1">
      <alignment horizontal="center" vertical="center"/>
    </xf>
    <xf numFmtId="17" fontId="70" fillId="49" borderId="84" xfId="127" quotePrefix="1" applyNumberFormat="1" applyFont="1" applyFill="1" applyBorder="1" applyAlignment="1">
      <alignment horizontal="left" wrapText="1"/>
    </xf>
    <xf numFmtId="164" fontId="68" fillId="47" borderId="47" xfId="0" applyNumberFormat="1" applyFont="1" applyFill="1" applyBorder="1" applyAlignment="1">
      <alignment horizontal="center"/>
    </xf>
    <xf numFmtId="17" fontId="100" fillId="49" borderId="23" xfId="127" applyNumberFormat="1" applyFont="1" applyFill="1" applyBorder="1" applyAlignment="1">
      <alignment horizontal="left" wrapText="1"/>
    </xf>
    <xf numFmtId="2" fontId="70" fillId="49" borderId="0" xfId="127" applyNumberFormat="1" applyFont="1" applyFill="1" applyBorder="1" applyAlignment="1">
      <alignment horizontal="right" vertical="top" wrapText="1" indent="2"/>
    </xf>
    <xf numFmtId="1" fontId="68" fillId="47" borderId="44" xfId="0" applyNumberFormat="1" applyFont="1" applyFill="1" applyBorder="1" applyAlignment="1">
      <alignment horizontal="center"/>
    </xf>
    <xf numFmtId="164" fontId="86" fillId="49" borderId="85" xfId="0" applyNumberFormat="1" applyFont="1" applyFill="1" applyBorder="1" applyAlignment="1">
      <alignment horizontal="center"/>
    </xf>
    <xf numFmtId="0" fontId="1" fillId="47" borderId="44" xfId="0" applyFont="1" applyFill="1" applyBorder="1"/>
    <xf numFmtId="0" fontId="36" fillId="47" borderId="0" xfId="0" applyFont="1" applyFill="1" applyAlignment="1"/>
    <xf numFmtId="0" fontId="1" fillId="47" borderId="0" xfId="0" applyFont="1" applyFill="1" applyAlignment="1"/>
    <xf numFmtId="164" fontId="1" fillId="49" borderId="0" xfId="0" applyNumberFormat="1" applyFont="1" applyFill="1"/>
    <xf numFmtId="0" fontId="66" fillId="47" borderId="22" xfId="0" applyFont="1" applyFill="1" applyBorder="1"/>
    <xf numFmtId="0" fontId="69" fillId="47" borderId="0" xfId="0" applyFont="1" applyFill="1" applyBorder="1"/>
    <xf numFmtId="0" fontId="68" fillId="48" borderId="23" xfId="0" applyFont="1" applyFill="1" applyBorder="1" applyAlignment="1">
      <alignment wrapText="1"/>
    </xf>
    <xf numFmtId="0" fontId="75" fillId="48" borderId="0" xfId="0" applyFont="1" applyFill="1" applyBorder="1" applyAlignment="1">
      <alignment horizontal="center" vertical="top" wrapText="1"/>
    </xf>
    <xf numFmtId="0" fontId="75" fillId="48" borderId="0" xfId="0" applyFont="1" applyFill="1" applyBorder="1" applyAlignment="1">
      <alignment horizontal="center" wrapText="1"/>
    </xf>
    <xf numFmtId="0" fontId="101" fillId="48" borderId="0" xfId="0" applyFont="1" applyFill="1" applyBorder="1" applyAlignment="1">
      <alignment horizontal="center" wrapText="1"/>
    </xf>
    <xf numFmtId="2" fontId="102" fillId="27" borderId="0" xfId="0" applyNumberFormat="1" applyFont="1" applyFill="1" applyBorder="1" applyAlignment="1">
      <alignment horizontal="center" wrapText="1"/>
    </xf>
    <xf numFmtId="0" fontId="68" fillId="49" borderId="23" xfId="0" applyFont="1" applyFill="1" applyBorder="1" applyProtection="1">
      <protection locked="0"/>
    </xf>
    <xf numFmtId="182" fontId="40" fillId="47" borderId="0" xfId="0" applyNumberFormat="1" applyFont="1" applyFill="1"/>
    <xf numFmtId="0" fontId="68" fillId="49" borderId="23" xfId="0" applyFont="1" applyFill="1" applyBorder="1" applyProtection="1"/>
    <xf numFmtId="0" fontId="103" fillId="47" borderId="24" xfId="0" applyFont="1" applyFill="1" applyBorder="1" applyAlignment="1">
      <alignment wrapText="1"/>
    </xf>
    <xf numFmtId="0" fontId="68" fillId="49" borderId="35" xfId="0" applyNumberFormat="1" applyFont="1" applyFill="1" applyBorder="1" applyAlignment="1" applyProtection="1">
      <alignment horizontal="left"/>
    </xf>
    <xf numFmtId="0" fontId="68" fillId="49" borderId="26" xfId="0" applyFont="1" applyFill="1" applyBorder="1" applyProtection="1"/>
    <xf numFmtId="0" fontId="42" fillId="47" borderId="0" xfId="0" applyFont="1" applyFill="1"/>
    <xf numFmtId="0" fontId="75" fillId="48" borderId="22" xfId="0" applyFont="1" applyFill="1" applyBorder="1" applyAlignment="1">
      <alignment horizontal="center" wrapText="1"/>
    </xf>
    <xf numFmtId="2" fontId="40" fillId="47" borderId="0" xfId="0" applyNumberFormat="1" applyFont="1" applyFill="1"/>
    <xf numFmtId="166" fontId="40" fillId="47" borderId="0" xfId="0" applyNumberFormat="1" applyFont="1" applyFill="1"/>
    <xf numFmtId="1" fontId="40" fillId="47" borderId="0" xfId="0" applyNumberFormat="1" applyFont="1" applyFill="1" applyAlignment="1">
      <alignment horizontal="center"/>
    </xf>
    <xf numFmtId="0" fontId="86" fillId="49" borderId="49" xfId="0" applyFont="1" applyFill="1" applyBorder="1"/>
    <xf numFmtId="0" fontId="86" fillId="49" borderId="0" xfId="0" applyFont="1" applyFill="1"/>
    <xf numFmtId="0" fontId="86" fillId="49" borderId="44" xfId="0" applyFont="1" applyFill="1" applyBorder="1"/>
    <xf numFmtId="0" fontId="89" fillId="50" borderId="0" xfId="0" applyFont="1" applyFill="1" applyBorder="1" applyAlignment="1">
      <alignment horizontal="center"/>
    </xf>
    <xf numFmtId="0" fontId="90" fillId="50" borderId="0" xfId="0" applyFont="1" applyFill="1" applyBorder="1"/>
    <xf numFmtId="0" fontId="90" fillId="50" borderId="0" xfId="0" applyFont="1" applyFill="1"/>
    <xf numFmtId="0" fontId="90" fillId="50" borderId="0" xfId="0" applyFont="1" applyFill="1" applyAlignment="1">
      <alignment horizontal="center" vertical="center" wrapText="1"/>
    </xf>
    <xf numFmtId="0" fontId="90" fillId="50" borderId="44" xfId="0" applyFont="1" applyFill="1" applyBorder="1" applyAlignment="1">
      <alignment horizontal="center" vertical="center"/>
    </xf>
    <xf numFmtId="0" fontId="86" fillId="49" borderId="0" xfId="0" applyFont="1" applyFill="1" applyAlignment="1">
      <alignment horizontal="left"/>
    </xf>
    <xf numFmtId="164" fontId="86" fillId="49" borderId="0" xfId="0" applyNumberFormat="1" applyFont="1" applyFill="1"/>
    <xf numFmtId="164" fontId="86" fillId="49" borderId="44" xfId="0" applyNumberFormat="1" applyFont="1" applyFill="1" applyBorder="1"/>
    <xf numFmtId="164" fontId="86" fillId="49" borderId="43" xfId="0" applyNumberFormat="1" applyFont="1" applyFill="1" applyBorder="1"/>
    <xf numFmtId="164" fontId="86" fillId="49" borderId="0" xfId="0" applyNumberFormat="1" applyFont="1" applyFill="1" applyBorder="1"/>
    <xf numFmtId="164" fontId="86" fillId="49" borderId="53" xfId="0" applyNumberFormat="1" applyFont="1" applyFill="1" applyBorder="1"/>
    <xf numFmtId="164" fontId="86" fillId="49" borderId="46" xfId="0" applyNumberFormat="1" applyFont="1" applyFill="1" applyBorder="1"/>
    <xf numFmtId="164" fontId="86" fillId="49" borderId="47" xfId="0" applyNumberFormat="1" applyFont="1" applyFill="1" applyBorder="1"/>
    <xf numFmtId="0" fontId="86" fillId="50" borderId="50" xfId="0" applyFont="1" applyFill="1" applyBorder="1" applyAlignment="1">
      <alignment horizontal="left"/>
    </xf>
    <xf numFmtId="0" fontId="86" fillId="49" borderId="0" xfId="0" applyFont="1" applyFill="1" applyBorder="1" applyAlignment="1">
      <alignment horizontal="left"/>
    </xf>
    <xf numFmtId="0" fontId="91" fillId="49" borderId="55" xfId="0" applyFont="1" applyFill="1" applyBorder="1"/>
    <xf numFmtId="0" fontId="87" fillId="49" borderId="42" xfId="0" applyFont="1" applyFill="1" applyBorder="1"/>
    <xf numFmtId="0" fontId="91" fillId="49" borderId="42" xfId="0" applyFont="1" applyFill="1" applyBorder="1"/>
    <xf numFmtId="0" fontId="91" fillId="49" borderId="59" xfId="0" applyFont="1" applyFill="1" applyBorder="1"/>
    <xf numFmtId="0" fontId="88" fillId="49" borderId="44" xfId="80" applyFont="1" applyFill="1" applyBorder="1" applyAlignment="1" applyProtection="1">
      <alignment horizontal="center" vertical="center" wrapText="1"/>
    </xf>
    <xf numFmtId="0" fontId="105" fillId="49" borderId="0" xfId="80" applyFont="1" applyFill="1" applyBorder="1" applyAlignment="1" applyProtection="1">
      <alignment vertical="center" wrapText="1"/>
    </xf>
    <xf numFmtId="0" fontId="87" fillId="50" borderId="0" xfId="0" applyFont="1" applyFill="1" applyBorder="1"/>
    <xf numFmtId="0" fontId="90" fillId="50" borderId="0" xfId="0" applyFont="1" applyFill="1" applyBorder="1" applyAlignment="1">
      <alignment horizontal="center" vertical="center" wrapText="1"/>
    </xf>
    <xf numFmtId="0" fontId="90" fillId="50" borderId="44" xfId="0" applyFont="1" applyFill="1" applyBorder="1" applyAlignment="1">
      <alignment horizontal="center" vertical="center" wrapText="1"/>
    </xf>
    <xf numFmtId="0" fontId="106" fillId="49" borderId="0" xfId="0" applyFont="1" applyFill="1"/>
    <xf numFmtId="164" fontId="86" fillId="49" borderId="44" xfId="0" applyNumberFormat="1" applyFont="1" applyFill="1" applyBorder="1" applyAlignment="1">
      <alignment horizontal="center"/>
    </xf>
    <xf numFmtId="0" fontId="68" fillId="27" borderId="53" xfId="0" applyFont="1" applyFill="1" applyBorder="1" applyAlignment="1" applyProtection="1">
      <alignment horizontal="left"/>
    </xf>
    <xf numFmtId="164" fontId="68" fillId="49" borderId="47" xfId="0" applyNumberFormat="1" applyFont="1" applyFill="1" applyBorder="1" applyAlignment="1">
      <alignment horizontal="center"/>
    </xf>
    <xf numFmtId="0" fontId="87" fillId="49" borderId="43" xfId="0" applyFont="1" applyFill="1" applyBorder="1"/>
    <xf numFmtId="0" fontId="107" fillId="49" borderId="0" xfId="0" applyFont="1" applyFill="1" applyBorder="1"/>
    <xf numFmtId="164" fontId="86" fillId="49" borderId="47" xfId="0" applyNumberFormat="1" applyFont="1" applyFill="1" applyBorder="1" applyAlignment="1">
      <alignment horizontal="center"/>
    </xf>
    <xf numFmtId="0" fontId="66" fillId="47" borderId="0" xfId="0" applyFont="1" applyFill="1" applyBorder="1"/>
    <xf numFmtId="0" fontId="66" fillId="0" borderId="0" xfId="0" applyFont="1" applyFill="1" applyBorder="1"/>
    <xf numFmtId="0" fontId="66" fillId="0" borderId="0" xfId="0" applyFont="1" applyFill="1"/>
    <xf numFmtId="0" fontId="69" fillId="0" borderId="0" xfId="0" applyFont="1" applyFill="1"/>
    <xf numFmtId="0" fontId="75" fillId="50" borderId="42" xfId="0" applyFont="1" applyFill="1" applyBorder="1" applyAlignment="1">
      <alignment horizontal="center" vertical="center" wrapText="1"/>
    </xf>
    <xf numFmtId="0" fontId="75" fillId="48" borderId="42" xfId="0" applyFont="1" applyFill="1" applyBorder="1" applyAlignment="1">
      <alignment horizontal="center" vertical="center" wrapText="1"/>
    </xf>
    <xf numFmtId="0" fontId="75" fillId="48" borderId="59" xfId="0" applyFont="1" applyFill="1" applyBorder="1" applyAlignment="1">
      <alignment horizontal="center" vertical="center" wrapText="1"/>
    </xf>
    <xf numFmtId="0" fontId="68" fillId="49" borderId="23" xfId="0" applyFont="1" applyFill="1" applyBorder="1" applyAlignment="1">
      <alignment horizontal="left"/>
    </xf>
    <xf numFmtId="164" fontId="68" fillId="49" borderId="0" xfId="0" applyNumberFormat="1" applyFont="1" applyFill="1" applyBorder="1" applyAlignment="1">
      <alignment horizontal="center" wrapText="1"/>
    </xf>
    <xf numFmtId="164" fontId="68" fillId="0" borderId="0" xfId="0" applyNumberFormat="1" applyFont="1" applyFill="1" applyBorder="1" applyAlignment="1">
      <alignment horizontal="center" wrapText="1"/>
    </xf>
    <xf numFmtId="164" fontId="86" fillId="0" borderId="44" xfId="0" applyNumberFormat="1" applyFont="1" applyFill="1" applyBorder="1" applyAlignment="1">
      <alignment horizontal="center" vertical="center"/>
    </xf>
    <xf numFmtId="1" fontId="40" fillId="47" borderId="0" xfId="0" applyNumberFormat="1" applyFont="1" applyFill="1"/>
    <xf numFmtId="164" fontId="69" fillId="47" borderId="44" xfId="0" applyNumberFormat="1" applyFont="1" applyFill="1" applyBorder="1"/>
    <xf numFmtId="164" fontId="68" fillId="0" borderId="50" xfId="0" applyNumberFormat="1" applyFont="1" applyFill="1" applyBorder="1" applyAlignment="1">
      <alignment horizontal="center" wrapText="1"/>
    </xf>
    <xf numFmtId="164" fontId="86" fillId="0" borderId="51" xfId="0" applyNumberFormat="1" applyFont="1" applyFill="1" applyBorder="1" applyAlignment="1">
      <alignment horizontal="center" vertical="center"/>
    </xf>
    <xf numFmtId="165" fontId="69" fillId="47" borderId="0" xfId="0" applyNumberFormat="1" applyFont="1" applyFill="1"/>
    <xf numFmtId="0" fontId="68" fillId="27" borderId="84" xfId="0" applyFont="1" applyFill="1" applyBorder="1" applyAlignment="1">
      <alignment horizontal="left"/>
    </xf>
    <xf numFmtId="164" fontId="68" fillId="0" borderId="46" xfId="0" applyNumberFormat="1" applyFont="1" applyFill="1" applyBorder="1" applyAlignment="1">
      <alignment horizontal="center" wrapText="1"/>
    </xf>
    <xf numFmtId="0" fontId="68" fillId="27" borderId="89" xfId="0" applyFont="1" applyFill="1" applyBorder="1" applyAlignment="1">
      <alignment horizontal="left"/>
    </xf>
    <xf numFmtId="164" fontId="68" fillId="49" borderId="51" xfId="0" applyNumberFormat="1" applyFont="1" applyFill="1" applyBorder="1" applyAlignment="1">
      <alignment horizontal="center"/>
    </xf>
    <xf numFmtId="0" fontId="68" fillId="27" borderId="43" xfId="0" applyFont="1" applyFill="1" applyBorder="1" applyAlignment="1">
      <alignment horizontal="left"/>
    </xf>
    <xf numFmtId="0" fontId="40" fillId="47" borderId="42" xfId="0" applyFont="1" applyFill="1" applyBorder="1"/>
    <xf numFmtId="0" fontId="40" fillId="0" borderId="42" xfId="0" applyFont="1" applyFill="1" applyBorder="1"/>
    <xf numFmtId="0" fontId="40" fillId="0" borderId="0" xfId="0" applyFont="1" applyFill="1"/>
    <xf numFmtId="2" fontId="75" fillId="48" borderId="29" xfId="127" applyNumberFormat="1" applyFont="1" applyFill="1" applyBorder="1" applyAlignment="1">
      <alignment horizontal="center" vertical="center"/>
    </xf>
    <xf numFmtId="2" fontId="75" fillId="48" borderId="22" xfId="127" applyNumberFormat="1" applyFont="1" applyFill="1" applyBorder="1" applyAlignment="1">
      <alignment horizontal="center" vertical="center"/>
    </xf>
    <xf numFmtId="164" fontId="70" fillId="49" borderId="0" xfId="127" applyNumberFormat="1" applyFont="1" applyFill="1" applyBorder="1" applyAlignment="1">
      <alignment horizontal="right" vertical="top" wrapText="1" indent="2"/>
    </xf>
    <xf numFmtId="164" fontId="70" fillId="49" borderId="24" xfId="127" applyNumberFormat="1" applyFont="1" applyFill="1" applyBorder="1" applyAlignment="1">
      <alignment horizontal="right" vertical="top" wrapText="1" indent="2"/>
    </xf>
    <xf numFmtId="164" fontId="70" fillId="52" borderId="0" xfId="127" applyNumberFormat="1" applyFont="1" applyFill="1" applyBorder="1" applyAlignment="1">
      <alignment horizontal="right" vertical="top" wrapText="1" indent="2"/>
    </xf>
    <xf numFmtId="164" fontId="70" fillId="52" borderId="24" xfId="127" applyNumberFormat="1" applyFont="1" applyFill="1" applyBorder="1" applyAlignment="1">
      <alignment horizontal="right" vertical="top" wrapText="1" indent="2"/>
    </xf>
    <xf numFmtId="0" fontId="38" fillId="49" borderId="0" xfId="0" applyFont="1" applyFill="1"/>
    <xf numFmtId="0" fontId="38" fillId="49" borderId="24" xfId="0" applyFont="1" applyFill="1" applyBorder="1"/>
    <xf numFmtId="2" fontId="70" fillId="49" borderId="24" xfId="127" applyNumberFormat="1" applyFont="1" applyFill="1" applyBorder="1" applyAlignment="1">
      <alignment horizontal="right" vertical="top" wrapText="1" indent="2"/>
    </xf>
    <xf numFmtId="17" fontId="70" fillId="49" borderId="26" xfId="127" quotePrefix="1" applyNumberFormat="1" applyFont="1" applyFill="1" applyBorder="1" applyAlignment="1">
      <alignment horizontal="left" wrapText="1"/>
    </xf>
    <xf numFmtId="2" fontId="70" fillId="0" borderId="0" xfId="127" applyNumberFormat="1" applyFont="1" applyFill="1" applyBorder="1" applyAlignment="1">
      <alignment horizontal="right" vertical="top" wrapText="1" indent="2"/>
    </xf>
    <xf numFmtId="2" fontId="70" fillId="0" borderId="37" xfId="127" applyNumberFormat="1" applyFont="1" applyFill="1" applyBorder="1" applyAlignment="1">
      <alignment horizontal="right" vertical="top" wrapText="1" indent="2"/>
    </xf>
    <xf numFmtId="1" fontId="1" fillId="47" borderId="0" xfId="0" applyNumberFormat="1" applyFont="1" applyFill="1" applyAlignment="1"/>
    <xf numFmtId="0" fontId="90" fillId="50" borderId="90" xfId="0" applyFont="1" applyFill="1" applyBorder="1" applyAlignment="1">
      <alignment horizontal="center" vertical="center" wrapText="1"/>
    </xf>
    <xf numFmtId="0" fontId="89" fillId="50" borderId="43" xfId="0" applyFont="1" applyFill="1" applyBorder="1" applyAlignment="1">
      <alignment horizontal="center" vertical="center" wrapText="1"/>
    </xf>
    <xf numFmtId="0" fontId="90" fillId="50" borderId="91" xfId="0" applyFont="1" applyFill="1" applyBorder="1" applyAlignment="1">
      <alignment horizontal="center" vertical="center" wrapText="1"/>
    </xf>
    <xf numFmtId="164" fontId="86" fillId="49" borderId="0" xfId="0" applyNumberFormat="1" applyFont="1" applyFill="1" applyBorder="1" applyAlignment="1">
      <alignment horizontal="right" indent="2"/>
    </xf>
    <xf numFmtId="164" fontId="68" fillId="47" borderId="0" xfId="0" applyNumberFormat="1" applyFont="1" applyFill="1" applyBorder="1" applyAlignment="1">
      <alignment horizontal="right" indent="2"/>
    </xf>
    <xf numFmtId="164" fontId="68" fillId="47" borderId="91" xfId="0" applyNumberFormat="1" applyFont="1" applyFill="1" applyBorder="1" applyAlignment="1">
      <alignment horizontal="right" indent="2"/>
    </xf>
    <xf numFmtId="164" fontId="87" fillId="49" borderId="0" xfId="0" applyNumberFormat="1" applyFont="1" applyFill="1" applyAlignment="1">
      <alignment horizontal="center"/>
    </xf>
    <xf numFmtId="3" fontId="68" fillId="47" borderId="44" xfId="0" applyNumberFormat="1" applyFont="1" applyFill="1" applyBorder="1" applyAlignment="1">
      <alignment horizontal="right" indent="2"/>
    </xf>
    <xf numFmtId="2" fontId="87" fillId="49" borderId="0" xfId="0" applyNumberFormat="1" applyFont="1" applyFill="1"/>
    <xf numFmtId="164" fontId="68" fillId="47" borderId="44" xfId="0" applyNumberFormat="1" applyFont="1" applyFill="1" applyBorder="1" applyAlignment="1">
      <alignment horizontal="right" indent="2"/>
    </xf>
    <xf numFmtId="164" fontId="87" fillId="49" borderId="91" xfId="0" applyNumberFormat="1" applyFont="1" applyFill="1" applyBorder="1" applyAlignment="1">
      <alignment horizontal="center"/>
    </xf>
    <xf numFmtId="3" fontId="68" fillId="47" borderId="91" xfId="0" applyNumberFormat="1" applyFont="1" applyFill="1" applyBorder="1" applyAlignment="1">
      <alignment horizontal="right" indent="2"/>
    </xf>
    <xf numFmtId="164" fontId="68" fillId="47" borderId="47" xfId="0" applyNumberFormat="1" applyFont="1" applyFill="1" applyBorder="1" applyAlignment="1">
      <alignment horizontal="right" indent="2"/>
    </xf>
    <xf numFmtId="164" fontId="87" fillId="49" borderId="92" xfId="0" applyNumberFormat="1" applyFont="1" applyFill="1" applyBorder="1" applyAlignment="1">
      <alignment horizontal="center"/>
    </xf>
    <xf numFmtId="3" fontId="68" fillId="47" borderId="92" xfId="0" applyNumberFormat="1" applyFont="1" applyFill="1" applyBorder="1" applyAlignment="1">
      <alignment horizontal="right" indent="2"/>
    </xf>
    <xf numFmtId="0" fontId="0" fillId="50" borderId="55" xfId="0" applyFill="1" applyBorder="1"/>
    <xf numFmtId="0" fontId="0" fillId="50" borderId="43" xfId="0" applyFill="1" applyBorder="1"/>
    <xf numFmtId="0" fontId="110" fillId="50" borderId="50" xfId="0" applyFont="1" applyFill="1" applyBorder="1" applyAlignment="1">
      <alignment horizontal="center" vertical="center"/>
    </xf>
    <xf numFmtId="0" fontId="110" fillId="50" borderId="0" xfId="0" applyFont="1" applyFill="1" applyBorder="1" applyAlignment="1">
      <alignment horizontal="center" vertical="center"/>
    </xf>
    <xf numFmtId="0" fontId="110" fillId="50" borderId="51" xfId="0" applyFont="1" applyFill="1" applyBorder="1" applyAlignment="1">
      <alignment horizontal="center" vertical="center"/>
    </xf>
    <xf numFmtId="0" fontId="111" fillId="49" borderId="43" xfId="0" applyFont="1" applyFill="1" applyBorder="1" applyAlignment="1">
      <alignment horizontal="left" vertical="center"/>
    </xf>
    <xf numFmtId="2" fontId="111" fillId="49" borderId="0" xfId="0" applyNumberFormat="1" applyFont="1" applyFill="1" applyBorder="1" applyAlignment="1">
      <alignment horizontal="center" vertical="center"/>
    </xf>
    <xf numFmtId="2" fontId="111" fillId="49" borderId="44" xfId="0" applyNumberFormat="1" applyFont="1" applyFill="1" applyBorder="1" applyAlignment="1">
      <alignment horizontal="center" vertical="center"/>
    </xf>
    <xf numFmtId="0" fontId="111" fillId="49" borderId="53" xfId="0" applyFont="1" applyFill="1" applyBorder="1" applyAlignment="1">
      <alignment horizontal="left" vertical="center"/>
    </xf>
    <xf numFmtId="2" fontId="111" fillId="49" borderId="46" xfId="0" applyNumberFormat="1" applyFont="1" applyFill="1" applyBorder="1" applyAlignment="1">
      <alignment horizontal="center" vertical="center"/>
    </xf>
    <xf numFmtId="2" fontId="111" fillId="49" borderId="47" xfId="0" applyNumberFormat="1" applyFont="1" applyFill="1" applyBorder="1" applyAlignment="1">
      <alignment horizontal="center" vertical="center"/>
    </xf>
    <xf numFmtId="0" fontId="86" fillId="49" borderId="0" xfId="0" applyFont="1" applyFill="1" applyBorder="1" applyAlignment="1">
      <alignment horizontal="left" wrapText="1"/>
    </xf>
    <xf numFmtId="2" fontId="0" fillId="49" borderId="0" xfId="0" applyNumberFormat="1" applyFill="1"/>
    <xf numFmtId="165" fontId="87" fillId="49" borderId="0" xfId="0" applyNumberFormat="1" applyFont="1" applyFill="1"/>
    <xf numFmtId="0" fontId="68" fillId="49" borderId="36" xfId="0" applyFont="1" applyFill="1" applyBorder="1" applyAlignment="1" applyProtection="1">
      <alignment horizontal="left"/>
    </xf>
    <xf numFmtId="164" fontId="68" fillId="49" borderId="60" xfId="0" applyNumberFormat="1" applyFont="1" applyFill="1" applyBorder="1" applyAlignment="1">
      <alignment horizontal="center"/>
    </xf>
    <xf numFmtId="0" fontId="68" fillId="27" borderId="36" xfId="0" applyFont="1" applyFill="1" applyBorder="1" applyAlignment="1" applyProtection="1">
      <alignment horizontal="left"/>
    </xf>
    <xf numFmtId="164" fontId="68" fillId="47" borderId="88" xfId="0" applyNumberFormat="1" applyFont="1" applyFill="1" applyBorder="1" applyAlignment="1">
      <alignment horizontal="center"/>
    </xf>
    <xf numFmtId="0" fontId="68" fillId="27" borderId="84" xfId="0" applyFont="1" applyFill="1" applyBorder="1" applyAlignment="1" applyProtection="1">
      <alignment horizontal="left"/>
    </xf>
    <xf numFmtId="164" fontId="68" fillId="47" borderId="56" xfId="0" applyNumberFormat="1" applyFont="1" applyFill="1" applyBorder="1" applyAlignment="1">
      <alignment horizontal="center"/>
    </xf>
    <xf numFmtId="183" fontId="87" fillId="49" borderId="0" xfId="0" applyNumberFormat="1" applyFont="1" applyFill="1"/>
    <xf numFmtId="0" fontId="68" fillId="27" borderId="0" xfId="0" applyFont="1" applyFill="1" applyBorder="1" applyAlignment="1" applyProtection="1">
      <alignment horizontal="left"/>
    </xf>
    <xf numFmtId="0" fontId="91" fillId="49" borderId="43" xfId="0" applyFont="1" applyFill="1" applyBorder="1"/>
    <xf numFmtId="0" fontId="91" fillId="49" borderId="0" xfId="0" applyFont="1" applyFill="1" applyBorder="1"/>
    <xf numFmtId="0" fontId="91" fillId="49" borderId="44" xfId="0" applyFont="1" applyFill="1" applyBorder="1"/>
    <xf numFmtId="183" fontId="0" fillId="49" borderId="0" xfId="0" applyNumberFormat="1" applyFill="1"/>
    <xf numFmtId="164" fontId="0" fillId="49" borderId="0" xfId="0" applyNumberFormat="1" applyFill="1" applyBorder="1"/>
    <xf numFmtId="0" fontId="69" fillId="48" borderId="97" xfId="0" applyFont="1" applyFill="1" applyBorder="1" applyAlignment="1">
      <alignment horizontal="center" vertical="center" wrapText="1"/>
    </xf>
    <xf numFmtId="0" fontId="113" fillId="48" borderId="50" xfId="0" applyFont="1" applyFill="1" applyBorder="1" applyAlignment="1">
      <alignment horizontal="center" vertical="center" wrapText="1"/>
    </xf>
    <xf numFmtId="164" fontId="68" fillId="27" borderId="91" xfId="0" applyNumberFormat="1" applyFont="1" applyFill="1" applyBorder="1" applyAlignment="1">
      <alignment horizontal="center" vertical="center"/>
    </xf>
    <xf numFmtId="3" fontId="68" fillId="27" borderId="0" xfId="0" applyNumberFormat="1" applyFont="1" applyFill="1" applyBorder="1" applyAlignment="1">
      <alignment horizontal="center" vertical="center"/>
    </xf>
    <xf numFmtId="164" fontId="68" fillId="0" borderId="0" xfId="0" applyNumberFormat="1" applyFont="1" applyFill="1" applyBorder="1" applyAlignment="1">
      <alignment horizontal="center" vertical="center"/>
    </xf>
    <xf numFmtId="164" fontId="68" fillId="0" borderId="91" xfId="0" applyNumberFormat="1" applyFont="1" applyFill="1" applyBorder="1" applyAlignment="1">
      <alignment horizontal="center" vertical="center"/>
    </xf>
    <xf numFmtId="164" fontId="68" fillId="0" borderId="43" xfId="0" applyNumberFormat="1" applyFont="1" applyFill="1" applyBorder="1" applyAlignment="1">
      <alignment horizontal="center" vertical="center"/>
    </xf>
    <xf numFmtId="3" fontId="0" fillId="0" borderId="0" xfId="0" applyNumberFormat="1" applyFill="1"/>
    <xf numFmtId="180" fontId="0" fillId="0" borderId="0" xfId="0" applyNumberFormat="1" applyFill="1"/>
    <xf numFmtId="164" fontId="68" fillId="27" borderId="92" xfId="0" applyNumberFormat="1" applyFont="1" applyFill="1" applyBorder="1" applyAlignment="1">
      <alignment horizontal="center" vertical="center"/>
    </xf>
    <xf numFmtId="3" fontId="68" fillId="27" borderId="46" xfId="0" applyNumberFormat="1" applyFont="1" applyFill="1" applyBorder="1" applyAlignment="1">
      <alignment horizontal="center" vertical="center"/>
    </xf>
    <xf numFmtId="164" fontId="68" fillId="0" borderId="46" xfId="0" applyNumberFormat="1" applyFont="1" applyFill="1" applyBorder="1" applyAlignment="1">
      <alignment horizontal="center" vertical="center"/>
    </xf>
    <xf numFmtId="164" fontId="68" fillId="0" borderId="92" xfId="0" applyNumberFormat="1" applyFont="1" applyFill="1" applyBorder="1" applyAlignment="1">
      <alignment horizontal="center" vertical="center"/>
    </xf>
    <xf numFmtId="164" fontId="68" fillId="0" borderId="53" xfId="0" applyNumberFormat="1" applyFont="1" applyFill="1" applyBorder="1" applyAlignment="1">
      <alignment horizontal="center" vertical="center"/>
    </xf>
    <xf numFmtId="164" fontId="68" fillId="0" borderId="44" xfId="0" applyNumberFormat="1" applyFont="1" applyFill="1" applyBorder="1" applyAlignment="1">
      <alignment horizontal="center" vertical="center"/>
    </xf>
    <xf numFmtId="165" fontId="40" fillId="27" borderId="0" xfId="0" applyNumberFormat="1" applyFont="1" applyFill="1"/>
    <xf numFmtId="164" fontId="68" fillId="0" borderId="47" xfId="0" applyNumberFormat="1" applyFont="1" applyFill="1" applyBorder="1" applyAlignment="1">
      <alignment horizontal="center" vertical="center"/>
    </xf>
    <xf numFmtId="164" fontId="68" fillId="27" borderId="98" xfId="0" applyNumberFormat="1" applyFont="1" applyFill="1" applyBorder="1" applyAlignment="1">
      <alignment horizontal="center" vertical="center"/>
    </xf>
    <xf numFmtId="164" fontId="68" fillId="0" borderId="98" xfId="0" applyNumberFormat="1" applyFont="1" applyFill="1" applyBorder="1" applyAlignment="1">
      <alignment horizontal="center" vertical="center"/>
    </xf>
    <xf numFmtId="0" fontId="66" fillId="49" borderId="23" xfId="0" applyFont="1" applyFill="1" applyBorder="1" applyAlignment="1">
      <alignment vertical="center"/>
    </xf>
    <xf numFmtId="0" fontId="66" fillId="49" borderId="0" xfId="0" applyFont="1" applyFill="1" applyBorder="1" applyAlignment="1">
      <alignment vertical="center"/>
    </xf>
    <xf numFmtId="0" fontId="66" fillId="49" borderId="44" xfId="0" applyFont="1" applyFill="1" applyBorder="1" applyAlignment="1">
      <alignment vertical="center"/>
    </xf>
    <xf numFmtId="0" fontId="66" fillId="49" borderId="23" xfId="0" applyFont="1" applyFill="1" applyBorder="1" applyAlignment="1"/>
    <xf numFmtId="0" fontId="66" fillId="49" borderId="0" xfId="0" applyFont="1" applyFill="1" applyBorder="1" applyAlignment="1"/>
    <xf numFmtId="0" fontId="66" fillId="49" borderId="44" xfId="0" applyFont="1" applyFill="1" applyBorder="1" applyAlignment="1"/>
    <xf numFmtId="0" fontId="40" fillId="47" borderId="44" xfId="0" applyFont="1" applyFill="1" applyBorder="1"/>
    <xf numFmtId="0" fontId="66" fillId="49" borderId="23" xfId="0" applyFont="1" applyFill="1" applyBorder="1" applyAlignment="1">
      <alignment horizontal="left" vertical="center"/>
    </xf>
    <xf numFmtId="0" fontId="66" fillId="49" borderId="0" xfId="0" applyFont="1" applyFill="1" applyBorder="1" applyAlignment="1">
      <alignment horizontal="left" vertical="center"/>
    </xf>
    <xf numFmtId="0" fontId="66" fillId="49" borderId="44" xfId="0" applyFont="1" applyFill="1" applyBorder="1" applyAlignment="1">
      <alignment horizontal="left" vertical="center"/>
    </xf>
    <xf numFmtId="0" fontId="66" fillId="49" borderId="65" xfId="0" applyFont="1" applyFill="1" applyBorder="1" applyAlignment="1">
      <alignment vertical="center"/>
    </xf>
    <xf numFmtId="0" fontId="66" fillId="49" borderId="49" xfId="0" applyFont="1" applyFill="1" applyBorder="1" applyAlignment="1">
      <alignment vertical="center"/>
    </xf>
    <xf numFmtId="0" fontId="66" fillId="49" borderId="60" xfId="0" applyFont="1" applyFill="1" applyBorder="1" applyAlignment="1">
      <alignment vertical="center"/>
    </xf>
    <xf numFmtId="0" fontId="0" fillId="49" borderId="0" xfId="0" applyFill="1" applyBorder="1"/>
    <xf numFmtId="0" fontId="66" fillId="49" borderId="23" xfId="0" applyFont="1" applyFill="1" applyBorder="1"/>
    <xf numFmtId="0" fontId="66" fillId="49" borderId="0" xfId="0" applyFont="1" applyFill="1" applyBorder="1"/>
    <xf numFmtId="0" fontId="66" fillId="49" borderId="44" xfId="0" applyFont="1" applyFill="1" applyBorder="1"/>
    <xf numFmtId="0" fontId="66" fillId="49" borderId="36" xfId="0" applyFont="1" applyFill="1" applyBorder="1"/>
    <xf numFmtId="0" fontId="66" fillId="49" borderId="30" xfId="0" applyFont="1" applyFill="1" applyBorder="1"/>
    <xf numFmtId="0" fontId="66" fillId="49" borderId="88" xfId="0" applyFont="1" applyFill="1" applyBorder="1"/>
    <xf numFmtId="0" fontId="66" fillId="49" borderId="23" xfId="0" applyFont="1" applyFill="1" applyBorder="1" applyProtection="1">
      <protection locked="0"/>
    </xf>
    <xf numFmtId="0" fontId="66" fillId="49" borderId="0" xfId="0" applyFont="1" applyFill="1" applyBorder="1" applyProtection="1">
      <protection locked="0"/>
    </xf>
    <xf numFmtId="0" fontId="66" fillId="49" borderId="44" xfId="0" applyFont="1" applyFill="1" applyBorder="1" applyProtection="1">
      <protection locked="0"/>
    </xf>
    <xf numFmtId="0" fontId="69" fillId="50" borderId="0" xfId="0" applyFont="1" applyFill="1" applyBorder="1" applyAlignment="1">
      <alignment horizontal="center" vertical="center" wrapText="1"/>
    </xf>
    <xf numFmtId="0" fontId="69" fillId="48" borderId="87" xfId="0" applyFont="1" applyFill="1" applyBorder="1" applyAlignment="1">
      <alignment horizontal="center" vertical="center" wrapText="1"/>
    </xf>
    <xf numFmtId="0" fontId="69" fillId="48" borderId="44" xfId="0" applyFont="1" applyFill="1" applyBorder="1" applyAlignment="1">
      <alignment horizontal="center" vertical="center" wrapText="1"/>
    </xf>
    <xf numFmtId="0" fontId="103" fillId="47" borderId="24" xfId="0" applyFont="1" applyFill="1" applyBorder="1" applyAlignment="1">
      <alignment horizontal="center" wrapText="1"/>
    </xf>
    <xf numFmtId="0" fontId="66" fillId="49" borderId="35" xfId="0" applyFont="1" applyFill="1" applyBorder="1" applyProtection="1">
      <protection locked="0"/>
    </xf>
    <xf numFmtId="0" fontId="66" fillId="49" borderId="31" xfId="0" applyFont="1" applyFill="1" applyBorder="1" applyProtection="1">
      <protection locked="0"/>
    </xf>
    <xf numFmtId="0" fontId="66" fillId="49" borderId="64" xfId="0" applyFont="1" applyFill="1" applyBorder="1" applyProtection="1">
      <protection locked="0"/>
    </xf>
    <xf numFmtId="0" fontId="72" fillId="48" borderId="39" xfId="0" applyFont="1" applyFill="1" applyBorder="1" applyAlignment="1">
      <alignment horizontal="center" vertical="center"/>
    </xf>
    <xf numFmtId="0" fontId="72" fillId="48" borderId="40" xfId="0" applyFont="1" applyFill="1" applyBorder="1" applyAlignment="1">
      <alignment horizontal="center" vertical="center"/>
    </xf>
    <xf numFmtId="0" fontId="89" fillId="0" borderId="86" xfId="0" applyFont="1" applyBorder="1" applyAlignment="1">
      <alignment vertical="center"/>
    </xf>
    <xf numFmtId="0" fontId="75" fillId="50" borderId="0" xfId="0" applyFont="1" applyFill="1" applyBorder="1" applyAlignment="1">
      <alignment horizontal="center" vertical="center" wrapText="1"/>
    </xf>
    <xf numFmtId="0" fontId="66" fillId="49" borderId="37" xfId="0" applyFont="1" applyFill="1" applyBorder="1"/>
    <xf numFmtId="0" fontId="66" fillId="49" borderId="24" xfId="0" applyFont="1" applyFill="1" applyBorder="1"/>
    <xf numFmtId="0" fontId="66" fillId="49" borderId="24" xfId="0" applyFont="1" applyFill="1" applyBorder="1" applyProtection="1">
      <protection locked="0"/>
    </xf>
    <xf numFmtId="0" fontId="72" fillId="48" borderId="39" xfId="0" applyFont="1" applyFill="1" applyBorder="1" applyAlignment="1">
      <alignment horizontal="center"/>
    </xf>
    <xf numFmtId="0" fontId="72" fillId="48" borderId="40" xfId="0" applyFont="1" applyFill="1" applyBorder="1" applyAlignment="1">
      <alignment horizontal="center"/>
    </xf>
    <xf numFmtId="0" fontId="72" fillId="48" borderId="41" xfId="0" applyFont="1" applyFill="1" applyBorder="1" applyAlignment="1"/>
    <xf numFmtId="0" fontId="104" fillId="48" borderId="29" xfId="0" applyFont="1" applyFill="1" applyBorder="1" applyAlignment="1">
      <alignment horizontal="center" vertical="top" wrapText="1"/>
    </xf>
    <xf numFmtId="0" fontId="104" fillId="48" borderId="23" xfId="0" applyFont="1" applyFill="1" applyBorder="1" applyAlignment="1">
      <alignment horizontal="center" vertical="top" wrapText="1"/>
    </xf>
    <xf numFmtId="0" fontId="75" fillId="48" borderId="87" xfId="0" applyFont="1" applyFill="1" applyBorder="1" applyAlignment="1">
      <alignment horizontal="center" vertical="center" wrapText="1"/>
    </xf>
    <xf numFmtId="0" fontId="75" fillId="48" borderId="24" xfId="0" applyFont="1" applyFill="1" applyBorder="1" applyAlignment="1">
      <alignment horizontal="center" vertical="center" wrapText="1"/>
    </xf>
    <xf numFmtId="0" fontId="66" fillId="49" borderId="32" xfId="0" applyFont="1" applyFill="1" applyBorder="1" applyProtection="1">
      <protection locked="0"/>
    </xf>
    <xf numFmtId="0" fontId="71" fillId="49" borderId="23" xfId="0" applyFont="1" applyFill="1" applyBorder="1" applyProtection="1">
      <protection locked="0"/>
    </xf>
    <xf numFmtId="0" fontId="71" fillId="49" borderId="0" xfId="0" applyFont="1" applyFill="1" applyBorder="1" applyProtection="1">
      <protection locked="0"/>
    </xf>
    <xf numFmtId="0" fontId="71" fillId="49" borderId="24" xfId="0" applyFont="1" applyFill="1" applyBorder="1" applyProtection="1">
      <protection locked="0"/>
    </xf>
    <xf numFmtId="0" fontId="71" fillId="49" borderId="65" xfId="0" applyFont="1" applyFill="1" applyBorder="1" applyProtection="1">
      <protection locked="0"/>
    </xf>
    <xf numFmtId="0" fontId="71" fillId="49" borderId="49" xfId="0" applyFont="1" applyFill="1" applyBorder="1" applyProtection="1">
      <protection locked="0"/>
    </xf>
    <xf numFmtId="0" fontId="71" fillId="49" borderId="66" xfId="0" applyFont="1" applyFill="1" applyBorder="1" applyProtection="1">
      <protection locked="0"/>
    </xf>
    <xf numFmtId="0" fontId="71" fillId="49" borderId="23" xfId="0" applyFont="1" applyFill="1" applyBorder="1" applyAlignment="1" applyProtection="1">
      <alignment wrapText="1"/>
      <protection locked="0"/>
    </xf>
    <xf numFmtId="0" fontId="71" fillId="49" borderId="0" xfId="0" applyFont="1" applyFill="1" applyBorder="1" applyAlignment="1" applyProtection="1">
      <alignment wrapText="1"/>
      <protection locked="0"/>
    </xf>
    <xf numFmtId="0" fontId="71" fillId="49" borderId="24" xfId="0" applyFont="1" applyFill="1" applyBorder="1" applyAlignment="1" applyProtection="1">
      <alignment wrapText="1"/>
      <protection locked="0"/>
    </xf>
    <xf numFmtId="0" fontId="74" fillId="48" borderId="39" xfId="0" applyFont="1" applyFill="1" applyBorder="1" applyAlignment="1">
      <alignment horizontal="center"/>
    </xf>
    <xf numFmtId="0" fontId="74" fillId="48" borderId="40" xfId="0" applyFont="1" applyFill="1" applyBorder="1" applyAlignment="1">
      <alignment horizontal="center"/>
    </xf>
    <xf numFmtId="0" fontId="74" fillId="48" borderId="41" xfId="0" applyFont="1" applyFill="1" applyBorder="1" applyAlignment="1">
      <alignment horizontal="center"/>
    </xf>
    <xf numFmtId="0" fontId="71" fillId="49" borderId="35" xfId="0" applyFont="1" applyFill="1" applyBorder="1" applyProtection="1">
      <protection locked="0"/>
    </xf>
    <xf numFmtId="0" fontId="71" fillId="49" borderId="31" xfId="0" applyFont="1" applyFill="1" applyBorder="1" applyProtection="1">
      <protection locked="0"/>
    </xf>
    <xf numFmtId="0" fontId="71" fillId="49" borderId="32" xfId="0" applyFont="1" applyFill="1" applyBorder="1" applyProtection="1">
      <protection locked="0"/>
    </xf>
    <xf numFmtId="0" fontId="89" fillId="50" borderId="67" xfId="0" applyFont="1" applyFill="1" applyBorder="1" applyAlignment="1">
      <alignment horizontal="center" vertical="center" wrapText="1"/>
    </xf>
    <xf numFmtId="0" fontId="89" fillId="50" borderId="68" xfId="0" applyFont="1" applyFill="1" applyBorder="1" applyAlignment="1">
      <alignment horizontal="center" vertical="center" wrapText="1"/>
    </xf>
    <xf numFmtId="0" fontId="90" fillId="50" borderId="54" xfId="0" applyFont="1" applyFill="1" applyBorder="1" applyAlignment="1">
      <alignment horizontal="center"/>
    </xf>
    <xf numFmtId="0" fontId="90" fillId="50" borderId="51" xfId="0" applyFont="1" applyFill="1" applyBorder="1" applyAlignment="1">
      <alignment horizontal="center"/>
    </xf>
    <xf numFmtId="0" fontId="91" fillId="49" borderId="54" xfId="0" applyFont="1" applyFill="1" applyBorder="1"/>
    <xf numFmtId="0" fontId="91" fillId="49" borderId="51" xfId="0" applyFont="1" applyFill="1" applyBorder="1"/>
    <xf numFmtId="0" fontId="91" fillId="49" borderId="69" xfId="0" applyFont="1" applyFill="1" applyBorder="1"/>
    <xf numFmtId="0" fontId="91" fillId="49" borderId="60" xfId="0" applyFont="1" applyFill="1" applyBorder="1"/>
    <xf numFmtId="0" fontId="91" fillId="49" borderId="43" xfId="0" applyFont="1" applyFill="1" applyBorder="1" applyAlignment="1">
      <alignment vertical="center" wrapText="1"/>
    </xf>
    <xf numFmtId="0" fontId="87" fillId="49" borderId="0" xfId="0" applyFont="1" applyFill="1" applyBorder="1" applyAlignment="1">
      <alignment vertical="center" wrapText="1"/>
    </xf>
    <xf numFmtId="0" fontId="87" fillId="49" borderId="44" xfId="0" applyFont="1" applyFill="1" applyBorder="1" applyAlignment="1">
      <alignment vertical="center" wrapText="1"/>
    </xf>
    <xf numFmtId="0" fontId="91" fillId="49" borderId="0" xfId="0" applyFont="1" applyFill="1" applyBorder="1" applyAlignment="1">
      <alignment vertical="center" wrapText="1"/>
    </xf>
    <xf numFmtId="0" fontId="91" fillId="49" borderId="44" xfId="0" applyFont="1" applyFill="1" applyBorder="1" applyAlignment="1">
      <alignment vertical="center" wrapText="1"/>
    </xf>
    <xf numFmtId="0" fontId="91" fillId="49" borderId="69" xfId="0" applyFont="1" applyFill="1" applyBorder="1" applyAlignment="1">
      <alignment vertical="center" wrapText="1"/>
    </xf>
    <xf numFmtId="0" fontId="87" fillId="49" borderId="49" xfId="0" applyFont="1" applyFill="1" applyBorder="1" applyAlignment="1">
      <alignment vertical="center" wrapText="1"/>
    </xf>
    <xf numFmtId="0" fontId="87" fillId="49" borderId="60" xfId="0" applyFont="1" applyFill="1" applyBorder="1" applyAlignment="1">
      <alignment vertical="center" wrapText="1"/>
    </xf>
    <xf numFmtId="0" fontId="91" fillId="49" borderId="49" xfId="0" applyFont="1" applyFill="1" applyBorder="1" applyAlignment="1">
      <alignment vertical="center" wrapText="1"/>
    </xf>
    <xf numFmtId="0" fontId="91" fillId="49" borderId="60" xfId="0" applyFont="1" applyFill="1" applyBorder="1" applyAlignment="1">
      <alignment vertical="center" wrapText="1"/>
    </xf>
    <xf numFmtId="0" fontId="86" fillId="50" borderId="50" xfId="0" applyFont="1" applyFill="1" applyBorder="1" applyAlignment="1">
      <alignment horizontal="center"/>
    </xf>
    <xf numFmtId="0" fontId="86" fillId="50" borderId="51" xfId="0" applyFont="1" applyFill="1" applyBorder="1" applyAlignment="1">
      <alignment horizontal="center"/>
    </xf>
    <xf numFmtId="0" fontId="86" fillId="50" borderId="54" xfId="0" applyFont="1" applyFill="1" applyBorder="1" applyAlignment="1">
      <alignment horizontal="center"/>
    </xf>
    <xf numFmtId="0" fontId="89" fillId="50" borderId="67" xfId="0" applyFont="1" applyFill="1" applyBorder="1" applyAlignment="1">
      <alignment horizontal="center"/>
    </xf>
    <xf numFmtId="0" fontId="89" fillId="50" borderId="70" xfId="0" applyFont="1" applyFill="1" applyBorder="1" applyAlignment="1">
      <alignment horizontal="center"/>
    </xf>
    <xf numFmtId="0" fontId="89" fillId="50" borderId="68" xfId="0" applyFont="1" applyFill="1" applyBorder="1" applyAlignment="1">
      <alignment horizontal="center"/>
    </xf>
    <xf numFmtId="0" fontId="90" fillId="50" borderId="52" xfId="0" applyFont="1" applyFill="1" applyBorder="1" applyAlignment="1">
      <alignment horizontal="center" vertical="center"/>
    </xf>
    <xf numFmtId="0" fontId="90" fillId="50" borderId="58" xfId="0" applyFont="1" applyFill="1" applyBorder="1" applyAlignment="1">
      <alignment horizontal="center" vertical="center"/>
    </xf>
    <xf numFmtId="0" fontId="66" fillId="49" borderId="65" xfId="0" applyFont="1" applyFill="1" applyBorder="1" applyAlignment="1">
      <alignment horizontal="left" wrapText="1"/>
    </xf>
    <xf numFmtId="0" fontId="66" fillId="49" borderId="49" xfId="0" applyFont="1" applyFill="1" applyBorder="1" applyAlignment="1">
      <alignment horizontal="left" wrapText="1"/>
    </xf>
    <xf numFmtId="0" fontId="66" fillId="49" borderId="60" xfId="0" applyFont="1" applyFill="1" applyBorder="1" applyAlignment="1">
      <alignment horizontal="left" wrapText="1"/>
    </xf>
    <xf numFmtId="0" fontId="66" fillId="49" borderId="23" xfId="0" applyFont="1" applyFill="1" applyBorder="1" applyAlignment="1"/>
    <xf numFmtId="0" fontId="66" fillId="49" borderId="0" xfId="0" applyFont="1" applyFill="1" applyBorder="1" applyAlignment="1"/>
    <xf numFmtId="0" fontId="66" fillId="49" borderId="44" xfId="0" applyFont="1" applyFill="1" applyBorder="1" applyAlignment="1"/>
    <xf numFmtId="0" fontId="72" fillId="48" borderId="67" xfId="0" applyFont="1" applyFill="1" applyBorder="1" applyAlignment="1">
      <alignment horizontal="center"/>
    </xf>
    <xf numFmtId="0" fontId="72" fillId="48" borderId="70" xfId="0" applyFont="1" applyFill="1" applyBorder="1" applyAlignment="1">
      <alignment horizontal="center"/>
    </xf>
    <xf numFmtId="0" fontId="72" fillId="48" borderId="68" xfId="0" applyFont="1" applyFill="1" applyBorder="1" applyAlignment="1">
      <alignment horizontal="center"/>
    </xf>
    <xf numFmtId="0" fontId="66" fillId="49" borderId="54" xfId="0" applyFont="1" applyFill="1" applyBorder="1"/>
    <xf numFmtId="0" fontId="66" fillId="49" borderId="50" xfId="0" applyFont="1" applyFill="1" applyBorder="1"/>
    <xf numFmtId="0" fontId="66" fillId="49" borderId="51" xfId="0" applyFont="1" applyFill="1" applyBorder="1"/>
    <xf numFmtId="0" fontId="66" fillId="49" borderId="23" xfId="0" applyFont="1" applyFill="1" applyBorder="1" applyAlignment="1">
      <alignment vertical="center" wrapText="1"/>
    </xf>
    <xf numFmtId="0" fontId="66" fillId="49" borderId="0" xfId="0" applyFont="1" applyFill="1" applyBorder="1" applyAlignment="1">
      <alignment vertical="center" wrapText="1"/>
    </xf>
    <xf numFmtId="0" fontId="66" fillId="49" borderId="44" xfId="0" applyFont="1" applyFill="1" applyBorder="1" applyAlignment="1">
      <alignment vertical="center" wrapText="1"/>
    </xf>
    <xf numFmtId="0" fontId="66" fillId="49" borderId="23" xfId="0" applyFont="1" applyFill="1" applyBorder="1" applyAlignment="1">
      <alignment horizontal="left" vertical="center" wrapText="1"/>
    </xf>
    <xf numFmtId="0" fontId="66" fillId="49" borderId="0" xfId="0" applyFont="1" applyFill="1" applyBorder="1" applyAlignment="1">
      <alignment horizontal="left" vertical="center" wrapText="1"/>
    </xf>
    <xf numFmtId="0" fontId="66" fillId="49" borderId="44" xfId="0" applyFont="1" applyFill="1" applyBorder="1" applyAlignment="1">
      <alignment horizontal="left" vertical="center" wrapText="1"/>
    </xf>
    <xf numFmtId="0" fontId="66" fillId="49" borderId="65" xfId="0" applyFont="1" applyFill="1" applyBorder="1" applyAlignment="1">
      <alignment vertical="center" wrapText="1"/>
    </xf>
    <xf numFmtId="0" fontId="66" fillId="49" borderId="49" xfId="0" applyFont="1" applyFill="1" applyBorder="1" applyAlignment="1">
      <alignment vertical="center" wrapText="1"/>
    </xf>
    <xf numFmtId="0" fontId="66" fillId="49" borderId="60" xfId="0" applyFont="1" applyFill="1" applyBorder="1" applyAlignment="1">
      <alignment vertical="center" wrapText="1"/>
    </xf>
    <xf numFmtId="0" fontId="69" fillId="50" borderId="42" xfId="0" applyFont="1" applyFill="1" applyBorder="1" applyAlignment="1">
      <alignment horizontal="center" vertical="center"/>
    </xf>
    <xf numFmtId="0" fontId="69" fillId="50" borderId="59" xfId="0" applyFont="1" applyFill="1" applyBorder="1" applyAlignment="1">
      <alignment horizontal="center" vertical="center"/>
    </xf>
    <xf numFmtId="0" fontId="66" fillId="49" borderId="35" xfId="0" applyFont="1" applyFill="1" applyBorder="1" applyAlignment="1">
      <alignment vertical="center"/>
    </xf>
    <xf numFmtId="0" fontId="66" fillId="49" borderId="31" xfId="0" applyFont="1" applyFill="1" applyBorder="1" applyAlignment="1">
      <alignment vertical="center"/>
    </xf>
    <xf numFmtId="0" fontId="66" fillId="49" borderId="64" xfId="0" applyFont="1" applyFill="1" applyBorder="1" applyAlignment="1">
      <alignment vertical="center"/>
    </xf>
    <xf numFmtId="0" fontId="66" fillId="49" borderId="23" xfId="0" applyFont="1" applyFill="1" applyBorder="1" applyAlignment="1">
      <alignment horizontal="left" vertical="center"/>
    </xf>
    <xf numFmtId="0" fontId="66" fillId="49" borderId="0" xfId="0" applyFont="1" applyFill="1" applyBorder="1" applyAlignment="1">
      <alignment horizontal="left" vertical="center"/>
    </xf>
    <xf numFmtId="0" fontId="66" fillId="49" borderId="44" xfId="0" applyFont="1" applyFill="1" applyBorder="1" applyAlignment="1">
      <alignment horizontal="left" vertical="center"/>
    </xf>
    <xf numFmtId="0" fontId="66" fillId="49" borderId="23" xfId="0" quotePrefix="1" applyFont="1" applyFill="1" applyBorder="1" applyAlignment="1">
      <alignment horizontal="left" vertical="center"/>
    </xf>
    <xf numFmtId="0" fontId="66" fillId="49" borderId="23" xfId="0" applyFont="1" applyFill="1" applyBorder="1" applyAlignment="1">
      <alignment vertical="center"/>
    </xf>
    <xf numFmtId="0" fontId="66" fillId="49" borderId="0" xfId="0" applyFont="1" applyFill="1" applyBorder="1" applyAlignment="1">
      <alignment vertical="center"/>
    </xf>
    <xf numFmtId="0" fontId="66" fillId="49" borderId="44" xfId="0" applyFont="1" applyFill="1" applyBorder="1" applyAlignment="1">
      <alignment vertical="center"/>
    </xf>
    <xf numFmtId="0" fontId="71" fillId="49" borderId="36" xfId="0" applyFont="1" applyFill="1" applyBorder="1" applyProtection="1">
      <protection locked="0"/>
    </xf>
    <xf numFmtId="0" fontId="71" fillId="49" borderId="30" xfId="0" applyFont="1" applyFill="1" applyBorder="1" applyProtection="1">
      <protection locked="0"/>
    </xf>
    <xf numFmtId="0" fontId="71" fillId="49" borderId="37" xfId="0" applyFont="1" applyFill="1" applyBorder="1" applyProtection="1">
      <protection locked="0"/>
    </xf>
    <xf numFmtId="0" fontId="74" fillId="48" borderId="71" xfId="0" applyFont="1" applyFill="1" applyBorder="1" applyAlignment="1">
      <alignment horizontal="center"/>
    </xf>
    <xf numFmtId="0" fontId="66" fillId="49" borderId="0" xfId="0" applyFont="1" applyFill="1" applyBorder="1" applyAlignment="1">
      <alignment wrapText="1"/>
    </xf>
    <xf numFmtId="0" fontId="0" fillId="49" borderId="0" xfId="0" applyFill="1" applyBorder="1" applyAlignment="1"/>
    <xf numFmtId="0" fontId="72" fillId="48" borderId="41" xfId="0" applyFont="1" applyFill="1" applyBorder="1" applyAlignment="1">
      <alignment horizontal="center"/>
    </xf>
    <xf numFmtId="0" fontId="66" fillId="49" borderId="35" xfId="0" applyFont="1" applyFill="1" applyBorder="1" applyAlignment="1" applyProtection="1"/>
    <xf numFmtId="0" fontId="66" fillId="49" borderId="31" xfId="0" applyFont="1" applyFill="1" applyBorder="1" applyAlignment="1" applyProtection="1"/>
    <xf numFmtId="0" fontId="0" fillId="49" borderId="31" xfId="0" applyFill="1" applyBorder="1" applyAlignment="1"/>
    <xf numFmtId="0" fontId="66" fillId="49" borderId="23" xfId="0" applyFont="1" applyFill="1" applyBorder="1" applyAlignment="1">
      <alignment wrapText="1"/>
    </xf>
    <xf numFmtId="0" fontId="74" fillId="48" borderId="72" xfId="0" applyFont="1" applyFill="1" applyBorder="1" applyAlignment="1">
      <alignment horizontal="center"/>
    </xf>
    <xf numFmtId="0" fontId="87" fillId="0" borderId="70" xfId="0" applyFont="1" applyBorder="1" applyAlignment="1">
      <alignment horizontal="center"/>
    </xf>
    <xf numFmtId="0" fontId="87" fillId="0" borderId="68" xfId="0" applyFont="1" applyBorder="1" applyAlignment="1">
      <alignment horizontal="center"/>
    </xf>
    <xf numFmtId="0" fontId="69" fillId="48" borderId="52" xfId="0" applyFont="1" applyFill="1" applyBorder="1" applyAlignment="1">
      <alignment horizontal="center"/>
    </xf>
    <xf numFmtId="0" fontId="87" fillId="0" borderId="52" xfId="0" applyFont="1" applyBorder="1" applyAlignment="1">
      <alignment horizontal="center"/>
    </xf>
    <xf numFmtId="0" fontId="87" fillId="0" borderId="58" xfId="0" applyFont="1" applyBorder="1" applyAlignment="1">
      <alignment horizontal="center"/>
    </xf>
    <xf numFmtId="0" fontId="71" fillId="49" borderId="36" xfId="0" applyFont="1" applyFill="1" applyBorder="1" applyAlignment="1">
      <alignment horizontal="left" wrapText="1"/>
    </xf>
    <xf numFmtId="0" fontId="71" fillId="49" borderId="30" xfId="0" applyFont="1" applyFill="1" applyBorder="1" applyAlignment="1">
      <alignment horizontal="left" wrapText="1"/>
    </xf>
    <xf numFmtId="0" fontId="71" fillId="49" borderId="23" xfId="0" applyFont="1" applyFill="1" applyBorder="1" applyAlignment="1">
      <alignment horizontal="left" wrapText="1"/>
    </xf>
    <xf numFmtId="0" fontId="71" fillId="49" borderId="0" xfId="0" applyFont="1" applyFill="1" applyBorder="1" applyAlignment="1">
      <alignment horizontal="left" wrapText="1"/>
    </xf>
    <xf numFmtId="0" fontId="71" fillId="49" borderId="23" xfId="0" applyFont="1" applyFill="1" applyBorder="1" applyAlignment="1" applyProtection="1">
      <alignment horizontal="left" wrapText="1"/>
      <protection locked="0"/>
    </xf>
    <xf numFmtId="0" fontId="71" fillId="49" borderId="0" xfId="0" applyFont="1" applyFill="1" applyBorder="1" applyAlignment="1" applyProtection="1">
      <alignment horizontal="left" wrapText="1"/>
      <protection locked="0"/>
    </xf>
    <xf numFmtId="0" fontId="66" fillId="49" borderId="23" xfId="0" applyFont="1" applyFill="1" applyBorder="1" applyAlignment="1" applyProtection="1">
      <alignment horizontal="left"/>
      <protection locked="0"/>
    </xf>
    <xf numFmtId="0" fontId="66" fillId="49" borderId="0" xfId="0" applyFont="1" applyFill="1" applyBorder="1" applyAlignment="1" applyProtection="1">
      <alignment horizontal="left"/>
      <protection locked="0"/>
    </xf>
    <xf numFmtId="0" fontId="66" fillId="49" borderId="44" xfId="0" applyFont="1" applyFill="1" applyBorder="1" applyAlignment="1" applyProtection="1">
      <alignment horizontal="left"/>
      <protection locked="0"/>
    </xf>
    <xf numFmtId="0" fontId="1" fillId="27" borderId="30" xfId="0" applyFont="1" applyFill="1" applyBorder="1" applyAlignment="1">
      <alignment vertical="center" wrapText="1"/>
    </xf>
    <xf numFmtId="0" fontId="74" fillId="48" borderId="39" xfId="0" applyFont="1" applyFill="1" applyBorder="1" applyAlignment="1">
      <alignment horizontal="center" vertical="center"/>
    </xf>
    <xf numFmtId="0" fontId="74" fillId="48" borderId="40" xfId="0" applyFont="1" applyFill="1" applyBorder="1" applyAlignment="1">
      <alignment horizontal="center" vertical="center"/>
    </xf>
    <xf numFmtId="0" fontId="74" fillId="47" borderId="40" xfId="0" applyFont="1" applyFill="1" applyBorder="1" applyAlignment="1">
      <alignment horizontal="center" vertical="center"/>
    </xf>
    <xf numFmtId="0" fontId="74" fillId="47" borderId="40" xfId="0" applyFont="1" applyFill="1" applyBorder="1" applyAlignment="1">
      <alignment vertical="center"/>
    </xf>
    <xf numFmtId="0" fontId="74" fillId="47" borderId="41" xfId="0" applyFont="1" applyFill="1" applyBorder="1" applyAlignment="1">
      <alignment vertical="center"/>
    </xf>
    <xf numFmtId="0" fontId="74" fillId="48" borderId="74" xfId="0" applyFont="1" applyFill="1" applyBorder="1" applyAlignment="1">
      <alignment horizontal="center" wrapText="1"/>
    </xf>
    <xf numFmtId="0" fontId="74" fillId="48" borderId="75" xfId="0" applyFont="1" applyFill="1" applyBorder="1" applyAlignment="1">
      <alignment horizontal="center" wrapText="1"/>
    </xf>
    <xf numFmtId="0" fontId="74" fillId="48" borderId="48" xfId="0" applyFont="1" applyFill="1" applyBorder="1" applyAlignment="1">
      <alignment horizontal="center" wrapText="1"/>
    </xf>
    <xf numFmtId="0" fontId="71" fillId="49" borderId="23" xfId="0" applyFont="1" applyFill="1" applyBorder="1" applyAlignment="1">
      <alignment wrapText="1"/>
    </xf>
    <xf numFmtId="0" fontId="71" fillId="49" borderId="0" xfId="0" applyFont="1" applyFill="1" applyBorder="1" applyAlignment="1">
      <alignment wrapText="1"/>
    </xf>
    <xf numFmtId="0" fontId="71" fillId="27" borderId="44" xfId="0" applyFont="1" applyFill="1" applyBorder="1" applyAlignment="1">
      <alignment wrapText="1"/>
    </xf>
    <xf numFmtId="0" fontId="71" fillId="49" borderId="0" xfId="0" applyFont="1" applyFill="1" applyBorder="1" applyAlignment="1">
      <alignment vertical="top" wrapText="1"/>
    </xf>
    <xf numFmtId="0" fontId="71" fillId="49" borderId="24" xfId="0" applyFont="1" applyFill="1" applyBorder="1" applyAlignment="1">
      <alignment vertical="top" wrapText="1"/>
    </xf>
    <xf numFmtId="0" fontId="71" fillId="49" borderId="23" xfId="0" applyFont="1" applyFill="1" applyBorder="1" applyAlignment="1">
      <alignment vertical="top" wrapText="1"/>
    </xf>
    <xf numFmtId="0" fontId="71" fillId="27" borderId="0" xfId="0" applyFont="1" applyFill="1" applyAlignment="1">
      <alignment vertical="top" wrapText="1"/>
    </xf>
    <xf numFmtId="0" fontId="72" fillId="48" borderId="41" xfId="0" applyFont="1" applyFill="1" applyBorder="1" applyAlignment="1">
      <alignment horizontal="center" vertical="center"/>
    </xf>
    <xf numFmtId="0" fontId="66" fillId="49" borderId="29" xfId="0" applyFont="1" applyFill="1" applyBorder="1" applyAlignment="1">
      <alignment horizontal="left" vertical="center" wrapText="1"/>
    </xf>
    <xf numFmtId="0" fontId="66" fillId="49" borderId="22" xfId="0" applyFont="1" applyFill="1" applyBorder="1" applyAlignment="1">
      <alignment horizontal="left" vertical="center" wrapText="1"/>
    </xf>
    <xf numFmtId="0" fontId="66" fillId="49" borderId="25" xfId="0" applyFont="1" applyFill="1" applyBorder="1" applyAlignment="1">
      <alignment horizontal="left" vertical="center" wrapText="1"/>
    </xf>
    <xf numFmtId="0" fontId="66" fillId="49" borderId="24" xfId="0" applyFont="1" applyFill="1" applyBorder="1" applyAlignment="1">
      <alignment wrapText="1"/>
    </xf>
    <xf numFmtId="0" fontId="66" fillId="49" borderId="65" xfId="0" applyFont="1" applyFill="1" applyBorder="1" applyAlignment="1">
      <alignment wrapText="1"/>
    </xf>
    <xf numFmtId="0" fontId="66" fillId="49" borderId="49" xfId="0" applyFont="1" applyFill="1" applyBorder="1" applyAlignment="1">
      <alignment wrapText="1"/>
    </xf>
    <xf numFmtId="0" fontId="66" fillId="49" borderId="66" xfId="0" applyFont="1" applyFill="1" applyBorder="1" applyAlignment="1">
      <alignment wrapText="1"/>
    </xf>
    <xf numFmtId="0" fontId="74" fillId="48" borderId="41" xfId="0" applyFont="1" applyFill="1" applyBorder="1" applyAlignment="1">
      <alignment horizontal="center" vertical="center"/>
    </xf>
    <xf numFmtId="0" fontId="71" fillId="47" borderId="0" xfId="0" applyFont="1" applyFill="1" applyBorder="1" applyAlignment="1">
      <alignment wrapText="1"/>
    </xf>
    <xf numFmtId="0" fontId="71" fillId="47" borderId="24" xfId="0" applyFont="1" applyFill="1" applyBorder="1" applyAlignment="1">
      <alignment wrapText="1"/>
    </xf>
    <xf numFmtId="0" fontId="105" fillId="50" borderId="67" xfId="80" applyFont="1" applyFill="1" applyBorder="1" applyAlignment="1" applyProtection="1">
      <alignment horizontal="center" vertical="center" wrapText="1"/>
    </xf>
    <xf numFmtId="0" fontId="105" fillId="50" borderId="70" xfId="80" applyFont="1" applyFill="1" applyBorder="1" applyAlignment="1" applyProtection="1">
      <alignment horizontal="center" vertical="center" wrapText="1"/>
    </xf>
    <xf numFmtId="0" fontId="105" fillId="50" borderId="68" xfId="80" applyFont="1" applyFill="1" applyBorder="1" applyAlignment="1" applyProtection="1">
      <alignment horizontal="center" vertical="center" wrapText="1"/>
    </xf>
    <xf numFmtId="0" fontId="91" fillId="49" borderId="50" xfId="0" applyFont="1" applyFill="1" applyBorder="1"/>
    <xf numFmtId="0" fontId="91" fillId="49" borderId="43" xfId="0" applyFont="1" applyFill="1" applyBorder="1" applyAlignment="1">
      <alignment wrapText="1"/>
    </xf>
    <xf numFmtId="0" fontId="91" fillId="49" borderId="0" xfId="0" applyFont="1" applyFill="1" applyBorder="1" applyAlignment="1">
      <alignment wrapText="1"/>
    </xf>
    <xf numFmtId="0" fontId="91" fillId="49" borderId="44" xfId="0" applyFont="1" applyFill="1" applyBorder="1" applyAlignment="1">
      <alignment wrapText="1"/>
    </xf>
    <xf numFmtId="0" fontId="91" fillId="49" borderId="43" xfId="0" applyFont="1" applyFill="1" applyBorder="1" applyAlignment="1">
      <alignment horizontal="left" wrapText="1"/>
    </xf>
    <xf numFmtId="0" fontId="91" fillId="49" borderId="0" xfId="0" applyFont="1" applyFill="1" applyBorder="1" applyAlignment="1">
      <alignment horizontal="left" wrapText="1"/>
    </xf>
    <xf numFmtId="0" fontId="91" fillId="49" borderId="44" xfId="0" applyFont="1" applyFill="1" applyBorder="1" applyAlignment="1">
      <alignment horizontal="left" wrapText="1"/>
    </xf>
    <xf numFmtId="0" fontId="91" fillId="49" borderId="49" xfId="0" applyFont="1" applyFill="1" applyBorder="1"/>
    <xf numFmtId="0" fontId="72" fillId="48" borderId="67" xfId="0" applyFont="1" applyFill="1" applyBorder="1" applyAlignment="1">
      <alignment horizontal="center" vertical="center"/>
    </xf>
    <xf numFmtId="0" fontId="72" fillId="48" borderId="70" xfId="0" applyFont="1" applyFill="1" applyBorder="1" applyAlignment="1">
      <alignment horizontal="center" vertical="center"/>
    </xf>
    <xf numFmtId="0" fontId="72" fillId="48" borderId="68" xfId="0" applyFont="1" applyFill="1" applyBorder="1" applyAlignment="1">
      <alignment horizontal="center" vertical="center"/>
    </xf>
    <xf numFmtId="0" fontId="66" fillId="49" borderId="54" xfId="0" applyFont="1" applyFill="1" applyBorder="1" applyAlignment="1">
      <alignment horizontal="left" vertical="center" wrapText="1"/>
    </xf>
    <xf numFmtId="0" fontId="66" fillId="49" borderId="50" xfId="0" applyFont="1" applyFill="1" applyBorder="1" applyAlignment="1">
      <alignment horizontal="left" vertical="center" wrapText="1"/>
    </xf>
    <xf numFmtId="0" fontId="66" fillId="49" borderId="51" xfId="0" applyFont="1" applyFill="1" applyBorder="1" applyAlignment="1">
      <alignment horizontal="left" vertical="center" wrapText="1"/>
    </xf>
    <xf numFmtId="0" fontId="66" fillId="49" borderId="43" xfId="0" applyFont="1" applyFill="1" applyBorder="1" applyAlignment="1">
      <alignment wrapText="1"/>
    </xf>
    <xf numFmtId="0" fontId="66" fillId="49" borderId="44" xfId="0" applyFont="1" applyFill="1" applyBorder="1" applyAlignment="1">
      <alignment wrapText="1"/>
    </xf>
    <xf numFmtId="0" fontId="66" fillId="49" borderId="69" xfId="0" applyFont="1" applyFill="1" applyBorder="1" applyAlignment="1">
      <alignment wrapText="1"/>
    </xf>
    <xf numFmtId="0" fontId="66" fillId="49" borderId="60" xfId="0" applyFont="1" applyFill="1" applyBorder="1" applyAlignment="1">
      <alignment wrapText="1"/>
    </xf>
    <xf numFmtId="0" fontId="91" fillId="49" borderId="54" xfId="0" applyFont="1" applyFill="1" applyBorder="1" applyAlignment="1">
      <alignment horizontal="left" vertical="center"/>
    </xf>
    <xf numFmtId="0" fontId="91" fillId="49" borderId="50" xfId="0" applyFont="1" applyFill="1" applyBorder="1" applyAlignment="1">
      <alignment horizontal="left" vertical="center"/>
    </xf>
    <xf numFmtId="0" fontId="91" fillId="49" borderId="93" xfId="0" applyFont="1" applyFill="1" applyBorder="1" applyAlignment="1">
      <alignment horizontal="left" vertical="center"/>
    </xf>
    <xf numFmtId="0" fontId="66" fillId="49" borderId="43" xfId="0" applyFont="1" applyFill="1" applyBorder="1" applyAlignment="1">
      <alignment horizontal="left" vertical="center"/>
    </xf>
    <xf numFmtId="0" fontId="91" fillId="49" borderId="0" xfId="0" applyFont="1" applyFill="1" applyBorder="1" applyAlignment="1">
      <alignment horizontal="left" vertical="center"/>
    </xf>
    <xf numFmtId="0" fontId="91" fillId="49" borderId="45" xfId="0" applyFont="1" applyFill="1" applyBorder="1" applyAlignment="1">
      <alignment horizontal="left" vertical="center"/>
    </xf>
    <xf numFmtId="0" fontId="66" fillId="49" borderId="53" xfId="0" applyFont="1" applyFill="1" applyBorder="1" applyAlignment="1">
      <alignment horizontal="left" vertical="center"/>
    </xf>
    <xf numFmtId="0" fontId="91" fillId="49" borderId="46" xfId="0" applyFont="1" applyFill="1" applyBorder="1" applyAlignment="1">
      <alignment horizontal="left" vertical="center"/>
    </xf>
    <xf numFmtId="0" fontId="91" fillId="49" borderId="57" xfId="0" applyFont="1" applyFill="1" applyBorder="1" applyAlignment="1">
      <alignment horizontal="left" vertical="center"/>
    </xf>
    <xf numFmtId="0" fontId="89" fillId="50" borderId="70" xfId="0" applyFont="1" applyFill="1" applyBorder="1" applyAlignment="1">
      <alignment horizontal="center" vertical="center" wrapText="1"/>
    </xf>
    <xf numFmtId="0" fontId="89" fillId="50" borderId="90" xfId="0" applyFont="1" applyFill="1" applyBorder="1" applyAlignment="1">
      <alignment horizontal="center" vertical="center" wrapText="1"/>
    </xf>
    <xf numFmtId="0" fontId="89" fillId="50" borderId="91" xfId="0" applyFont="1" applyFill="1" applyBorder="1" applyAlignment="1">
      <alignment horizontal="center" vertical="center" wrapText="1"/>
    </xf>
    <xf numFmtId="0" fontId="90" fillId="50" borderId="52" xfId="0" applyFont="1" applyFill="1" applyBorder="1" applyAlignment="1">
      <alignment horizontal="center" vertical="center" wrapText="1"/>
    </xf>
    <xf numFmtId="0" fontId="90" fillId="50" borderId="42" xfId="0" applyFont="1" applyFill="1" applyBorder="1" applyAlignment="1">
      <alignment horizontal="center" vertical="center" wrapText="1"/>
    </xf>
    <xf numFmtId="0" fontId="90" fillId="50" borderId="0" xfId="0" applyFont="1" applyFill="1" applyBorder="1" applyAlignment="1">
      <alignment horizontal="center" vertical="center" wrapText="1"/>
    </xf>
    <xf numFmtId="0" fontId="110" fillId="50" borderId="52" xfId="0" applyFont="1" applyFill="1" applyBorder="1" applyAlignment="1">
      <alignment horizontal="center" vertical="center" wrapText="1"/>
    </xf>
    <xf numFmtId="0" fontId="110" fillId="50" borderId="58" xfId="0" applyFont="1" applyFill="1" applyBorder="1" applyAlignment="1">
      <alignment horizontal="center" vertical="center" wrapText="1"/>
    </xf>
    <xf numFmtId="0" fontId="91" fillId="49" borderId="54" xfId="0" applyFont="1" applyFill="1" applyBorder="1" applyAlignment="1">
      <alignment horizontal="left" vertical="top" wrapText="1"/>
    </xf>
    <xf numFmtId="0" fontId="91" fillId="49" borderId="50" xfId="0" applyFont="1" applyFill="1" applyBorder="1" applyAlignment="1">
      <alignment horizontal="left" vertical="top" wrapText="1"/>
    </xf>
    <xf numFmtId="0" fontId="91" fillId="49" borderId="51" xfId="0" applyFont="1" applyFill="1" applyBorder="1" applyAlignment="1">
      <alignment horizontal="left" vertical="top" wrapText="1"/>
    </xf>
    <xf numFmtId="0" fontId="91" fillId="49" borderId="42" xfId="0" applyFont="1" applyFill="1" applyBorder="1" applyAlignment="1">
      <alignment horizontal="left" wrapText="1"/>
    </xf>
    <xf numFmtId="164" fontId="66" fillId="47" borderId="94" xfId="0" applyNumberFormat="1" applyFont="1" applyFill="1" applyBorder="1" applyAlignment="1">
      <alignment horizontal="left" vertical="center" wrapText="1"/>
    </xf>
    <xf numFmtId="164" fontId="66" fillId="47" borderId="95" xfId="0" applyNumberFormat="1" applyFont="1" applyFill="1" applyBorder="1" applyAlignment="1">
      <alignment horizontal="left" vertical="center" wrapText="1"/>
    </xf>
    <xf numFmtId="0" fontId="87" fillId="49" borderId="0" xfId="0" applyFont="1" applyFill="1" applyAlignment="1">
      <alignment horizontal="center"/>
    </xf>
    <xf numFmtId="0" fontId="110" fillId="51" borderId="42" xfId="0" applyFont="1" applyFill="1" applyBorder="1" applyAlignment="1">
      <alignment horizontal="center" vertical="center"/>
    </xf>
    <xf numFmtId="0" fontId="110" fillId="51" borderId="59" xfId="0" applyFont="1" applyFill="1" applyBorder="1" applyAlignment="1">
      <alignment horizontal="center" vertical="center"/>
    </xf>
    <xf numFmtId="0" fontId="110" fillId="51" borderId="96" xfId="0" applyFont="1" applyFill="1" applyBorder="1" applyAlignment="1">
      <alignment horizontal="center" vertical="center"/>
    </xf>
    <xf numFmtId="0" fontId="110" fillId="51" borderId="52" xfId="0" applyFont="1" applyFill="1" applyBorder="1" applyAlignment="1">
      <alignment horizontal="center" vertical="center"/>
    </xf>
    <xf numFmtId="0" fontId="110" fillId="51" borderId="58" xfId="0" applyFont="1" applyFill="1" applyBorder="1" applyAlignment="1">
      <alignment horizontal="center" vertical="center"/>
    </xf>
    <xf numFmtId="0" fontId="91" fillId="49" borderId="69" xfId="0" applyFont="1" applyFill="1" applyBorder="1" applyAlignment="1">
      <alignment horizontal="left" vertical="center" wrapText="1"/>
    </xf>
    <xf numFmtId="0" fontId="91" fillId="49" borderId="49" xfId="0" applyFont="1" applyFill="1" applyBorder="1" applyAlignment="1">
      <alignment horizontal="left" vertical="center" wrapText="1"/>
    </xf>
    <xf numFmtId="0" fontId="91" fillId="49" borderId="60" xfId="0" applyFont="1" applyFill="1" applyBorder="1" applyAlignment="1">
      <alignment horizontal="left" vertical="center" wrapText="1"/>
    </xf>
    <xf numFmtId="0" fontId="91" fillId="49" borderId="43" xfId="0" applyFont="1" applyFill="1" applyBorder="1" applyAlignment="1">
      <alignment horizontal="left" vertical="center"/>
    </xf>
    <xf numFmtId="0" fontId="91" fillId="49" borderId="44" xfId="0" applyFont="1" applyFill="1" applyBorder="1" applyAlignment="1">
      <alignment horizontal="left" vertical="center"/>
    </xf>
    <xf numFmtId="0" fontId="91" fillId="49" borderId="43" xfId="0" applyFont="1" applyFill="1" applyBorder="1" applyAlignment="1">
      <alignment horizontal="left" vertical="center" wrapText="1"/>
    </xf>
    <xf numFmtId="0" fontId="91" fillId="49" borderId="0" xfId="0" applyFont="1" applyFill="1" applyBorder="1" applyAlignment="1">
      <alignment horizontal="left" vertical="center" wrapText="1"/>
    </xf>
    <xf numFmtId="0" fontId="91" fillId="49" borderId="44" xfId="0" applyFont="1" applyFill="1" applyBorder="1" applyAlignment="1">
      <alignment horizontal="left" vertical="center" wrapText="1"/>
    </xf>
    <xf numFmtId="0" fontId="90" fillId="50" borderId="70" xfId="0" applyFont="1" applyFill="1" applyBorder="1" applyAlignment="1">
      <alignment horizontal="center"/>
    </xf>
    <xf numFmtId="0" fontId="90" fillId="50" borderId="68" xfId="0" applyFont="1" applyFill="1" applyBorder="1" applyAlignment="1">
      <alignment horizontal="center"/>
    </xf>
    <xf numFmtId="0" fontId="91" fillId="0" borderId="69" xfId="0" applyFont="1" applyFill="1" applyBorder="1" applyAlignment="1">
      <alignment vertical="center" wrapText="1"/>
    </xf>
    <xf numFmtId="0" fontId="93" fillId="0" borderId="49" xfId="0" applyFont="1" applyBorder="1" applyAlignment="1"/>
    <xf numFmtId="0" fontId="93" fillId="0" borderId="60" xfId="0" applyFont="1" applyBorder="1" applyAlignment="1"/>
    <xf numFmtId="0" fontId="91" fillId="49" borderId="55" xfId="0" applyFont="1" applyFill="1" applyBorder="1" applyAlignment="1">
      <alignment horizontal="left" vertical="center"/>
    </xf>
    <xf numFmtId="0" fontId="91" fillId="49" borderId="42" xfId="0" applyFont="1" applyFill="1" applyBorder="1" applyAlignment="1">
      <alignment horizontal="left" vertical="center"/>
    </xf>
    <xf numFmtId="0" fontId="91" fillId="49" borderId="59" xfId="0" applyFont="1" applyFill="1" applyBorder="1" applyAlignment="1">
      <alignment horizontal="left" vertical="center"/>
    </xf>
  </cellXfs>
  <cellStyles count="318">
    <cellStyle name="%" xfId="1"/>
    <cellStyle name="% 2" xfId="2"/>
    <cellStyle name="%_PEF FSBR2011" xfId="3"/>
    <cellStyle name="]_x000d__x000a_Zoomed=1_x000d__x000a_Row=0_x000d__x000a_Column=0_x000d__x000a_Height=0_x000d__x000a_Width=0_x000d__x000a_FontName=FoxFont_x000d__x000a_FontStyle=0_x000d__x000a_FontSize=9_x000d__x000a_PrtFontName=FoxPrin" xfId="4"/>
    <cellStyle name="_TableHead" xfId="5"/>
    <cellStyle name="1dp" xfId="6"/>
    <cellStyle name="1dp 2" xfId="7"/>
    <cellStyle name="20% - Accent1 2" xfId="8"/>
    <cellStyle name="20% - Accent2 2" xfId="9"/>
    <cellStyle name="20% - Accent3 2" xfId="10"/>
    <cellStyle name="20% - Accent4 2" xfId="11"/>
    <cellStyle name="20% - Accent5 2" xfId="12"/>
    <cellStyle name="20% - Accent6 2" xfId="13"/>
    <cellStyle name="3dp" xfId="14"/>
    <cellStyle name="3dp 2" xfId="15"/>
    <cellStyle name="40% - Accent1 2" xfId="16"/>
    <cellStyle name="40% - Accent2 2" xfId="17"/>
    <cellStyle name="40% - Accent3 2" xfId="18"/>
    <cellStyle name="40% - Accent4 2" xfId="19"/>
    <cellStyle name="40% - Accent5 2" xfId="20"/>
    <cellStyle name="40% - Accent6 2" xfId="21"/>
    <cellStyle name="4dp" xfId="22"/>
    <cellStyle name="4dp 2" xfId="23"/>
    <cellStyle name="60% - Accent1 2" xfId="24"/>
    <cellStyle name="60% - Accent2 2" xfId="25"/>
    <cellStyle name="60% - Accent3 2" xfId="26"/>
    <cellStyle name="60% - Accent4 2" xfId="27"/>
    <cellStyle name="60% - Accent5 2" xfId="28"/>
    <cellStyle name="60% - Accent6 2" xfId="29"/>
    <cellStyle name="Accent1 2" xfId="30"/>
    <cellStyle name="Accent2 2" xfId="31"/>
    <cellStyle name="Accent3 2" xfId="32"/>
    <cellStyle name="Accent4 2" xfId="33"/>
    <cellStyle name="Accent5 2" xfId="34"/>
    <cellStyle name="Accent6 2" xfId="35"/>
    <cellStyle name="Bad 2" xfId="36"/>
    <cellStyle name="Bid £m format" xfId="37"/>
    <cellStyle name="Calculation 2" xfId="38"/>
    <cellStyle name="Check Cell 2" xfId="39"/>
    <cellStyle name="CIL" xfId="40"/>
    <cellStyle name="CIU" xfId="41"/>
    <cellStyle name="Comma 2" xfId="42"/>
    <cellStyle name="Comma 2 2" xfId="43"/>
    <cellStyle name="Comma 2 3" xfId="313"/>
    <cellStyle name="Comma 3" xfId="44"/>
    <cellStyle name="Comma 3 2" xfId="45"/>
    <cellStyle name="Comma 3 2 2" xfId="46"/>
    <cellStyle name="Comma 3 2 3" xfId="315"/>
    <cellStyle name="Comma 3 3" xfId="47"/>
    <cellStyle name="Comma 3 4" xfId="314"/>
    <cellStyle name="Comma 4" xfId="48"/>
    <cellStyle name="Comma 4 2" xfId="49"/>
    <cellStyle name="Comma 4 3" xfId="316"/>
    <cellStyle name="Comma 5" xfId="50"/>
    <cellStyle name="Currency 2" xfId="51"/>
    <cellStyle name="Currency 2 2" xfId="52"/>
    <cellStyle name="Currency 2 3" xfId="317"/>
    <cellStyle name="Description" xfId="53"/>
    <cellStyle name="Euro" xfId="54"/>
    <cellStyle name="Explanatory Text 2" xfId="55"/>
    <cellStyle name="Flash" xfId="56"/>
    <cellStyle name="footnote ref" xfId="57"/>
    <cellStyle name="footnote text" xfId="58"/>
    <cellStyle name="General" xfId="59"/>
    <cellStyle name="General 2" xfId="60"/>
    <cellStyle name="Good 2" xfId="61"/>
    <cellStyle name="Grey" xfId="62"/>
    <cellStyle name="HeaderLabel" xfId="63"/>
    <cellStyle name="HeaderText" xfId="64"/>
    <cellStyle name="Heading 1 2" xfId="65"/>
    <cellStyle name="Heading 1 2 2" xfId="66"/>
    <cellStyle name="Heading 1 2_asset sales" xfId="67"/>
    <cellStyle name="Heading 1 3" xfId="68"/>
    <cellStyle name="Heading 1 4" xfId="69"/>
    <cellStyle name="Heading 2 2" xfId="70"/>
    <cellStyle name="Heading 2 3" xfId="71"/>
    <cellStyle name="Heading 3 2" xfId="72"/>
    <cellStyle name="Heading 3 3" xfId="73"/>
    <cellStyle name="Heading 4 2" xfId="74"/>
    <cellStyle name="Heading 4 3" xfId="75"/>
    <cellStyle name="Heading 5" xfId="76"/>
    <cellStyle name="Heading 6" xfId="77"/>
    <cellStyle name="Heading 7" xfId="78"/>
    <cellStyle name="Heading 8" xfId="79"/>
    <cellStyle name="Hyperlink" xfId="80" builtinId="8"/>
    <cellStyle name="Hyperlink 2" xfId="81"/>
    <cellStyle name="Information" xfId="82"/>
    <cellStyle name="Input [yellow]" xfId="83"/>
    <cellStyle name="Input 10" xfId="84"/>
    <cellStyle name="Input 11" xfId="85"/>
    <cellStyle name="Input 12" xfId="86"/>
    <cellStyle name="Input 13" xfId="87"/>
    <cellStyle name="Input 14" xfId="88"/>
    <cellStyle name="Input 15" xfId="89"/>
    <cellStyle name="Input 16" xfId="90"/>
    <cellStyle name="Input 17" xfId="91"/>
    <cellStyle name="Input 18" xfId="92"/>
    <cellStyle name="Input 19" xfId="93"/>
    <cellStyle name="Input 2" xfId="94"/>
    <cellStyle name="Input 3" xfId="95"/>
    <cellStyle name="Input 4" xfId="96"/>
    <cellStyle name="Input 5" xfId="97"/>
    <cellStyle name="Input 6" xfId="98"/>
    <cellStyle name="Input 7" xfId="99"/>
    <cellStyle name="Input 8" xfId="100"/>
    <cellStyle name="Input 9" xfId="101"/>
    <cellStyle name="LabelIntersect" xfId="102"/>
    <cellStyle name="LabelLeft" xfId="103"/>
    <cellStyle name="LabelTop" xfId="104"/>
    <cellStyle name="Linked Cell 2" xfId="105"/>
    <cellStyle name="Mik" xfId="106"/>
    <cellStyle name="Mik 2" xfId="107"/>
    <cellStyle name="Mik_For fiscal tables" xfId="108"/>
    <cellStyle name="N" xfId="109"/>
    <cellStyle name="N 2" xfId="110"/>
    <cellStyle name="Neutral 2" xfId="111"/>
    <cellStyle name="Normal" xfId="0" builtinId="0"/>
    <cellStyle name="Normal - Style1" xfId="112"/>
    <cellStyle name="Normal - Style2" xfId="113"/>
    <cellStyle name="Normal - Style3" xfId="114"/>
    <cellStyle name="Normal - Style4" xfId="115"/>
    <cellStyle name="Normal - Style5" xfId="116"/>
    <cellStyle name="Normal 10" xfId="117"/>
    <cellStyle name="Normal 11" xfId="118"/>
    <cellStyle name="Normal 12" xfId="119"/>
    <cellStyle name="Normal 13" xfId="120"/>
    <cellStyle name="Normal 14" xfId="121"/>
    <cellStyle name="Normal 15" xfId="122"/>
    <cellStyle name="Normal 16" xfId="123"/>
    <cellStyle name="Normal 17" xfId="124"/>
    <cellStyle name="Normal 18" xfId="125"/>
    <cellStyle name="Normal 19" xfId="126"/>
    <cellStyle name="Normal 2" xfId="127"/>
    <cellStyle name="Normal 2 2" xfId="128"/>
    <cellStyle name="Normal 20" xfId="129"/>
    <cellStyle name="Normal 21" xfId="130"/>
    <cellStyle name="Normal 21 2" xfId="131"/>
    <cellStyle name="Normal 21_Copy of Fiscal Tables" xfId="132"/>
    <cellStyle name="Normal 22" xfId="133"/>
    <cellStyle name="Normal 22 2" xfId="134"/>
    <cellStyle name="Normal 22_Copy of Fiscal Tables" xfId="135"/>
    <cellStyle name="Normal 23" xfId="136"/>
    <cellStyle name="Normal 24" xfId="137"/>
    <cellStyle name="Normal 24 2" xfId="138"/>
    <cellStyle name="Normal 25" xfId="139"/>
    <cellStyle name="Normal 25 2" xfId="140"/>
    <cellStyle name="Normal 26" xfId="141"/>
    <cellStyle name="Normal 26 2" xfId="142"/>
    <cellStyle name="Normal 27" xfId="143"/>
    <cellStyle name="Normal 27 2" xfId="144"/>
    <cellStyle name="Normal 28" xfId="145"/>
    <cellStyle name="Normal 28 2" xfId="146"/>
    <cellStyle name="Normal 29" xfId="147"/>
    <cellStyle name="Normal 29 2" xfId="148"/>
    <cellStyle name="Normal 3" xfId="149"/>
    <cellStyle name="Normal 3 2" xfId="150"/>
    <cellStyle name="Normal 3_asset sales" xfId="151"/>
    <cellStyle name="Normal 30" xfId="152"/>
    <cellStyle name="Normal 30 2" xfId="153"/>
    <cellStyle name="Normal 31" xfId="154"/>
    <cellStyle name="Normal 31 2" xfId="155"/>
    <cellStyle name="Normal 32" xfId="156"/>
    <cellStyle name="Normal 32 2" xfId="157"/>
    <cellStyle name="Normal 33" xfId="158"/>
    <cellStyle name="Normal 33 2" xfId="159"/>
    <cellStyle name="Normal 34" xfId="160"/>
    <cellStyle name="Normal 34 2" xfId="161"/>
    <cellStyle name="Normal 35" xfId="162"/>
    <cellStyle name="Normal 35 2" xfId="163"/>
    <cellStyle name="Normal 36" xfId="164"/>
    <cellStyle name="Normal 37" xfId="165"/>
    <cellStyle name="Normal 38" xfId="166"/>
    <cellStyle name="Normal 39" xfId="167"/>
    <cellStyle name="Normal 4" xfId="168"/>
    <cellStyle name="Normal 40" xfId="169"/>
    <cellStyle name="Normal 41" xfId="170"/>
    <cellStyle name="Normal 42" xfId="171"/>
    <cellStyle name="Normal 43" xfId="172"/>
    <cellStyle name="Normal 44" xfId="173"/>
    <cellStyle name="Normal 45" xfId="174"/>
    <cellStyle name="Normal 46" xfId="175"/>
    <cellStyle name="Normal 47" xfId="176"/>
    <cellStyle name="Normal 5" xfId="177"/>
    <cellStyle name="Normal 6" xfId="178"/>
    <cellStyle name="Normal 7" xfId="179"/>
    <cellStyle name="Normal 8" xfId="180"/>
    <cellStyle name="Normal 9" xfId="181"/>
    <cellStyle name="Normal_Firms 2" xfId="182"/>
    <cellStyle name="Normal_Linked Economy Supplementary Tables AS11" xfId="183"/>
    <cellStyle name="Note 2" xfId="184"/>
    <cellStyle name="Output 2" xfId="185"/>
    <cellStyle name="Output Amounts" xfId="186"/>
    <cellStyle name="Output Column Headings" xfId="187"/>
    <cellStyle name="Output Line Items" xfId="188"/>
    <cellStyle name="Output Report Heading" xfId="189"/>
    <cellStyle name="Output Report Title" xfId="190"/>
    <cellStyle name="P" xfId="191"/>
    <cellStyle name="P 2" xfId="192"/>
    <cellStyle name="Percent [2]" xfId="193"/>
    <cellStyle name="Percent 2" xfId="194"/>
    <cellStyle name="Percent 3" xfId="195"/>
    <cellStyle name="Percent 3 2" xfId="196"/>
    <cellStyle name="Percent 4" xfId="197"/>
    <cellStyle name="Percent 4 2" xfId="198"/>
    <cellStyle name="Percent 5" xfId="199"/>
    <cellStyle name="Percent 6" xfId="200"/>
    <cellStyle name="Percent 7" xfId="201"/>
    <cellStyle name="Refdb standard" xfId="202"/>
    <cellStyle name="ReportData" xfId="203"/>
    <cellStyle name="ReportElements" xfId="204"/>
    <cellStyle name="ReportHeader" xfId="205"/>
    <cellStyle name="SAPBEXaggData" xfId="206"/>
    <cellStyle name="SAPBEXaggDataEmph" xfId="207"/>
    <cellStyle name="SAPBEXaggItem" xfId="208"/>
    <cellStyle name="SAPBEXaggItemX" xfId="209"/>
    <cellStyle name="SAPBEXchaText" xfId="210"/>
    <cellStyle name="SAPBEXexcBad7" xfId="211"/>
    <cellStyle name="SAPBEXexcBad8" xfId="212"/>
    <cellStyle name="SAPBEXexcBad9" xfId="213"/>
    <cellStyle name="SAPBEXexcCritical4" xfId="214"/>
    <cellStyle name="SAPBEXexcCritical5" xfId="215"/>
    <cellStyle name="SAPBEXexcCritical6" xfId="216"/>
    <cellStyle name="SAPBEXexcGood1" xfId="217"/>
    <cellStyle name="SAPBEXexcGood2" xfId="218"/>
    <cellStyle name="SAPBEXexcGood3" xfId="219"/>
    <cellStyle name="SAPBEXfilterDrill" xfId="220"/>
    <cellStyle name="SAPBEXfilterItem" xfId="221"/>
    <cellStyle name="SAPBEXfilterText" xfId="222"/>
    <cellStyle name="SAPBEXformats" xfId="223"/>
    <cellStyle name="SAPBEXheaderItem" xfId="224"/>
    <cellStyle name="SAPBEXheaderText" xfId="225"/>
    <cellStyle name="SAPBEXHLevel0" xfId="226"/>
    <cellStyle name="SAPBEXHLevel0X" xfId="227"/>
    <cellStyle name="SAPBEXHLevel1" xfId="228"/>
    <cellStyle name="SAPBEXHLevel1X" xfId="229"/>
    <cellStyle name="SAPBEXHLevel2" xfId="230"/>
    <cellStyle name="SAPBEXHLevel2X" xfId="231"/>
    <cellStyle name="SAPBEXHLevel3" xfId="232"/>
    <cellStyle name="SAPBEXHLevel3X" xfId="233"/>
    <cellStyle name="SAPBEXresData" xfId="234"/>
    <cellStyle name="SAPBEXresDataEmph" xfId="235"/>
    <cellStyle name="SAPBEXresItem" xfId="236"/>
    <cellStyle name="SAPBEXresItemX" xfId="237"/>
    <cellStyle name="SAPBEXstdData" xfId="238"/>
    <cellStyle name="SAPBEXstdDataEmph" xfId="239"/>
    <cellStyle name="SAPBEXstdItem" xfId="240"/>
    <cellStyle name="SAPBEXstdItemX" xfId="241"/>
    <cellStyle name="SAPBEXtitle" xfId="242"/>
    <cellStyle name="SAPBEXundefined" xfId="243"/>
    <cellStyle name="Style 1" xfId="244"/>
    <cellStyle name="Style1" xfId="245"/>
    <cellStyle name="Style2" xfId="246"/>
    <cellStyle name="Style3" xfId="247"/>
    <cellStyle name="Style4" xfId="248"/>
    <cellStyle name="Style5" xfId="249"/>
    <cellStyle name="Style6" xfId="250"/>
    <cellStyle name="Table Footnote" xfId="251"/>
    <cellStyle name="Table Footnote 2" xfId="252"/>
    <cellStyle name="Table Footnote 2 2" xfId="253"/>
    <cellStyle name="Table Footnote_Table 5.6 sales of assets 23Feb2010" xfId="254"/>
    <cellStyle name="Table Header" xfId="255"/>
    <cellStyle name="Table Header 2" xfId="256"/>
    <cellStyle name="Table Header 2 2" xfId="257"/>
    <cellStyle name="Table Header_Table 5.6 sales of assets 23Feb2010" xfId="258"/>
    <cellStyle name="Table Heading 1" xfId="259"/>
    <cellStyle name="Table Heading 1 2" xfId="260"/>
    <cellStyle name="Table Heading 1 2 2" xfId="261"/>
    <cellStyle name="Table Heading 1_Table 5.6 sales of assets 23Feb2010" xfId="262"/>
    <cellStyle name="Table Heading 2" xfId="263"/>
    <cellStyle name="Table Heading 2 2" xfId="264"/>
    <cellStyle name="Table Heading 2_Table 5.6 sales of assets 23Feb2010" xfId="265"/>
    <cellStyle name="Table Of Which" xfId="266"/>
    <cellStyle name="Table Of Which 2" xfId="267"/>
    <cellStyle name="Table Of Which_Table 5.6 sales of assets 23Feb2010" xfId="268"/>
    <cellStyle name="Table Row Billions" xfId="269"/>
    <cellStyle name="Table Row Billions 2" xfId="270"/>
    <cellStyle name="Table Row Billions Check" xfId="271"/>
    <cellStyle name="Table Row Billions Check 2" xfId="272"/>
    <cellStyle name="Table Row Billions Check 3" xfId="273"/>
    <cellStyle name="Table Row Billions Check_asset sales" xfId="274"/>
    <cellStyle name="Table Row Billions_Table 5.6 sales of assets 23Feb2010" xfId="275"/>
    <cellStyle name="Table Row Millions" xfId="276"/>
    <cellStyle name="Table Row Millions 2" xfId="277"/>
    <cellStyle name="Table Row Millions 2 2" xfId="278"/>
    <cellStyle name="Table Row Millions Check" xfId="279"/>
    <cellStyle name="Table Row Millions Check 2" xfId="280"/>
    <cellStyle name="Table Row Millions Check 3" xfId="281"/>
    <cellStyle name="Table Row Millions Check 4" xfId="282"/>
    <cellStyle name="Table Row Millions Check_asset sales" xfId="283"/>
    <cellStyle name="Table Row Millions_Table 5.6 sales of assets 23Feb2010" xfId="284"/>
    <cellStyle name="Table Row Percentage" xfId="285"/>
    <cellStyle name="Table Row Percentage 2" xfId="286"/>
    <cellStyle name="Table Row Percentage Check" xfId="287"/>
    <cellStyle name="Table Row Percentage Check 2" xfId="288"/>
    <cellStyle name="Table Row Percentage Check 3" xfId="289"/>
    <cellStyle name="Table Row Percentage Check_asset sales" xfId="290"/>
    <cellStyle name="Table Row Percentage_Table 5.6 sales of assets 23Feb2010" xfId="291"/>
    <cellStyle name="Table Total Billions" xfId="292"/>
    <cellStyle name="Table Total Billions 2" xfId="293"/>
    <cellStyle name="Table Total Billions_Table 5.6 sales of assets 23Feb2010" xfId="294"/>
    <cellStyle name="Table Total Millions" xfId="295"/>
    <cellStyle name="Table Total Millions 2" xfId="296"/>
    <cellStyle name="Table Total Millions 2 2" xfId="297"/>
    <cellStyle name="Table Total Millions_Table 5.6 sales of assets 23Feb2010" xfId="298"/>
    <cellStyle name="Table Total Percentage" xfId="299"/>
    <cellStyle name="Table Total Percentage 2" xfId="300"/>
    <cellStyle name="Table Total Percentage_Table 5.6 sales of assets 23Feb2010" xfId="301"/>
    <cellStyle name="Table Units" xfId="302"/>
    <cellStyle name="Table Units 2" xfId="303"/>
    <cellStyle name="Table Units 2 2" xfId="304"/>
    <cellStyle name="Table Units_Table 5.6 sales of assets 23Feb2010" xfId="305"/>
    <cellStyle name="Times New Roman" xfId="306"/>
    <cellStyle name="Title 2" xfId="307"/>
    <cellStyle name="Title 3" xfId="308"/>
    <cellStyle name="Title 4" xfId="309"/>
    <cellStyle name="Total 2" xfId="310"/>
    <cellStyle name="Warning Text 2" xfId="311"/>
    <cellStyle name="whole number" xfId="31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DBE3E8"/>
      <rgbColor rgb="00B5C7D4"/>
      <rgbColor rgb="0091ABBD"/>
      <rgbColor rgb="0099CCFF"/>
      <rgbColor rgb="00477391"/>
      <rgbColor rgb="00CC99FF"/>
      <rgbColor rgb="006B8FA8"/>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budgetresponsibility.org.uk/forecast/hist20/CHSPD1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budgetresponsibility.org.uk/forecast/hist20/HIS19FI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s>
    <sheetDataSet>
      <sheetData sheetId="0" refreshError="1"/>
    </sheetDataSet>
  </externalBook>
</externalLink>
</file>

<file path=xl/theme/theme1.xml><?xml version="1.0" encoding="utf-8"?>
<a:theme xmlns:a="http://schemas.openxmlformats.org/drawingml/2006/main" name="EFO">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6"/>
  </sheetPr>
  <dimension ref="A1:N35"/>
  <sheetViews>
    <sheetView tabSelected="1" zoomScaleNormal="100" zoomScaleSheetLayoutView="100" workbookViewId="0"/>
  </sheetViews>
  <sheetFormatPr defaultRowHeight="15" x14ac:dyDescent="0.25"/>
  <cols>
    <col min="1" max="1" width="9.33203125" style="2" customWidth="1"/>
    <col min="2" max="2" width="105.33203125" style="2" customWidth="1"/>
    <col min="3" max="16384" width="8.88671875" style="2"/>
  </cols>
  <sheetData>
    <row r="1" spans="1:14" ht="33.75" customHeight="1" thickBot="1" x14ac:dyDescent="0.3">
      <c r="A1" s="48"/>
      <c r="B1" s="83"/>
      <c r="C1" s="22"/>
      <c r="D1" s="22"/>
      <c r="E1" s="22"/>
      <c r="F1" s="22"/>
      <c r="G1" s="22"/>
      <c r="H1" s="22"/>
      <c r="I1" s="22"/>
      <c r="J1" s="22"/>
      <c r="K1" s="22"/>
      <c r="L1" s="22"/>
      <c r="M1" s="22"/>
      <c r="N1" s="22"/>
    </row>
    <row r="2" spans="1:14" ht="33" customHeight="1" x14ac:dyDescent="0.25">
      <c r="A2" s="22"/>
      <c r="B2" s="84" t="s">
        <v>196</v>
      </c>
      <c r="C2" s="22"/>
      <c r="D2" s="22"/>
      <c r="E2" s="22"/>
      <c r="F2" s="22"/>
      <c r="G2" s="22"/>
      <c r="H2" s="22"/>
      <c r="I2" s="22"/>
      <c r="J2" s="22"/>
      <c r="K2" s="22"/>
      <c r="L2" s="22"/>
      <c r="M2" s="22"/>
      <c r="N2" s="22"/>
    </row>
    <row r="3" spans="1:14" ht="15.75" customHeight="1" x14ac:dyDescent="0.25">
      <c r="A3" s="22"/>
      <c r="B3" s="222"/>
      <c r="C3" s="22"/>
      <c r="D3" s="22"/>
      <c r="E3" s="22"/>
      <c r="F3" s="22"/>
      <c r="G3" s="22"/>
      <c r="H3" s="22"/>
      <c r="I3" s="22"/>
      <c r="J3" s="22"/>
      <c r="K3" s="22"/>
      <c r="L3" s="22"/>
      <c r="M3" s="22"/>
      <c r="N3" s="22"/>
    </row>
    <row r="4" spans="1:14" ht="15.75" customHeight="1" x14ac:dyDescent="0.25">
      <c r="A4" s="85"/>
      <c r="B4" s="86" t="s">
        <v>84</v>
      </c>
      <c r="C4" s="22"/>
      <c r="D4" s="22"/>
      <c r="E4" s="22"/>
      <c r="F4" s="22"/>
      <c r="G4" s="22"/>
      <c r="H4" s="22"/>
      <c r="I4" s="22"/>
      <c r="J4" s="22"/>
      <c r="K4" s="22"/>
      <c r="L4" s="22"/>
      <c r="M4" s="22"/>
      <c r="N4" s="22"/>
    </row>
    <row r="5" spans="1:14" ht="15.75" customHeight="1" x14ac:dyDescent="0.25">
      <c r="A5" s="85"/>
      <c r="B5" s="86" t="s">
        <v>83</v>
      </c>
      <c r="C5" s="22"/>
      <c r="D5" s="22"/>
      <c r="E5" s="22"/>
      <c r="F5" s="22"/>
      <c r="G5" s="22"/>
      <c r="H5" s="22"/>
      <c r="I5" s="22"/>
      <c r="J5" s="22"/>
      <c r="K5" s="22"/>
      <c r="L5" s="22"/>
      <c r="M5" s="22"/>
      <c r="N5" s="22"/>
    </row>
    <row r="6" spans="1:14" ht="15.75" customHeight="1" x14ac:dyDescent="0.25">
      <c r="A6" s="85"/>
      <c r="B6" s="86" t="s">
        <v>82</v>
      </c>
      <c r="C6" s="22"/>
      <c r="D6" s="22"/>
      <c r="E6" s="22"/>
      <c r="F6" s="22"/>
      <c r="G6" s="22"/>
      <c r="H6" s="22"/>
      <c r="I6" s="22"/>
      <c r="J6" s="22"/>
      <c r="K6" s="22"/>
      <c r="L6" s="22"/>
      <c r="M6" s="22"/>
      <c r="N6" s="22"/>
    </row>
    <row r="7" spans="1:14" ht="15.75" customHeight="1" x14ac:dyDescent="0.25">
      <c r="A7" s="85"/>
      <c r="B7" s="86" t="s">
        <v>118</v>
      </c>
      <c r="C7" s="22"/>
      <c r="D7" s="22"/>
      <c r="E7" s="22"/>
      <c r="F7" s="22"/>
      <c r="G7" s="22"/>
      <c r="H7" s="22"/>
      <c r="I7" s="22"/>
      <c r="J7" s="22"/>
      <c r="K7" s="22"/>
      <c r="L7" s="22"/>
      <c r="M7" s="22"/>
      <c r="N7" s="22"/>
    </row>
    <row r="8" spans="1:14" ht="15.75" customHeight="1" x14ac:dyDescent="0.25">
      <c r="A8" s="85"/>
      <c r="B8" s="86" t="s">
        <v>124</v>
      </c>
      <c r="C8" s="22"/>
      <c r="D8" s="22"/>
      <c r="E8" s="22"/>
      <c r="F8" s="22"/>
      <c r="G8" s="22"/>
      <c r="H8" s="22"/>
      <c r="I8" s="22"/>
      <c r="J8" s="22"/>
      <c r="K8" s="22"/>
      <c r="L8" s="22"/>
      <c r="M8" s="22"/>
      <c r="N8" s="22"/>
    </row>
    <row r="9" spans="1:14" ht="15.75" customHeight="1" x14ac:dyDescent="0.25">
      <c r="A9" s="85"/>
      <c r="B9" s="86" t="s">
        <v>123</v>
      </c>
      <c r="C9" s="22"/>
      <c r="D9" s="22"/>
      <c r="E9" s="22"/>
      <c r="F9" s="22"/>
      <c r="G9" s="22"/>
      <c r="H9" s="22"/>
      <c r="I9" s="22"/>
      <c r="J9" s="22"/>
      <c r="K9" s="22"/>
      <c r="L9" s="22"/>
      <c r="M9" s="22"/>
      <c r="N9" s="22"/>
    </row>
    <row r="10" spans="1:14" ht="15.75" customHeight="1" x14ac:dyDescent="0.25">
      <c r="A10" s="85"/>
      <c r="B10" s="86" t="s">
        <v>125</v>
      </c>
      <c r="C10" s="22"/>
      <c r="D10" s="22"/>
      <c r="E10" s="22"/>
      <c r="F10" s="22"/>
      <c r="G10" s="22"/>
      <c r="H10" s="22"/>
      <c r="I10" s="22"/>
      <c r="J10" s="22"/>
      <c r="K10" s="22"/>
      <c r="L10" s="22"/>
      <c r="M10" s="22"/>
      <c r="N10" s="22"/>
    </row>
    <row r="11" spans="1:14" ht="15.75" customHeight="1" x14ac:dyDescent="0.25">
      <c r="A11" s="85"/>
      <c r="B11" s="86" t="s">
        <v>126</v>
      </c>
      <c r="C11" s="22"/>
      <c r="D11" s="22"/>
      <c r="E11" s="22"/>
      <c r="F11" s="22"/>
      <c r="G11" s="22"/>
      <c r="H11" s="22"/>
      <c r="I11" s="22"/>
      <c r="J11" s="22"/>
      <c r="K11" s="22"/>
      <c r="L11" s="22"/>
      <c r="M11" s="22"/>
      <c r="N11" s="22"/>
    </row>
    <row r="12" spans="1:14" ht="15.75" customHeight="1" x14ac:dyDescent="0.25">
      <c r="A12" s="85"/>
      <c r="B12" s="86" t="s">
        <v>195</v>
      </c>
      <c r="C12" s="22"/>
      <c r="D12" s="22"/>
      <c r="E12" s="22"/>
      <c r="F12" s="22"/>
      <c r="G12" s="22"/>
      <c r="H12" s="22"/>
      <c r="I12" s="22"/>
      <c r="J12" s="22"/>
      <c r="K12" s="22"/>
      <c r="L12" s="22"/>
      <c r="M12" s="22"/>
      <c r="N12" s="22"/>
    </row>
    <row r="13" spans="1:14" ht="15.75" customHeight="1" x14ac:dyDescent="0.25">
      <c r="A13" s="87"/>
      <c r="B13" s="86" t="s">
        <v>127</v>
      </c>
      <c r="C13" s="22"/>
      <c r="D13" s="22"/>
      <c r="E13" s="22"/>
      <c r="F13" s="22"/>
      <c r="G13" s="22"/>
      <c r="H13" s="22"/>
      <c r="I13" s="22"/>
      <c r="J13" s="22"/>
      <c r="K13" s="22"/>
      <c r="L13" s="22"/>
      <c r="M13" s="22"/>
      <c r="N13" s="22"/>
    </row>
    <row r="14" spans="1:14" ht="15.75" customHeight="1" x14ac:dyDescent="0.25">
      <c r="A14" s="85"/>
      <c r="B14" s="86" t="s">
        <v>128</v>
      </c>
      <c r="C14" s="22"/>
      <c r="D14" s="22"/>
      <c r="E14" s="22"/>
      <c r="F14" s="22"/>
      <c r="G14" s="22"/>
      <c r="H14" s="22"/>
      <c r="I14" s="22"/>
      <c r="J14" s="22"/>
      <c r="K14" s="22"/>
      <c r="L14" s="22"/>
      <c r="M14" s="22"/>
      <c r="N14" s="22"/>
    </row>
    <row r="15" spans="1:14" ht="15.75" customHeight="1" x14ac:dyDescent="0.25">
      <c r="A15" s="88"/>
      <c r="B15" s="86" t="s">
        <v>129</v>
      </c>
      <c r="C15" s="22"/>
      <c r="D15" s="22"/>
      <c r="E15" s="22"/>
      <c r="F15" s="22"/>
      <c r="G15" s="22"/>
      <c r="H15" s="22"/>
      <c r="I15" s="22"/>
      <c r="J15" s="22"/>
      <c r="K15" s="22"/>
      <c r="L15" s="22"/>
      <c r="M15" s="22"/>
      <c r="N15" s="22"/>
    </row>
    <row r="16" spans="1:14" ht="15.75" customHeight="1" x14ac:dyDescent="0.25">
      <c r="A16" s="88"/>
      <c r="B16" s="86" t="s">
        <v>130</v>
      </c>
      <c r="C16" s="22"/>
      <c r="D16" s="22"/>
      <c r="E16" s="22"/>
      <c r="F16" s="22"/>
      <c r="G16" s="22"/>
      <c r="H16" s="22"/>
      <c r="I16" s="22"/>
      <c r="J16" s="22"/>
      <c r="K16" s="22"/>
      <c r="L16" s="22"/>
      <c r="M16" s="22"/>
      <c r="N16" s="22"/>
    </row>
    <row r="17" spans="1:14" ht="15.75" customHeight="1" x14ac:dyDescent="0.25">
      <c r="A17" s="89"/>
      <c r="B17" s="86" t="s">
        <v>131</v>
      </c>
      <c r="C17" s="22"/>
      <c r="D17" s="22"/>
      <c r="E17" s="22"/>
      <c r="F17" s="22"/>
      <c r="G17" s="22"/>
      <c r="H17" s="22"/>
      <c r="I17" s="22"/>
      <c r="J17" s="22"/>
      <c r="K17" s="22"/>
      <c r="L17" s="22"/>
      <c r="M17" s="22"/>
      <c r="N17" s="22"/>
    </row>
    <row r="18" spans="1:14" ht="15.75" customHeight="1" x14ac:dyDescent="0.25">
      <c r="A18" s="89"/>
      <c r="B18" s="86" t="s">
        <v>138</v>
      </c>
      <c r="C18" s="22"/>
      <c r="D18" s="22"/>
      <c r="E18" s="22"/>
      <c r="F18" s="22"/>
      <c r="G18" s="22"/>
      <c r="H18" s="22"/>
      <c r="I18" s="22"/>
      <c r="J18" s="22"/>
      <c r="K18" s="22"/>
      <c r="L18" s="22"/>
      <c r="M18" s="22"/>
      <c r="N18" s="22"/>
    </row>
    <row r="19" spans="1:14" ht="15.75" customHeight="1" x14ac:dyDescent="0.25">
      <c r="A19" s="89"/>
      <c r="B19" s="86" t="s">
        <v>194</v>
      </c>
      <c r="C19" s="22"/>
      <c r="D19" s="22"/>
      <c r="E19" s="22"/>
      <c r="F19" s="22"/>
      <c r="G19" s="22"/>
      <c r="H19" s="22"/>
      <c r="I19" s="22"/>
      <c r="J19" s="22"/>
      <c r="K19" s="22"/>
      <c r="L19" s="22"/>
      <c r="M19" s="22"/>
      <c r="N19" s="22"/>
    </row>
    <row r="20" spans="1:14" ht="15.75" customHeight="1" x14ac:dyDescent="0.25">
      <c r="A20" s="89"/>
      <c r="B20" s="86" t="s">
        <v>191</v>
      </c>
      <c r="C20" s="22"/>
      <c r="D20" s="22"/>
      <c r="E20" s="22"/>
      <c r="F20" s="22"/>
      <c r="G20" s="22"/>
      <c r="H20" s="22"/>
      <c r="I20" s="22"/>
      <c r="J20" s="22"/>
      <c r="K20" s="22"/>
      <c r="L20" s="22"/>
      <c r="M20" s="22"/>
      <c r="N20" s="22"/>
    </row>
    <row r="21" spans="1:14" ht="15.75" customHeight="1" x14ac:dyDescent="0.25">
      <c r="A21" s="89"/>
      <c r="B21" s="86" t="s">
        <v>192</v>
      </c>
      <c r="C21" s="22"/>
      <c r="D21" s="22"/>
      <c r="E21" s="22"/>
      <c r="F21" s="22"/>
      <c r="G21" s="22"/>
      <c r="H21" s="22"/>
      <c r="I21" s="22"/>
      <c r="J21" s="22"/>
      <c r="K21" s="22"/>
      <c r="L21" s="22"/>
      <c r="M21" s="22"/>
      <c r="N21" s="22"/>
    </row>
    <row r="22" spans="1:14" ht="15.75" customHeight="1" x14ac:dyDescent="0.25">
      <c r="A22" s="89"/>
      <c r="B22" s="86" t="s">
        <v>193</v>
      </c>
      <c r="C22" s="22"/>
      <c r="D22" s="22"/>
      <c r="E22" s="22"/>
      <c r="F22" s="22"/>
      <c r="G22" s="22"/>
      <c r="H22" s="22"/>
      <c r="I22" s="22"/>
      <c r="J22" s="22"/>
      <c r="K22" s="22"/>
      <c r="L22" s="22"/>
      <c r="M22" s="22"/>
      <c r="N22" s="22"/>
    </row>
    <row r="23" spans="1:14" ht="15.75" customHeight="1" x14ac:dyDescent="0.25">
      <c r="A23" s="22"/>
      <c r="B23" s="86" t="s">
        <v>190</v>
      </c>
      <c r="C23" s="22"/>
      <c r="D23" s="22"/>
      <c r="E23" s="22"/>
      <c r="F23" s="22"/>
      <c r="G23" s="22"/>
      <c r="H23" s="22"/>
      <c r="I23" s="22"/>
      <c r="J23" s="22"/>
      <c r="K23" s="22"/>
      <c r="L23" s="22"/>
      <c r="M23" s="22"/>
      <c r="N23" s="22"/>
    </row>
    <row r="24" spans="1:14" x14ac:dyDescent="0.25">
      <c r="A24" s="22"/>
      <c r="B24" s="86" t="s">
        <v>189</v>
      </c>
      <c r="C24" s="22"/>
      <c r="D24" s="22"/>
      <c r="E24" s="22"/>
      <c r="F24" s="22"/>
      <c r="G24" s="22"/>
      <c r="H24" s="22"/>
      <c r="I24" s="22"/>
      <c r="J24" s="22"/>
      <c r="K24" s="22"/>
      <c r="L24" s="22"/>
      <c r="M24" s="22"/>
      <c r="N24" s="22"/>
    </row>
    <row r="25" spans="1:14" x14ac:dyDescent="0.25">
      <c r="A25" s="22"/>
      <c r="B25" s="86" t="s">
        <v>188</v>
      </c>
      <c r="C25" s="22"/>
      <c r="D25" s="22"/>
      <c r="E25" s="22"/>
      <c r="F25" s="22"/>
      <c r="G25" s="22"/>
      <c r="H25" s="22"/>
      <c r="I25" s="22"/>
      <c r="J25" s="22"/>
      <c r="K25" s="22"/>
      <c r="L25" s="22"/>
      <c r="M25" s="22"/>
      <c r="N25" s="22"/>
    </row>
    <row r="26" spans="1:14" x14ac:dyDescent="0.25">
      <c r="A26" s="22"/>
      <c r="B26" s="86" t="s">
        <v>187</v>
      </c>
      <c r="C26" s="22"/>
      <c r="D26" s="22"/>
      <c r="E26" s="22"/>
      <c r="F26" s="22"/>
      <c r="G26" s="22"/>
      <c r="H26" s="22"/>
      <c r="I26" s="22"/>
      <c r="J26" s="22"/>
      <c r="K26" s="22"/>
      <c r="L26" s="22"/>
      <c r="M26" s="22"/>
      <c r="N26" s="22"/>
    </row>
    <row r="27" spans="1:14" ht="15.75" thickBot="1" x14ac:dyDescent="0.3">
      <c r="A27" s="22"/>
      <c r="B27" s="223"/>
      <c r="C27" s="22"/>
      <c r="D27" s="22"/>
      <c r="E27" s="22"/>
      <c r="F27" s="22"/>
      <c r="G27" s="22"/>
      <c r="H27" s="22"/>
      <c r="I27" s="22"/>
      <c r="J27" s="22"/>
      <c r="K27" s="22"/>
      <c r="L27" s="22"/>
      <c r="M27" s="22"/>
      <c r="N27" s="22"/>
    </row>
    <row r="28" spans="1:14" x14ac:dyDescent="0.25">
      <c r="A28" s="22"/>
      <c r="B28" s="22"/>
      <c r="C28" s="22"/>
      <c r="D28" s="22"/>
      <c r="E28" s="22"/>
      <c r="F28" s="22"/>
      <c r="G28" s="22"/>
      <c r="H28" s="22"/>
      <c r="I28" s="22"/>
      <c r="J28" s="22"/>
      <c r="K28" s="22"/>
      <c r="L28" s="22"/>
      <c r="M28" s="22"/>
      <c r="N28" s="22"/>
    </row>
    <row r="29" spans="1:14" x14ac:dyDescent="0.25">
      <c r="A29" s="22"/>
      <c r="B29" s="22"/>
      <c r="C29" s="22"/>
      <c r="D29" s="22"/>
      <c r="E29" s="22"/>
      <c r="F29" s="22"/>
      <c r="G29" s="22"/>
      <c r="H29" s="22"/>
      <c r="I29" s="22"/>
      <c r="J29" s="22"/>
      <c r="K29" s="22"/>
      <c r="L29" s="22"/>
      <c r="M29" s="22"/>
      <c r="N29" s="22"/>
    </row>
    <row r="30" spans="1:14" x14ac:dyDescent="0.25">
      <c r="A30" s="22"/>
      <c r="B30" s="22"/>
      <c r="C30" s="22"/>
      <c r="D30" s="22"/>
      <c r="E30" s="22"/>
      <c r="F30" s="22"/>
      <c r="G30" s="22"/>
      <c r="H30" s="22"/>
      <c r="I30" s="22"/>
      <c r="J30" s="22"/>
      <c r="K30" s="22"/>
      <c r="L30" s="22"/>
      <c r="M30" s="22"/>
      <c r="N30" s="22"/>
    </row>
    <row r="31" spans="1:14" x14ac:dyDescent="0.25">
      <c r="A31" s="22"/>
      <c r="B31" s="22"/>
      <c r="C31" s="22"/>
      <c r="D31" s="22"/>
      <c r="E31" s="22"/>
      <c r="F31" s="22"/>
      <c r="G31" s="22"/>
      <c r="H31" s="22"/>
      <c r="I31" s="22"/>
      <c r="J31" s="22"/>
      <c r="K31" s="22"/>
      <c r="L31" s="22"/>
      <c r="M31" s="22"/>
      <c r="N31" s="22"/>
    </row>
    <row r="32" spans="1:14" x14ac:dyDescent="0.25">
      <c r="A32" s="22"/>
      <c r="B32" s="22"/>
      <c r="C32" s="22"/>
      <c r="D32" s="22"/>
      <c r="E32" s="22"/>
      <c r="F32" s="22"/>
      <c r="G32" s="22"/>
      <c r="H32" s="22"/>
      <c r="I32" s="22"/>
      <c r="J32" s="22"/>
      <c r="K32" s="22"/>
      <c r="L32" s="22"/>
      <c r="M32" s="22"/>
      <c r="N32" s="22"/>
    </row>
    <row r="33" spans="1:14" x14ac:dyDescent="0.25">
      <c r="A33" s="22"/>
      <c r="B33" s="22"/>
      <c r="C33" s="22"/>
      <c r="D33" s="22"/>
      <c r="E33" s="22"/>
      <c r="F33" s="22"/>
      <c r="G33" s="22"/>
      <c r="H33" s="22"/>
      <c r="I33" s="22"/>
      <c r="J33" s="22"/>
      <c r="K33" s="22"/>
      <c r="L33" s="22"/>
      <c r="M33" s="22"/>
      <c r="N33" s="22"/>
    </row>
    <row r="34" spans="1:14" x14ac:dyDescent="0.25">
      <c r="A34" s="22"/>
      <c r="B34" s="22"/>
      <c r="C34" s="22"/>
      <c r="D34" s="22"/>
      <c r="E34" s="22"/>
      <c r="F34" s="22"/>
      <c r="G34" s="22"/>
      <c r="H34" s="22"/>
      <c r="I34" s="22"/>
      <c r="J34" s="22"/>
      <c r="K34" s="22"/>
      <c r="L34" s="22"/>
      <c r="M34" s="22"/>
      <c r="N34" s="22"/>
    </row>
    <row r="35" spans="1:14" x14ac:dyDescent="0.25">
      <c r="A35" s="22"/>
      <c r="B35" s="22"/>
      <c r="C35" s="22"/>
      <c r="D35" s="22"/>
      <c r="E35" s="22"/>
      <c r="F35" s="22"/>
      <c r="G35" s="22"/>
      <c r="H35" s="22"/>
      <c r="I35" s="22"/>
      <c r="J35" s="22"/>
      <c r="K35" s="22"/>
      <c r="L35" s="22"/>
      <c r="M35" s="22"/>
      <c r="N35" s="22"/>
    </row>
  </sheetData>
  <phoneticPr fontId="37" type="noConversion"/>
  <hyperlinks>
    <hyperlink ref="B4" location="1.1!A1" display="1.1!A1"/>
    <hyperlink ref="B5" location="1.2!A1" display="1.2!A1"/>
    <hyperlink ref="B6" location="1.3!A1" display="1.3!A1"/>
    <hyperlink ref="B9" location="1.6!A1" display="1.6!A1"/>
    <hyperlink ref="B10" location="1.7!A1" display="1.7!A1"/>
    <hyperlink ref="B11" location="1.8!A1" display="1.8!A1"/>
    <hyperlink ref="B12" location="1.9!A1" display="1.9!A1"/>
    <hyperlink ref="B13" location="1.10!A1" display="1.10!A1"/>
    <hyperlink ref="B14" location="1.11!A1" display="1.11!A1"/>
    <hyperlink ref="B15" location="1.12!A1" display="1.12!A1"/>
    <hyperlink ref="B16" location="1.13!A1" display="1.13!A1"/>
    <hyperlink ref="B17" location="1.14!A1" display="1.14!A1"/>
    <hyperlink ref="B7" location="1.4!A1" display="1.4!A1"/>
    <hyperlink ref="B8" location="1.5!A1" display="1.5!A1"/>
    <hyperlink ref="B18" location="1.15!A1" display="1.15!A1"/>
    <hyperlink ref="B19" location="'1.16'!A1" display="Table 1.16: Eligible rent growth assumptions"/>
    <hyperlink ref="B20" location="'1.17'!A1" display="Table 1.17: Output gap model estimates"/>
    <hyperlink ref="B21" location="'1.18'!A1" display="Table 1.19: National Minimum Wage and National Living Wage"/>
    <hyperlink ref="B23" location="'1.20'!A1" display="Table 1.20: OBR estimates of the output gap"/>
    <hyperlink ref="B24" location="'1.21'!A1" display="Table 1.21: Cumulative potential output growth"/>
    <hyperlink ref="B25" location="'1.22'!A1" display="Table 1.22: Potential output forecast"/>
    <hyperlink ref="B26" location="'1.23'!A1" display="Table 1.23: Potential output forecast"/>
    <hyperlink ref="B22" location="'1.19'!A1" display="Table 1.19: OBR central estimate of the output gap"/>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6"/>
  </sheetPr>
  <dimension ref="A1:M113"/>
  <sheetViews>
    <sheetView zoomScaleNormal="100" zoomScaleSheetLayoutView="100" workbookViewId="0"/>
  </sheetViews>
  <sheetFormatPr defaultRowHeight="15.75" x14ac:dyDescent="0.25"/>
  <cols>
    <col min="1" max="1" width="9.33203125" style="35" customWidth="1"/>
    <col min="2" max="2" width="14.33203125" style="35" customWidth="1"/>
    <col min="3" max="11" width="16.77734375" style="35" customWidth="1"/>
    <col min="12" max="16384" width="8.88671875" style="35"/>
  </cols>
  <sheetData>
    <row r="1" spans="1:13" ht="33.75" customHeight="1" thickBot="1" x14ac:dyDescent="0.3">
      <c r="A1" s="48" t="s">
        <v>92</v>
      </c>
      <c r="B1" s="233"/>
      <c r="C1" s="233"/>
      <c r="D1" s="233"/>
      <c r="E1" s="233"/>
      <c r="F1" s="233"/>
      <c r="G1" s="233"/>
    </row>
    <row r="2" spans="1:13" s="62" customFormat="1" ht="19.5" thickBot="1" x14ac:dyDescent="0.35">
      <c r="B2" s="531" t="s">
        <v>205</v>
      </c>
      <c r="C2" s="532"/>
      <c r="D2" s="532"/>
      <c r="E2" s="532"/>
      <c r="F2" s="532"/>
      <c r="G2" s="532"/>
      <c r="H2" s="532"/>
      <c r="I2" s="532"/>
      <c r="J2" s="532"/>
      <c r="K2" s="619"/>
      <c r="L2" s="35"/>
      <c r="M2" s="67"/>
    </row>
    <row r="3" spans="1:13" s="62" customFormat="1" ht="33.75" customHeight="1" x14ac:dyDescent="0.25">
      <c r="B3" s="69"/>
      <c r="C3" s="234" t="s">
        <v>206</v>
      </c>
      <c r="D3" s="52" t="s">
        <v>207</v>
      </c>
      <c r="E3" s="52" t="s">
        <v>208</v>
      </c>
      <c r="F3" s="235" t="s">
        <v>209</v>
      </c>
      <c r="G3" s="52" t="s">
        <v>210</v>
      </c>
      <c r="H3" s="52" t="s">
        <v>211</v>
      </c>
      <c r="I3" s="52" t="s">
        <v>212</v>
      </c>
      <c r="J3" s="236" t="s">
        <v>213</v>
      </c>
      <c r="K3" s="237" t="s">
        <v>214</v>
      </c>
      <c r="L3" s="35"/>
      <c r="M3" s="67"/>
    </row>
    <row r="4" spans="1:13" ht="15.75" customHeight="1" x14ac:dyDescent="0.25">
      <c r="A4" s="238"/>
      <c r="B4" s="32" t="s">
        <v>132</v>
      </c>
      <c r="C4" s="239">
        <v>5.3548</v>
      </c>
      <c r="D4" s="27">
        <v>5.7188800000000004</v>
      </c>
      <c r="E4" s="27">
        <v>4.5370999999999997</v>
      </c>
      <c r="F4" s="27">
        <v>5.8566666666666665</v>
      </c>
      <c r="G4" s="27">
        <v>95.8</v>
      </c>
      <c r="H4" s="240">
        <v>1.9789000000000001</v>
      </c>
      <c r="I4" s="240">
        <v>1.3211999999999999</v>
      </c>
      <c r="J4" s="241">
        <v>96.673333333333332</v>
      </c>
      <c r="K4" s="242">
        <v>2927.05</v>
      </c>
    </row>
    <row r="5" spans="1:13" ht="15.75" customHeight="1" x14ac:dyDescent="0.25">
      <c r="A5" s="238"/>
      <c r="B5" s="32" t="s">
        <v>133</v>
      </c>
      <c r="C5" s="239">
        <v>5.0278</v>
      </c>
      <c r="D5" s="27">
        <v>5.8926400000000001</v>
      </c>
      <c r="E5" s="27">
        <v>4.8685999999999998</v>
      </c>
      <c r="F5" s="27">
        <v>5.7633333333333328</v>
      </c>
      <c r="G5" s="27">
        <v>93</v>
      </c>
      <c r="H5" s="240">
        <v>1.9704999999999999</v>
      </c>
      <c r="I5" s="240">
        <v>1.2615000000000001</v>
      </c>
      <c r="J5" s="241">
        <v>122.47666666666667</v>
      </c>
      <c r="K5" s="242">
        <v>2855.69</v>
      </c>
    </row>
    <row r="6" spans="1:13" ht="15.75" customHeight="1" x14ac:dyDescent="0.25">
      <c r="A6" s="238"/>
      <c r="B6" s="32" t="s">
        <v>134</v>
      </c>
      <c r="C6" s="239">
        <v>5</v>
      </c>
      <c r="D6" s="27">
        <v>5.8385400000000001</v>
      </c>
      <c r="E6" s="27">
        <v>4.7851999999999997</v>
      </c>
      <c r="F6" s="27">
        <v>5.7966666666666669</v>
      </c>
      <c r="G6" s="27">
        <v>91.600000000000009</v>
      </c>
      <c r="H6" s="240">
        <v>1.8917999999999999</v>
      </c>
      <c r="I6" s="240">
        <v>1.2585999999999999</v>
      </c>
      <c r="J6" s="241">
        <v>115.60333333333334</v>
      </c>
      <c r="K6" s="242">
        <v>2483.67</v>
      </c>
    </row>
    <row r="7" spans="1:13" ht="15.75" customHeight="1" x14ac:dyDescent="0.25">
      <c r="A7" s="238"/>
      <c r="B7" s="32" t="s">
        <v>148</v>
      </c>
      <c r="C7" s="239">
        <v>3.3672</v>
      </c>
      <c r="D7" s="27">
        <v>4.6440400000000004</v>
      </c>
      <c r="E7" s="27">
        <v>4.5358999999999998</v>
      </c>
      <c r="F7" s="27">
        <v>5.3866666666666667</v>
      </c>
      <c r="G7" s="27">
        <v>83.8</v>
      </c>
      <c r="H7" s="240">
        <v>1.5699000000000001</v>
      </c>
      <c r="I7" s="240">
        <v>1.1957</v>
      </c>
      <c r="J7" s="241">
        <v>55.886666666666677</v>
      </c>
      <c r="K7" s="242">
        <v>2209.29</v>
      </c>
    </row>
    <row r="8" spans="1:13" ht="15.75" customHeight="1" x14ac:dyDescent="0.25">
      <c r="A8" s="238"/>
      <c r="B8" s="32" t="s">
        <v>2</v>
      </c>
      <c r="C8" s="239">
        <v>1.0713999999999999</v>
      </c>
      <c r="D8" s="27">
        <v>2.07728</v>
      </c>
      <c r="E8" s="27">
        <v>4.2020999999999997</v>
      </c>
      <c r="F8" s="27">
        <v>4.083333333333333</v>
      </c>
      <c r="G8" s="27">
        <v>77.8</v>
      </c>
      <c r="H8" s="240">
        <v>1.4346000000000001</v>
      </c>
      <c r="I8" s="240">
        <v>1.101</v>
      </c>
      <c r="J8" s="241">
        <v>44.980530303030299</v>
      </c>
      <c r="K8" s="242">
        <v>1984.2</v>
      </c>
    </row>
    <row r="9" spans="1:13" ht="15.75" customHeight="1" x14ac:dyDescent="0.25">
      <c r="A9" s="238"/>
      <c r="B9" s="32" t="s">
        <v>3</v>
      </c>
      <c r="C9" s="239">
        <v>0.5</v>
      </c>
      <c r="D9" s="27">
        <v>1.37226</v>
      </c>
      <c r="E9" s="27">
        <v>4.3659999999999997</v>
      </c>
      <c r="F9" s="27">
        <v>3.6</v>
      </c>
      <c r="G9" s="27">
        <v>81.2</v>
      </c>
      <c r="H9" s="240">
        <v>1.5503</v>
      </c>
      <c r="I9" s="240">
        <v>1.1389</v>
      </c>
      <c r="J9" s="241">
        <v>59.125656565656563</v>
      </c>
      <c r="K9" s="242">
        <v>2172.1</v>
      </c>
    </row>
    <row r="10" spans="1:13" ht="15.75" customHeight="1" x14ac:dyDescent="0.25">
      <c r="A10" s="238"/>
      <c r="B10" s="32" t="s">
        <v>4</v>
      </c>
      <c r="C10" s="239">
        <v>0.5</v>
      </c>
      <c r="D10" s="27">
        <v>0.79856000000000005</v>
      </c>
      <c r="E10" s="27">
        <v>4.2522000000000002</v>
      </c>
      <c r="F10" s="27">
        <v>3.5766666666666667</v>
      </c>
      <c r="G10" s="27">
        <v>82.9</v>
      </c>
      <c r="H10" s="240">
        <v>1.6411</v>
      </c>
      <c r="I10" s="240">
        <v>1.1475</v>
      </c>
      <c r="J10" s="241">
        <v>68.369367275236826</v>
      </c>
      <c r="K10" s="242">
        <v>2634.8</v>
      </c>
    </row>
    <row r="11" spans="1:13" ht="15.75" customHeight="1" x14ac:dyDescent="0.25">
      <c r="A11" s="238"/>
      <c r="B11" s="32" t="s">
        <v>5</v>
      </c>
      <c r="C11" s="239">
        <v>0.5</v>
      </c>
      <c r="D11" s="27">
        <v>0.59492</v>
      </c>
      <c r="E11" s="27">
        <v>4.1970999999999998</v>
      </c>
      <c r="F11" s="27">
        <v>3.5733333333333328</v>
      </c>
      <c r="G11" s="27">
        <v>80.400000000000006</v>
      </c>
      <c r="H11" s="240">
        <v>1.6345000000000001</v>
      </c>
      <c r="I11" s="240">
        <v>1.1057999999999999</v>
      </c>
      <c r="J11" s="241">
        <v>74.966767676767674</v>
      </c>
      <c r="K11" s="242">
        <v>2760.8</v>
      </c>
    </row>
    <row r="12" spans="1:13" ht="15.75" customHeight="1" x14ac:dyDescent="0.25">
      <c r="A12" s="238"/>
      <c r="B12" s="32" t="s">
        <v>6</v>
      </c>
      <c r="C12" s="239">
        <v>0.5</v>
      </c>
      <c r="D12" s="27">
        <v>0.63124999999999998</v>
      </c>
      <c r="E12" s="27">
        <v>4.5056000000000003</v>
      </c>
      <c r="F12" s="27">
        <v>3.6666666666666665</v>
      </c>
      <c r="G12" s="27">
        <v>79.7</v>
      </c>
      <c r="H12" s="240">
        <v>1.5609999999999999</v>
      </c>
      <c r="I12" s="240">
        <v>1.1269</v>
      </c>
      <c r="J12" s="241">
        <v>76.653260869565216</v>
      </c>
      <c r="K12" s="242">
        <v>2910.2000000000003</v>
      </c>
    </row>
    <row r="13" spans="1:13" ht="15.75" customHeight="1" x14ac:dyDescent="0.25">
      <c r="A13" s="238"/>
      <c r="B13" s="32" t="s">
        <v>7</v>
      </c>
      <c r="C13" s="239">
        <v>0.5</v>
      </c>
      <c r="D13" s="27">
        <v>0.69528999999999996</v>
      </c>
      <c r="E13" s="27">
        <v>4.3617999999999997</v>
      </c>
      <c r="F13" s="27">
        <v>3.66</v>
      </c>
      <c r="G13" s="27">
        <v>80</v>
      </c>
      <c r="H13" s="240">
        <v>1.4908999999999999</v>
      </c>
      <c r="I13" s="240">
        <v>1.1747000000000001</v>
      </c>
      <c r="J13" s="241">
        <v>78.672590187590188</v>
      </c>
      <c r="K13" s="242">
        <v>2543.5</v>
      </c>
    </row>
    <row r="14" spans="1:13" ht="15.75" customHeight="1" x14ac:dyDescent="0.25">
      <c r="A14" s="238"/>
      <c r="B14" s="32" t="s">
        <v>8</v>
      </c>
      <c r="C14" s="239">
        <v>0.5</v>
      </c>
      <c r="D14" s="27">
        <v>0.73263</v>
      </c>
      <c r="E14" s="27">
        <v>4.0317999999999996</v>
      </c>
      <c r="F14" s="27">
        <v>3.5700000000000003</v>
      </c>
      <c r="G14" s="27">
        <v>81.8</v>
      </c>
      <c r="H14" s="240">
        <v>1.5511999999999999</v>
      </c>
      <c r="I14" s="240">
        <v>1.1995</v>
      </c>
      <c r="J14" s="241">
        <v>76.405151515151516</v>
      </c>
      <c r="K14" s="242">
        <v>2867.6</v>
      </c>
    </row>
    <row r="15" spans="1:13" ht="15.75" customHeight="1" x14ac:dyDescent="0.25">
      <c r="A15" s="238"/>
      <c r="B15" s="32" t="s">
        <v>9</v>
      </c>
      <c r="C15" s="239">
        <v>0.5</v>
      </c>
      <c r="D15" s="27">
        <v>0.74214000000000002</v>
      </c>
      <c r="E15" s="27">
        <v>4.0978000000000003</v>
      </c>
      <c r="F15" s="27">
        <v>3.5066666666666664</v>
      </c>
      <c r="G15" s="27">
        <v>80.3</v>
      </c>
      <c r="H15" s="240">
        <v>1.5809</v>
      </c>
      <c r="I15" s="240">
        <v>1.1638999999999999</v>
      </c>
      <c r="J15" s="241">
        <v>86.794872325741878</v>
      </c>
      <c r="K15" s="242">
        <v>3062.9</v>
      </c>
    </row>
    <row r="16" spans="1:13" ht="15.75" customHeight="1" x14ac:dyDescent="0.25">
      <c r="A16" s="238"/>
      <c r="B16" s="32" t="s">
        <v>10</v>
      </c>
      <c r="C16" s="239">
        <v>0.5</v>
      </c>
      <c r="D16" s="27">
        <v>0.79344000000000003</v>
      </c>
      <c r="E16" s="27">
        <v>4.3441000000000001</v>
      </c>
      <c r="F16" s="27">
        <v>3.4966666666666666</v>
      </c>
      <c r="G16" s="27">
        <v>80.900000000000006</v>
      </c>
      <c r="H16" s="240">
        <v>1.6028</v>
      </c>
      <c r="I16" s="240">
        <v>1.171</v>
      </c>
      <c r="J16" s="241">
        <v>104.89703002070394</v>
      </c>
      <c r="K16" s="242">
        <v>3067.7000000000003</v>
      </c>
    </row>
    <row r="17" spans="1:11" ht="15.75" customHeight="1" x14ac:dyDescent="0.25">
      <c r="A17" s="238"/>
      <c r="B17" s="32" t="s">
        <v>11</v>
      </c>
      <c r="C17" s="239">
        <v>0.5</v>
      </c>
      <c r="D17" s="27">
        <v>0.82333000000000001</v>
      </c>
      <c r="E17" s="27">
        <v>4.181</v>
      </c>
      <c r="F17" s="27">
        <v>3.47</v>
      </c>
      <c r="G17" s="27">
        <v>79.400000000000006</v>
      </c>
      <c r="H17" s="240">
        <v>1.629</v>
      </c>
      <c r="I17" s="240">
        <v>1.1329</v>
      </c>
      <c r="J17" s="241">
        <v>117.12212842712843</v>
      </c>
      <c r="K17" s="242">
        <v>3096.7200000000003</v>
      </c>
    </row>
    <row r="18" spans="1:11" ht="15.75" customHeight="1" x14ac:dyDescent="0.25">
      <c r="A18" s="238"/>
      <c r="B18" s="32" t="s">
        <v>12</v>
      </c>
      <c r="C18" s="239">
        <v>0.5</v>
      </c>
      <c r="D18" s="27">
        <v>0.86850000000000005</v>
      </c>
      <c r="E18" s="27">
        <v>3.7444999999999999</v>
      </c>
      <c r="F18" s="27">
        <v>3.4</v>
      </c>
      <c r="G18" s="27">
        <v>79.2</v>
      </c>
      <c r="H18" s="240">
        <v>1.6092</v>
      </c>
      <c r="I18" s="240">
        <v>1.1402000000000001</v>
      </c>
      <c r="J18" s="241">
        <v>112.47346508563901</v>
      </c>
      <c r="K18" s="242">
        <v>2654.38</v>
      </c>
    </row>
    <row r="19" spans="1:11" ht="15.75" customHeight="1" x14ac:dyDescent="0.25">
      <c r="A19" s="238"/>
      <c r="B19" s="32" t="s">
        <v>13</v>
      </c>
      <c r="C19" s="239">
        <v>0.5</v>
      </c>
      <c r="D19" s="27">
        <v>1.01311</v>
      </c>
      <c r="E19" s="27">
        <v>3.0827</v>
      </c>
      <c r="F19" s="27">
        <v>3.3666666666666667</v>
      </c>
      <c r="G19" s="27">
        <v>80.2</v>
      </c>
      <c r="H19" s="240">
        <v>1.5716000000000001</v>
      </c>
      <c r="I19" s="240">
        <v>1.1659999999999999</v>
      </c>
      <c r="J19" s="241">
        <v>109.31422077922076</v>
      </c>
      <c r="K19" s="242">
        <v>2857.88</v>
      </c>
    </row>
    <row r="20" spans="1:11" ht="15.75" customHeight="1" x14ac:dyDescent="0.25">
      <c r="A20" s="238"/>
      <c r="B20" s="32" t="s">
        <v>14</v>
      </c>
      <c r="C20" s="239">
        <v>0.5</v>
      </c>
      <c r="D20" s="27">
        <v>1.0653900000000001</v>
      </c>
      <c r="E20" s="27">
        <v>3.0634999999999999</v>
      </c>
      <c r="F20" s="27">
        <v>3.3666666666666667</v>
      </c>
      <c r="G20" s="27">
        <v>81.172899999999998</v>
      </c>
      <c r="H20" s="240">
        <v>1.5712999999999999</v>
      </c>
      <c r="I20" s="240">
        <v>1.1984999999999999</v>
      </c>
      <c r="J20" s="241">
        <v>118.54</v>
      </c>
      <c r="K20" s="242">
        <v>3002.78</v>
      </c>
    </row>
    <row r="21" spans="1:11" ht="15.75" customHeight="1" x14ac:dyDescent="0.25">
      <c r="A21" s="238"/>
      <c r="B21" s="32" t="s">
        <v>15</v>
      </c>
      <c r="C21" s="239">
        <v>0.5</v>
      </c>
      <c r="D21" s="27">
        <v>0.99</v>
      </c>
      <c r="E21" s="27">
        <v>2.9333999999999998</v>
      </c>
      <c r="F21" s="27">
        <v>3.3800000000000003</v>
      </c>
      <c r="G21" s="27">
        <v>83.151799999999994</v>
      </c>
      <c r="H21" s="240">
        <v>1.5833999999999999</v>
      </c>
      <c r="I21" s="240">
        <v>1.2343999999999999</v>
      </c>
      <c r="J21" s="241">
        <v>108.9</v>
      </c>
      <c r="K21" s="242">
        <v>2891.4500000000003</v>
      </c>
    </row>
    <row r="22" spans="1:11" ht="15.75" customHeight="1" x14ac:dyDescent="0.25">
      <c r="A22" s="238"/>
      <c r="B22" s="32" t="s">
        <v>16</v>
      </c>
      <c r="C22" s="239">
        <v>0.5</v>
      </c>
      <c r="D22" s="27">
        <v>0.72597999999999996</v>
      </c>
      <c r="E22" s="27">
        <v>2.6823999999999999</v>
      </c>
      <c r="F22" s="27">
        <v>3.3733333333333335</v>
      </c>
      <c r="G22" s="27">
        <v>84.080399999999997</v>
      </c>
      <c r="H22" s="240">
        <v>1.5798000000000001</v>
      </c>
      <c r="I22" s="240">
        <v>1.2633000000000001</v>
      </c>
      <c r="J22" s="241">
        <v>109.95</v>
      </c>
      <c r="K22" s="242">
        <v>2998.86</v>
      </c>
    </row>
    <row r="23" spans="1:11" ht="15.75" customHeight="1" x14ac:dyDescent="0.25">
      <c r="A23" s="238"/>
      <c r="B23" s="32" t="s">
        <v>17</v>
      </c>
      <c r="C23" s="239">
        <v>0.5</v>
      </c>
      <c r="D23" s="27">
        <v>0.52978999999999998</v>
      </c>
      <c r="E23" s="27">
        <v>2.8077000000000001</v>
      </c>
      <c r="F23" s="27">
        <v>3.3800000000000003</v>
      </c>
      <c r="G23" s="27">
        <v>83.626099999999994</v>
      </c>
      <c r="H23" s="240">
        <v>1.6057999999999999</v>
      </c>
      <c r="I23" s="240">
        <v>1.2383999999999999</v>
      </c>
      <c r="J23" s="241">
        <v>110.44</v>
      </c>
      <c r="K23" s="242">
        <v>3093.41</v>
      </c>
    </row>
    <row r="24" spans="1:11" ht="15.75" customHeight="1" x14ac:dyDescent="0.25">
      <c r="A24" s="238"/>
      <c r="B24" s="32" t="s">
        <v>18</v>
      </c>
      <c r="C24" s="239">
        <v>0.5</v>
      </c>
      <c r="D24" s="27">
        <v>0.50971999999999995</v>
      </c>
      <c r="E24" s="27">
        <v>3.1360999999999999</v>
      </c>
      <c r="F24" s="27">
        <v>3.3666666666666667</v>
      </c>
      <c r="G24" s="27">
        <v>80.340999999999994</v>
      </c>
      <c r="H24" s="240">
        <v>1.5519000000000001</v>
      </c>
      <c r="I24" s="240">
        <v>1.1751</v>
      </c>
      <c r="J24" s="241">
        <v>112.87</v>
      </c>
      <c r="K24" s="242">
        <v>3280.64</v>
      </c>
    </row>
    <row r="25" spans="1:11" ht="15.75" customHeight="1" x14ac:dyDescent="0.25">
      <c r="A25" s="238"/>
      <c r="B25" s="32" t="s">
        <v>19</v>
      </c>
      <c r="C25" s="239">
        <v>0.5</v>
      </c>
      <c r="D25" s="27">
        <v>0.50632999999999995</v>
      </c>
      <c r="E25" s="27">
        <v>2.9567000000000001</v>
      </c>
      <c r="F25" s="27">
        <v>3.3433333333333337</v>
      </c>
      <c r="G25" s="27">
        <v>80.517700000000005</v>
      </c>
      <c r="H25" s="240">
        <v>1.5358000000000001</v>
      </c>
      <c r="I25" s="240">
        <v>1.1756</v>
      </c>
      <c r="J25" s="241">
        <v>103</v>
      </c>
      <c r="K25" s="242">
        <v>3289.71</v>
      </c>
    </row>
    <row r="26" spans="1:11" ht="15.75" customHeight="1" x14ac:dyDescent="0.25">
      <c r="A26" s="238"/>
      <c r="B26" s="32" t="s">
        <v>20</v>
      </c>
      <c r="C26" s="239">
        <v>0.5</v>
      </c>
      <c r="D26" s="27">
        <v>0.51285000000000003</v>
      </c>
      <c r="E26" s="27">
        <v>3.4946000000000002</v>
      </c>
      <c r="F26" s="27">
        <v>3.3166666666666664</v>
      </c>
      <c r="G26" s="27">
        <v>81.232500000000002</v>
      </c>
      <c r="H26" s="240">
        <v>1.5504</v>
      </c>
      <c r="I26" s="240">
        <v>1.1708000000000001</v>
      </c>
      <c r="J26" s="241">
        <v>110.10000000000001</v>
      </c>
      <c r="K26" s="242">
        <v>3443.85</v>
      </c>
    </row>
    <row r="27" spans="1:11" ht="15.75" customHeight="1" x14ac:dyDescent="0.25">
      <c r="A27" s="238"/>
      <c r="B27" s="32" t="s">
        <v>21</v>
      </c>
      <c r="C27" s="239">
        <v>0.5</v>
      </c>
      <c r="D27" s="27">
        <v>0.52131000000000005</v>
      </c>
      <c r="E27" s="27">
        <v>3.4674999999999998</v>
      </c>
      <c r="F27" s="27">
        <v>3.2800000000000002</v>
      </c>
      <c r="G27" s="27">
        <v>83.549499999999995</v>
      </c>
      <c r="H27" s="240">
        <v>1.6185</v>
      </c>
      <c r="I27" s="240">
        <v>1.1890000000000001</v>
      </c>
      <c r="J27" s="241">
        <v>109.4</v>
      </c>
      <c r="K27" s="242">
        <v>3609.63</v>
      </c>
    </row>
    <row r="28" spans="1:11" ht="15.75" customHeight="1" x14ac:dyDescent="0.25">
      <c r="A28" s="238"/>
      <c r="B28" s="32" t="s">
        <v>22</v>
      </c>
      <c r="C28" s="239">
        <v>0.5</v>
      </c>
      <c r="D28" s="27">
        <v>0.52127000000000001</v>
      </c>
      <c r="E28" s="27">
        <v>3.5133999999999999</v>
      </c>
      <c r="F28" s="27">
        <v>3.25</v>
      </c>
      <c r="G28" s="27">
        <v>85.563199999999995</v>
      </c>
      <c r="H28" s="240">
        <v>1.6551</v>
      </c>
      <c r="I28" s="240">
        <v>1.2079</v>
      </c>
      <c r="J28" s="241">
        <v>107.93</v>
      </c>
      <c r="K28" s="242">
        <v>3555.59</v>
      </c>
    </row>
    <row r="29" spans="1:11" ht="15.75" customHeight="1" x14ac:dyDescent="0.25">
      <c r="A29" s="238"/>
      <c r="B29" s="32" t="s">
        <v>23</v>
      </c>
      <c r="C29" s="239">
        <v>0.5</v>
      </c>
      <c r="D29" s="27">
        <v>0.53288999999999997</v>
      </c>
      <c r="E29" s="27">
        <v>3.3633999999999999</v>
      </c>
      <c r="F29" s="27">
        <v>3.2333333333333338</v>
      </c>
      <c r="G29" s="27">
        <v>86.897400000000005</v>
      </c>
      <c r="H29" s="240">
        <v>1.6832</v>
      </c>
      <c r="I29" s="240">
        <v>1.2278</v>
      </c>
      <c r="J29" s="241">
        <v>109.81</v>
      </c>
      <c r="K29" s="242">
        <v>3600.19</v>
      </c>
    </row>
    <row r="30" spans="1:11" ht="15.75" customHeight="1" x14ac:dyDescent="0.25">
      <c r="A30" s="238"/>
      <c r="B30" s="32" t="s">
        <v>24</v>
      </c>
      <c r="C30" s="239">
        <v>0.5</v>
      </c>
      <c r="D30" s="27">
        <v>0.56003999999999998</v>
      </c>
      <c r="E30" s="27">
        <v>3.1278999999999999</v>
      </c>
      <c r="F30" s="27">
        <v>3.2133333333333334</v>
      </c>
      <c r="G30" s="27">
        <v>88.001999999999995</v>
      </c>
      <c r="H30" s="240">
        <v>1.6699523076923075</v>
      </c>
      <c r="I30" s="240">
        <v>1.2599</v>
      </c>
      <c r="J30" s="241">
        <v>102.08</v>
      </c>
      <c r="K30" s="242">
        <v>3533.9300000000003</v>
      </c>
    </row>
    <row r="31" spans="1:11" ht="15.75" customHeight="1" x14ac:dyDescent="0.25">
      <c r="A31" s="238"/>
      <c r="B31" s="32" t="s">
        <v>25</v>
      </c>
      <c r="C31" s="239">
        <v>0.5</v>
      </c>
      <c r="D31" s="27">
        <v>0.55761000000000005</v>
      </c>
      <c r="E31" s="27">
        <v>2.6732999999999998</v>
      </c>
      <c r="F31" s="27">
        <v>3.186666666666667</v>
      </c>
      <c r="G31" s="27">
        <v>87.278400000000005</v>
      </c>
      <c r="H31" s="240">
        <v>1.5838000000000001</v>
      </c>
      <c r="I31" s="240">
        <v>1.2670999999999999</v>
      </c>
      <c r="J31" s="241">
        <v>75.959999999999994</v>
      </c>
      <c r="K31" s="242">
        <v>3521.2200000000003</v>
      </c>
    </row>
    <row r="32" spans="1:11" ht="15.75" customHeight="1" x14ac:dyDescent="0.25">
      <c r="A32" s="238"/>
      <c r="B32" s="32" t="s">
        <v>26</v>
      </c>
      <c r="C32" s="239">
        <v>0.5</v>
      </c>
      <c r="D32" s="27">
        <v>0.56352000000000002</v>
      </c>
      <c r="E32" s="27">
        <v>2.2162000000000002</v>
      </c>
      <c r="F32" s="27">
        <v>3.1533333333333338</v>
      </c>
      <c r="G32" s="27">
        <v>89.435900000000004</v>
      </c>
      <c r="H32" s="240">
        <v>1.5139</v>
      </c>
      <c r="I32" s="240">
        <v>1.3463000000000001</v>
      </c>
      <c r="J32" s="241">
        <v>54.050000000000004</v>
      </c>
      <c r="K32" s="242">
        <v>3663.58</v>
      </c>
    </row>
    <row r="33" spans="1:11" ht="15.75" customHeight="1" x14ac:dyDescent="0.25">
      <c r="A33" s="238"/>
      <c r="B33" s="32" t="s">
        <v>27</v>
      </c>
      <c r="C33" s="239">
        <v>0.5</v>
      </c>
      <c r="D33" s="27">
        <v>0.56986000000000003</v>
      </c>
      <c r="E33" s="27">
        <v>2.4468999999999999</v>
      </c>
      <c r="F33" s="27">
        <v>3.1066666666666669</v>
      </c>
      <c r="G33" s="27">
        <v>91.240499999999997</v>
      </c>
      <c r="H33" s="240">
        <v>1.534</v>
      </c>
      <c r="I33" s="240">
        <v>1.3863000000000001</v>
      </c>
      <c r="J33" s="241">
        <v>62.1</v>
      </c>
      <c r="K33" s="242">
        <v>3570.58</v>
      </c>
    </row>
    <row r="34" spans="1:11" ht="15.75" customHeight="1" x14ac:dyDescent="0.25">
      <c r="A34" s="238"/>
      <c r="B34" s="32" t="s">
        <v>28</v>
      </c>
      <c r="C34" s="239">
        <v>0.5</v>
      </c>
      <c r="D34" s="27">
        <v>0.58430000000000004</v>
      </c>
      <c r="E34" s="27">
        <v>2.4849999999999999</v>
      </c>
      <c r="F34" s="27">
        <v>3.0566666666666666</v>
      </c>
      <c r="G34" s="27">
        <v>92.903099999999995</v>
      </c>
      <c r="H34" s="240">
        <v>1.5488</v>
      </c>
      <c r="I34" s="240">
        <v>1.3936999999999999</v>
      </c>
      <c r="J34" s="241">
        <v>50.03</v>
      </c>
      <c r="K34" s="242">
        <v>3335.92</v>
      </c>
    </row>
    <row r="35" spans="1:11" ht="15.75" customHeight="1" x14ac:dyDescent="0.25">
      <c r="A35" s="238"/>
      <c r="B35" s="32" t="s">
        <v>29</v>
      </c>
      <c r="C35" s="239">
        <v>0.5</v>
      </c>
      <c r="D35" s="27">
        <v>0.57869999999999999</v>
      </c>
      <c r="E35" s="27">
        <v>2.4842</v>
      </c>
      <c r="F35" s="27">
        <v>3.0100000000000002</v>
      </c>
      <c r="G35" s="27">
        <v>92.207599999999999</v>
      </c>
      <c r="H35" s="240">
        <v>1.5173000000000001</v>
      </c>
      <c r="I35" s="240">
        <v>1.3862000000000001</v>
      </c>
      <c r="J35" s="241">
        <v>43.42</v>
      </c>
      <c r="K35" s="242">
        <v>3444.26</v>
      </c>
    </row>
    <row r="36" spans="1:11" ht="15.75" customHeight="1" x14ac:dyDescent="0.25">
      <c r="A36" s="238"/>
      <c r="B36" s="32" t="s">
        <v>30</v>
      </c>
      <c r="C36" s="239">
        <v>0.5</v>
      </c>
      <c r="D36" s="27">
        <v>0.58957000000000004</v>
      </c>
      <c r="E36" s="27">
        <v>2.2665000000000002</v>
      </c>
      <c r="F36" s="27">
        <v>2.9499999999999997</v>
      </c>
      <c r="G36" s="27">
        <v>87.018299999999996</v>
      </c>
      <c r="H36" s="240">
        <v>1.4307000000000001</v>
      </c>
      <c r="I36" s="240">
        <v>1.2981</v>
      </c>
      <c r="J36" s="241">
        <v>34.36</v>
      </c>
      <c r="K36" s="242">
        <v>3295.9404615384606</v>
      </c>
    </row>
    <row r="37" spans="1:11" ht="15.75" customHeight="1" x14ac:dyDescent="0.25">
      <c r="A37" s="238"/>
      <c r="B37" s="32" t="s">
        <v>52</v>
      </c>
      <c r="C37" s="239">
        <v>0.5</v>
      </c>
      <c r="D37" s="27">
        <v>0.58398000000000005</v>
      </c>
      <c r="E37" s="27">
        <v>2.1267999999999998</v>
      </c>
      <c r="F37" s="27">
        <v>2.9033333333333338</v>
      </c>
      <c r="G37" s="27">
        <v>85.536699999999996</v>
      </c>
      <c r="H37" s="240">
        <v>1.4341999999999999</v>
      </c>
      <c r="I37" s="240">
        <v>1.2702</v>
      </c>
      <c r="J37" s="241">
        <v>45.95</v>
      </c>
      <c r="K37" s="242">
        <v>3404.6781538461537</v>
      </c>
    </row>
    <row r="38" spans="1:11" ht="15.75" customHeight="1" x14ac:dyDescent="0.25">
      <c r="A38" s="238"/>
      <c r="B38" s="32" t="s">
        <v>53</v>
      </c>
      <c r="C38" s="239">
        <v>0.34229999999999999</v>
      </c>
      <c r="D38" s="27">
        <v>0.43195</v>
      </c>
      <c r="E38" s="27">
        <v>1.3861000000000001</v>
      </c>
      <c r="F38" s="27">
        <v>2.8200000000000003</v>
      </c>
      <c r="G38" s="27">
        <v>78.843000000000004</v>
      </c>
      <c r="H38" s="240">
        <v>1.3127</v>
      </c>
      <c r="I38" s="240">
        <v>1.1762999999999999</v>
      </c>
      <c r="J38" s="241">
        <v>45.800000000000004</v>
      </c>
      <c r="K38" s="242">
        <v>3678.236363636363</v>
      </c>
    </row>
    <row r="39" spans="1:11" ht="15.75" customHeight="1" x14ac:dyDescent="0.25">
      <c r="A39" s="238"/>
      <c r="B39" s="32" t="s">
        <v>54</v>
      </c>
      <c r="C39" s="239">
        <v>0.25</v>
      </c>
      <c r="D39" s="27">
        <v>0.38989000000000001</v>
      </c>
      <c r="E39" s="27">
        <v>1.8673</v>
      </c>
      <c r="F39" s="27">
        <v>2.686666666666667</v>
      </c>
      <c r="G39" s="27">
        <v>76.605800000000002</v>
      </c>
      <c r="H39" s="240">
        <v>1.2415</v>
      </c>
      <c r="I39" s="240">
        <v>1.1515</v>
      </c>
      <c r="J39" s="241">
        <v>50.08</v>
      </c>
      <c r="K39" s="242">
        <v>3763.1824615384612</v>
      </c>
    </row>
    <row r="40" spans="1:11" ht="15.75" customHeight="1" x14ac:dyDescent="0.25">
      <c r="A40" s="238"/>
      <c r="B40" s="32" t="s">
        <v>55</v>
      </c>
      <c r="C40" s="239">
        <v>0.25</v>
      </c>
      <c r="D40" s="27">
        <v>0.35444999999999999</v>
      </c>
      <c r="E40" s="27">
        <v>1.9011</v>
      </c>
      <c r="F40" s="27">
        <v>2.6266666666666665</v>
      </c>
      <c r="G40" s="27">
        <v>77.115799999999993</v>
      </c>
      <c r="H40" s="240">
        <v>1.2393000000000001</v>
      </c>
      <c r="I40" s="240">
        <v>1.1627000000000001</v>
      </c>
      <c r="J40" s="241">
        <v>54.120000000000005</v>
      </c>
      <c r="K40" s="242">
        <v>3952.0380000000014</v>
      </c>
    </row>
    <row r="41" spans="1:11" ht="15.75" customHeight="1" x14ac:dyDescent="0.25">
      <c r="A41" s="238"/>
      <c r="B41" s="32" t="s">
        <v>85</v>
      </c>
      <c r="C41" s="239">
        <v>0.25</v>
      </c>
      <c r="D41" s="27">
        <v>0.31145</v>
      </c>
      <c r="E41" s="27">
        <v>1.7194</v>
      </c>
      <c r="F41" s="27">
        <v>2.5866666666666664</v>
      </c>
      <c r="G41" s="27">
        <v>77.993399999999994</v>
      </c>
      <c r="H41" s="240">
        <v>1.2806999999999999</v>
      </c>
      <c r="I41" s="240">
        <v>1.1620999999999999</v>
      </c>
      <c r="J41" s="241">
        <v>50.823015873015869</v>
      </c>
      <c r="K41" s="242">
        <v>4045.207230769231</v>
      </c>
    </row>
    <row r="42" spans="1:11" ht="15.75" customHeight="1" x14ac:dyDescent="0.25">
      <c r="A42" s="238"/>
      <c r="B42" s="32" t="s">
        <v>86</v>
      </c>
      <c r="C42" s="239">
        <v>0.25</v>
      </c>
      <c r="D42" s="27">
        <v>0.29182000000000002</v>
      </c>
      <c r="E42" s="27">
        <v>1.8158000000000001</v>
      </c>
      <c r="F42" s="27">
        <v>2.5333333333333332</v>
      </c>
      <c r="G42" s="27">
        <v>76.5321</v>
      </c>
      <c r="H42" s="240">
        <v>1.3089</v>
      </c>
      <c r="I42" s="240">
        <v>1.1144000000000001</v>
      </c>
      <c r="J42" s="241">
        <v>52.235156250000003</v>
      </c>
      <c r="K42" s="242">
        <v>4044.121846153846</v>
      </c>
    </row>
    <row r="43" spans="1:11" ht="15.75" customHeight="1" x14ac:dyDescent="0.25">
      <c r="A43" s="238"/>
      <c r="B43" s="32" t="s">
        <v>87</v>
      </c>
      <c r="C43" s="239">
        <v>0.40870000000000001</v>
      </c>
      <c r="D43" s="27">
        <v>0.47098619047619028</v>
      </c>
      <c r="E43" s="27">
        <v>1.8541000000000001</v>
      </c>
      <c r="F43" s="27">
        <v>2.5166666666666666</v>
      </c>
      <c r="G43" s="27">
        <v>77.708299999999994</v>
      </c>
      <c r="H43" s="240">
        <v>1.3267</v>
      </c>
      <c r="I43" s="240">
        <v>1.1269</v>
      </c>
      <c r="J43" s="241">
        <v>61.329523809523806</v>
      </c>
      <c r="K43" s="242">
        <v>4096.9291836734692</v>
      </c>
    </row>
    <row r="44" spans="1:11" ht="15.75" customHeight="1" x14ac:dyDescent="0.25">
      <c r="A44" s="238"/>
      <c r="B44" s="32" t="s">
        <v>88</v>
      </c>
      <c r="C44" s="239">
        <v>0.5</v>
      </c>
      <c r="D44" s="27">
        <v>0.56423142857142861</v>
      </c>
      <c r="E44" s="27">
        <v>1.8807</v>
      </c>
      <c r="F44" s="27">
        <v>2.52</v>
      </c>
      <c r="G44" s="27">
        <v>79.052700000000002</v>
      </c>
      <c r="H44" s="240">
        <v>1.3918999999999999</v>
      </c>
      <c r="I44" s="240">
        <v>1.1324000000000001</v>
      </c>
      <c r="J44" s="241">
        <v>67.704117647058837</v>
      </c>
      <c r="K44" s="242">
        <v>4048.9406153846157</v>
      </c>
    </row>
    <row r="45" spans="1:11" ht="15.75" customHeight="1" x14ac:dyDescent="0.25">
      <c r="A45" s="238"/>
      <c r="B45" s="32" t="s">
        <v>99</v>
      </c>
      <c r="C45" s="239">
        <v>0.5</v>
      </c>
      <c r="D45" s="27">
        <v>0.67904500000000001</v>
      </c>
      <c r="E45" s="27">
        <v>1.8263</v>
      </c>
      <c r="F45" s="27">
        <v>2.4833333333333338</v>
      </c>
      <c r="G45" s="27">
        <v>79.189599999999999</v>
      </c>
      <c r="H45" s="240">
        <v>1.3602000000000001</v>
      </c>
      <c r="I45" s="240">
        <v>1.1416999999999999</v>
      </c>
      <c r="J45" s="241">
        <v>65</v>
      </c>
      <c r="K45" s="242">
        <v>4152.9335384615397</v>
      </c>
    </row>
    <row r="46" spans="1:11" ht="15.75" customHeight="1" x14ac:dyDescent="0.25">
      <c r="A46" s="238"/>
      <c r="B46" s="32" t="s">
        <v>100</v>
      </c>
      <c r="C46" s="239">
        <v>0.66020000000000001</v>
      </c>
      <c r="D46" s="27">
        <v>0.78357265625000005</v>
      </c>
      <c r="E46" s="27">
        <v>1.7793000000000001</v>
      </c>
      <c r="F46" s="27">
        <v>2.4533000000000005</v>
      </c>
      <c r="G46" s="27">
        <v>77.901700000000005</v>
      </c>
      <c r="H46" s="240">
        <v>1.3036000000000001</v>
      </c>
      <c r="I46" s="240">
        <v>1.1207</v>
      </c>
      <c r="J46" s="241">
        <v>75.815555555555548</v>
      </c>
      <c r="K46" s="242">
        <v>4172.7269767441867</v>
      </c>
    </row>
    <row r="47" spans="1:11" ht="15.75" customHeight="1" x14ac:dyDescent="0.25">
      <c r="A47" s="238"/>
      <c r="B47" s="32" t="s">
        <v>101</v>
      </c>
      <c r="C47" s="239">
        <v>0.75</v>
      </c>
      <c r="D47" s="27">
        <v>0.89538265110982407</v>
      </c>
      <c r="E47" s="27">
        <v>2.0004</v>
      </c>
      <c r="F47" s="27">
        <v>2.5092463904323052</v>
      </c>
      <c r="G47" s="27">
        <v>78.420233401675162</v>
      </c>
      <c r="H47" s="240">
        <v>1.3064189062499998</v>
      </c>
      <c r="I47" s="240">
        <v>1.124951</v>
      </c>
      <c r="J47" s="241">
        <v>83.456833333333336</v>
      </c>
      <c r="K47" s="242">
        <v>4110.5327196969747</v>
      </c>
    </row>
    <row r="48" spans="1:11" ht="15.75" customHeight="1" x14ac:dyDescent="0.25">
      <c r="A48" s="238"/>
      <c r="B48" s="32" t="s">
        <v>102</v>
      </c>
      <c r="C48" s="239">
        <v>0.82748739165061203</v>
      </c>
      <c r="D48" s="27">
        <v>0.99488003762026</v>
      </c>
      <c r="E48" s="27">
        <v>2.0212699999999999</v>
      </c>
      <c r="F48" s="27">
        <v>2.5510695953203557</v>
      </c>
      <c r="G48" s="27">
        <v>78.178804489492848</v>
      </c>
      <c r="H48" s="240">
        <v>1.3137019999999999</v>
      </c>
      <c r="I48" s="240">
        <v>1.1171530000000001</v>
      </c>
      <c r="J48" s="241">
        <v>81.650666666666652</v>
      </c>
      <c r="K48" s="242">
        <v>4142.4075634399987</v>
      </c>
    </row>
    <row r="49" spans="1:11" ht="15.75" customHeight="1" x14ac:dyDescent="0.25">
      <c r="A49" s="238"/>
      <c r="B49" s="32" t="s">
        <v>139</v>
      </c>
      <c r="C49" s="239">
        <v>0.91605558078818616</v>
      </c>
      <c r="D49" s="27">
        <v>1.1054582216176583</v>
      </c>
      <c r="E49" s="27">
        <v>2.0421140000000002</v>
      </c>
      <c r="F49" s="27">
        <v>2.5940200771109794</v>
      </c>
      <c r="G49" s="27">
        <v>78.240107650222882</v>
      </c>
      <c r="H49" s="240">
        <v>1.319378113909891</v>
      </c>
      <c r="I49" s="240">
        <v>1.1136569999999999</v>
      </c>
      <c r="J49" s="241">
        <v>80.75533333333334</v>
      </c>
      <c r="K49" s="242">
        <v>4176.2662292961486</v>
      </c>
    </row>
    <row r="50" spans="1:11" ht="15.75" customHeight="1" x14ac:dyDescent="0.25">
      <c r="A50" s="238"/>
      <c r="B50" s="32" t="s">
        <v>140</v>
      </c>
      <c r="C50" s="239">
        <v>0.99274839448520324</v>
      </c>
      <c r="D50" s="27">
        <v>1.2041610301744994</v>
      </c>
      <c r="E50" s="27">
        <v>2.0626820000000001</v>
      </c>
      <c r="F50" s="27">
        <v>2.6333985299047176</v>
      </c>
      <c r="G50" s="27">
        <v>78.298093104824133</v>
      </c>
      <c r="H50" s="240">
        <v>1.3252220341889116</v>
      </c>
      <c r="I50" s="240">
        <v>1.1099920000000001</v>
      </c>
      <c r="J50" s="241">
        <v>79.678666666666672</v>
      </c>
      <c r="K50" s="242">
        <v>4212.843773724423</v>
      </c>
    </row>
    <row r="51" spans="1:11" ht="15.75" customHeight="1" x14ac:dyDescent="0.25">
      <c r="A51" s="238"/>
      <c r="B51" s="32" t="s">
        <v>141</v>
      </c>
      <c r="C51" s="239">
        <v>1.0599350439397159</v>
      </c>
      <c r="D51" s="27">
        <v>1.271347679629012</v>
      </c>
      <c r="E51" s="27">
        <v>2.0826549999999999</v>
      </c>
      <c r="F51" s="27">
        <v>2.6707346967560408</v>
      </c>
      <c r="G51" s="27">
        <v>78.353360822458185</v>
      </c>
      <c r="H51" s="240">
        <v>1.3312731528389221</v>
      </c>
      <c r="I51" s="240">
        <v>1.106101</v>
      </c>
      <c r="J51" s="241">
        <v>78.528333333333336</v>
      </c>
      <c r="K51" s="242">
        <v>4247.5372932422952</v>
      </c>
    </row>
    <row r="52" spans="1:11" ht="15.75" customHeight="1" x14ac:dyDescent="0.25">
      <c r="A52" s="238"/>
      <c r="B52" s="32" t="s">
        <v>142</v>
      </c>
      <c r="C52" s="239">
        <v>1.1192215048765981</v>
      </c>
      <c r="D52" s="27">
        <v>1.3306341405658941</v>
      </c>
      <c r="E52" s="27">
        <v>2.1018119999999998</v>
      </c>
      <c r="F52" s="27">
        <v>2.6998184798321345</v>
      </c>
      <c r="G52" s="27">
        <v>78.411388621732058</v>
      </c>
      <c r="H52" s="240">
        <v>1.3374600923000373</v>
      </c>
      <c r="I52" s="240">
        <v>1.102352</v>
      </c>
      <c r="J52" s="241">
        <v>77.415999999999997</v>
      </c>
      <c r="K52" s="242">
        <v>4281.4056055557739</v>
      </c>
    </row>
    <row r="53" spans="1:11" ht="15.75" customHeight="1" x14ac:dyDescent="0.25">
      <c r="A53" s="238"/>
      <c r="B53" s="32" t="s">
        <v>150</v>
      </c>
      <c r="C53" s="239">
        <v>1.1715422700308638</v>
      </c>
      <c r="D53" s="27">
        <v>1.3829549057201598</v>
      </c>
      <c r="E53" s="27">
        <v>2.1200190000000001</v>
      </c>
      <c r="F53" s="27">
        <v>2.7312593029662513</v>
      </c>
      <c r="G53" s="27">
        <v>78.475093985118122</v>
      </c>
      <c r="H53" s="240">
        <v>1.3436998771199502</v>
      </c>
      <c r="I53" s="240">
        <v>1.0986910000000001</v>
      </c>
      <c r="J53" s="241">
        <v>76.295000000000002</v>
      </c>
      <c r="K53" s="242">
        <v>4317.8823495608558</v>
      </c>
    </row>
    <row r="54" spans="1:11" ht="15.75" customHeight="1" x14ac:dyDescent="0.25">
      <c r="A54" s="238"/>
      <c r="B54" s="32" t="s">
        <v>151</v>
      </c>
      <c r="C54" s="239">
        <v>1.2172229475406224</v>
      </c>
      <c r="D54" s="27">
        <v>1.4286355832299185</v>
      </c>
      <c r="E54" s="27">
        <v>2.137213</v>
      </c>
      <c r="F54" s="27">
        <v>2.7642595826388332</v>
      </c>
      <c r="G54" s="27">
        <v>78.535656989669391</v>
      </c>
      <c r="H54" s="240">
        <v>1.3497991457212239</v>
      </c>
      <c r="I54" s="240">
        <v>1.095259</v>
      </c>
      <c r="J54" s="241">
        <v>75.179333333333332</v>
      </c>
      <c r="K54" s="242">
        <v>4354.9756496879681</v>
      </c>
    </row>
    <row r="55" spans="1:11" ht="15.75" customHeight="1" x14ac:dyDescent="0.25">
      <c r="A55" s="238"/>
      <c r="B55" s="32" t="s">
        <v>152</v>
      </c>
      <c r="C55" s="239">
        <v>1.2567448575509093</v>
      </c>
      <c r="D55" s="27">
        <v>1.4681574932402053</v>
      </c>
      <c r="E55" s="27">
        <v>2.153362</v>
      </c>
      <c r="F55" s="27">
        <v>2.7910397519235763</v>
      </c>
      <c r="G55" s="27">
        <v>78.585076753579415</v>
      </c>
      <c r="H55" s="240">
        <v>1.3555316994245232</v>
      </c>
      <c r="I55" s="240">
        <v>1.09195</v>
      </c>
      <c r="J55" s="241">
        <v>75.545338876770117</v>
      </c>
      <c r="K55" s="242">
        <v>4391.5355842848594</v>
      </c>
    </row>
    <row r="56" spans="1:11" ht="15.75" customHeight="1" x14ac:dyDescent="0.25">
      <c r="A56" s="238"/>
      <c r="B56" s="32" t="s">
        <v>153</v>
      </c>
      <c r="C56" s="239">
        <v>1.290952604014566</v>
      </c>
      <c r="D56" s="27">
        <v>1.502365239703862</v>
      </c>
      <c r="E56" s="27">
        <v>2.1684649999999999</v>
      </c>
      <c r="F56" s="27">
        <v>2.8180236650684498</v>
      </c>
      <c r="G56" s="27">
        <v>78.633414220993558</v>
      </c>
      <c r="H56" s="240">
        <v>1.3611758150124562</v>
      </c>
      <c r="I56" s="240">
        <v>1.0888610000000001</v>
      </c>
      <c r="J56" s="241">
        <v>75.91312894696199</v>
      </c>
      <c r="K56" s="242">
        <v>4427.2578842514713</v>
      </c>
    </row>
    <row r="57" spans="1:11" ht="15.75" customHeight="1" x14ac:dyDescent="0.25">
      <c r="A57" s="238"/>
      <c r="B57" s="32" t="s">
        <v>167</v>
      </c>
      <c r="C57" s="239">
        <v>1.3207432056661152</v>
      </c>
      <c r="D57" s="27">
        <v>1.5321558413554113</v>
      </c>
      <c r="E57" s="27">
        <v>2.1825299999999999</v>
      </c>
      <c r="F57" s="27">
        <v>2.8433817204253251</v>
      </c>
      <c r="G57" s="27">
        <v>78.688558259675531</v>
      </c>
      <c r="H57" s="240">
        <v>1.3668458118485931</v>
      </c>
      <c r="I57" s="240">
        <v>1.085939</v>
      </c>
      <c r="J57" s="241">
        <v>76.282711434483318</v>
      </c>
      <c r="K57" s="242">
        <v>4465.7342514006568</v>
      </c>
    </row>
    <row r="58" spans="1:11" ht="15.75" customHeight="1" x14ac:dyDescent="0.25">
      <c r="A58" s="238"/>
      <c r="B58" s="32" t="s">
        <v>168</v>
      </c>
      <c r="C58" s="239">
        <v>1.3470069314588347</v>
      </c>
      <c r="D58" s="27">
        <v>1.5584195671481307</v>
      </c>
      <c r="E58" s="27">
        <v>2.1955789999999999</v>
      </c>
      <c r="F58" s="27">
        <v>2.8663401932373951</v>
      </c>
      <c r="G58" s="27">
        <v>78.746118054882885</v>
      </c>
      <c r="H58" s="240">
        <v>1.3725490991252109</v>
      </c>
      <c r="I58" s="240">
        <v>1.0831900000000001</v>
      </c>
      <c r="J58" s="241">
        <v>76.654094215395347</v>
      </c>
      <c r="K58" s="242">
        <v>4504.2314673177525</v>
      </c>
    </row>
    <row r="59" spans="1:11" ht="15.75" customHeight="1" x14ac:dyDescent="0.25">
      <c r="A59" s="238"/>
      <c r="B59" s="32" t="s">
        <v>169</v>
      </c>
      <c r="C59" s="239">
        <v>1.3704905091473261</v>
      </c>
      <c r="D59" s="27">
        <v>1.5819031448366221</v>
      </c>
      <c r="E59" s="27">
        <v>2.2076349999999998</v>
      </c>
      <c r="F59" s="27">
        <v>2.8891777780222245</v>
      </c>
      <c r="G59" s="27">
        <v>78.806967003324743</v>
      </c>
      <c r="H59" s="240">
        <v>1.3783025275359218</v>
      </c>
      <c r="I59" s="240">
        <v>1.0806249999999999</v>
      </c>
      <c r="J59" s="241">
        <v>77.027285147943772</v>
      </c>
      <c r="K59" s="242">
        <v>4541.3023493191422</v>
      </c>
    </row>
    <row r="60" spans="1:11" ht="15.75" customHeight="1" x14ac:dyDescent="0.25">
      <c r="A60" s="238"/>
      <c r="B60" s="32" t="s">
        <v>170</v>
      </c>
      <c r="C60" s="239">
        <v>1.3917242854883998</v>
      </c>
      <c r="D60" s="27">
        <v>1.6031369211776958</v>
      </c>
      <c r="E60" s="27">
        <v>2.2187260000000002</v>
      </c>
      <c r="F60" s="27">
        <v>2.9068613444035982</v>
      </c>
      <c r="G60" s="27">
        <v>78.85690633585908</v>
      </c>
      <c r="H60" s="240">
        <v>1.3836196491729307</v>
      </c>
      <c r="I60" s="240">
        <v>1.0782080000000001</v>
      </c>
      <c r="J60" s="241">
        <v>77.402292072090219</v>
      </c>
      <c r="K60" s="242">
        <v>4578.3560107695776</v>
      </c>
    </row>
    <row r="61" spans="1:11" ht="15.75" customHeight="1" x14ac:dyDescent="0.25">
      <c r="A61" s="238"/>
      <c r="B61" s="32" t="s">
        <v>172</v>
      </c>
      <c r="C61" s="239">
        <v>1.411207268129641</v>
      </c>
      <c r="D61" s="27">
        <v>1.6226199038189371</v>
      </c>
      <c r="E61" s="27">
        <v>2.2288800000000002</v>
      </c>
      <c r="F61" s="27">
        <v>2.9231674848717155</v>
      </c>
      <c r="G61" s="27">
        <v>78.913216652018662</v>
      </c>
      <c r="H61" s="240">
        <v>1.3889220684864383</v>
      </c>
      <c r="I61" s="240">
        <v>1.075979</v>
      </c>
      <c r="J61" s="241">
        <v>77.779123831937298</v>
      </c>
      <c r="K61" s="242">
        <v>4618.9195160508407</v>
      </c>
    </row>
    <row r="62" spans="1:11" ht="15.75" customHeight="1" x14ac:dyDescent="0.25">
      <c r="A62" s="238"/>
      <c r="B62" s="32" t="s">
        <v>173</v>
      </c>
      <c r="C62" s="239">
        <v>1.4294327656837726</v>
      </c>
      <c r="D62" s="27">
        <v>1.6408454013730687</v>
      </c>
      <c r="E62" s="27">
        <v>2.238127</v>
      </c>
      <c r="F62" s="27">
        <v>2.9405723906192769</v>
      </c>
      <c r="G62" s="27">
        <v>78.971438963250563</v>
      </c>
      <c r="H62" s="240">
        <v>1.3942151380875953</v>
      </c>
      <c r="I62" s="240">
        <v>1.0739289999999999</v>
      </c>
      <c r="J62" s="241">
        <v>78.15778931410162</v>
      </c>
      <c r="K62" s="242">
        <v>4659.6014291344691</v>
      </c>
    </row>
    <row r="63" spans="1:11" ht="15.75" customHeight="1" x14ac:dyDescent="0.25">
      <c r="A63" s="238"/>
      <c r="B63" s="32" t="s">
        <v>174</v>
      </c>
      <c r="C63" s="239">
        <v>1.4467726379746877</v>
      </c>
      <c r="D63" s="27">
        <v>1.6581852736639837</v>
      </c>
      <c r="E63" s="27">
        <v>2.2464900000000001</v>
      </c>
      <c r="F63" s="27">
        <v>2.9537508595454458</v>
      </c>
      <c r="G63" s="27">
        <v>79.031966863104842</v>
      </c>
      <c r="H63" s="240">
        <v>1.3995019169339109</v>
      </c>
      <c r="I63" s="240">
        <v>1.0720689999999999</v>
      </c>
      <c r="J63" s="241">
        <v>78.538297449710484</v>
      </c>
      <c r="K63" s="242">
        <v>4698.9557025751956</v>
      </c>
    </row>
    <row r="64" spans="1:11" ht="15.75" customHeight="1" x14ac:dyDescent="0.25">
      <c r="A64" s="238"/>
      <c r="B64" s="32" t="s">
        <v>175</v>
      </c>
      <c r="C64" s="239">
        <v>1.4634154090345861</v>
      </c>
      <c r="D64" s="27">
        <v>1.6748280447238821</v>
      </c>
      <c r="E64" s="27">
        <v>2.2539959999999999</v>
      </c>
      <c r="F64" s="27">
        <v>2.9645654284914289</v>
      </c>
      <c r="G64" s="27">
        <v>79.088468075421986</v>
      </c>
      <c r="H64" s="240">
        <v>1.4046232371364764</v>
      </c>
      <c r="I64" s="240">
        <v>1.07026</v>
      </c>
      <c r="J64" s="241">
        <v>78.920657212240698</v>
      </c>
      <c r="K64" s="242">
        <v>4739.4823929462418</v>
      </c>
    </row>
    <row r="65" spans="1:11" ht="15.75" customHeight="1" x14ac:dyDescent="0.25">
      <c r="A65" s="238"/>
      <c r="B65" s="32" t="s">
        <v>197</v>
      </c>
      <c r="C65" s="239">
        <v>1.479523000954295</v>
      </c>
      <c r="D65" s="27">
        <v>1.690935636643591</v>
      </c>
      <c r="E65" s="27">
        <v>2.2606630000000001</v>
      </c>
      <c r="F65" s="27">
        <v>2.9750362470750207</v>
      </c>
      <c r="G65" s="27">
        <v>79.146662478917719</v>
      </c>
      <c r="H65" s="240">
        <v>1.4097220038637268</v>
      </c>
      <c r="I65" s="240">
        <v>1.068621</v>
      </c>
      <c r="J65" s="241">
        <v>79.304877857989084</v>
      </c>
      <c r="K65" s="242">
        <v>4780.9162829649604</v>
      </c>
    </row>
    <row r="66" spans="1:11" ht="15.75" customHeight="1" x14ac:dyDescent="0.25">
      <c r="A66" s="238"/>
      <c r="B66" s="32" t="s">
        <v>198</v>
      </c>
      <c r="C66" s="239">
        <v>1.4893312871722506</v>
      </c>
      <c r="D66" s="27">
        <v>1.7007439228615466</v>
      </c>
      <c r="E66" s="27">
        <v>2.266521</v>
      </c>
      <c r="F66" s="27">
        <v>2.982239328222128</v>
      </c>
      <c r="G66" s="27">
        <v>79.206627365555406</v>
      </c>
      <c r="H66" s="240">
        <v>1.4147986776012258</v>
      </c>
      <c r="I66" s="240">
        <v>1.0671520000000001</v>
      </c>
      <c r="J66" s="241">
        <v>79.690968708673211</v>
      </c>
      <c r="K66" s="242">
        <v>4822.820920182694</v>
      </c>
    </row>
    <row r="67" spans="1:11" ht="15.75" customHeight="1" x14ac:dyDescent="0.25">
      <c r="A67" s="238"/>
      <c r="B67" s="32" t="s">
        <v>199</v>
      </c>
      <c r="C67" s="239">
        <v>1.5081066666666667</v>
      </c>
      <c r="D67" s="27">
        <v>1.7195193023559627</v>
      </c>
      <c r="E67" s="27">
        <v>2.271582</v>
      </c>
      <c r="F67" s="27">
        <v>2.9886102120166176</v>
      </c>
      <c r="G67" s="27">
        <v>79.269451970012724</v>
      </c>
      <c r="H67" s="240">
        <v>1.4198741927656655</v>
      </c>
      <c r="I67" s="240">
        <v>1.065863</v>
      </c>
      <c r="J67" s="241">
        <v>80.078939148486498</v>
      </c>
      <c r="K67" s="242">
        <v>4865.3211959689652</v>
      </c>
    </row>
    <row r="68" spans="1:11" ht="15.75" customHeight="1" x14ac:dyDescent="0.25">
      <c r="A68" s="238"/>
      <c r="B68" s="243" t="s">
        <v>200</v>
      </c>
      <c r="C68" s="244">
        <v>1.5232700000000001</v>
      </c>
      <c r="D68" s="93">
        <v>1.7346826356892961</v>
      </c>
      <c r="E68" s="93">
        <v>2.275849</v>
      </c>
      <c r="F68" s="93">
        <v>2.9949174505224887</v>
      </c>
      <c r="G68" s="93">
        <v>79.33171782541497</v>
      </c>
      <c r="H68" s="245">
        <v>1.4249515298613462</v>
      </c>
      <c r="I68" s="245">
        <v>1.0645169999999999</v>
      </c>
      <c r="J68" s="246">
        <v>80.468798620779751</v>
      </c>
      <c r="K68" s="247">
        <v>4907.3794404984665</v>
      </c>
    </row>
    <row r="69" spans="1:11" ht="15.75" customHeight="1" x14ac:dyDescent="0.25">
      <c r="A69" s="238"/>
      <c r="B69" s="24">
        <v>2008</v>
      </c>
      <c r="C69" s="248">
        <v>4.6874500000000001</v>
      </c>
      <c r="D69" s="27">
        <v>5.5235250000000002</v>
      </c>
      <c r="E69" s="241">
        <f ca="1">AVERAGE(OFFSET($E$8, 4*(ROW()-ROW($E$70)), 0, 4, 1))</f>
        <v>4.6816999999999993</v>
      </c>
      <c r="F69" s="27">
        <v>5.7008333333333328</v>
      </c>
      <c r="G69" s="27">
        <v>91.050000000000011</v>
      </c>
      <c r="H69" s="240">
        <v>1.8527749999999998</v>
      </c>
      <c r="I69" s="240">
        <f t="shared" ref="I69:I82" ca="1" si="0">AVERAGE(OFFSET($I$8, 4*(ROW()-ROW($I$70)), 0, 4, 1))</f>
        <v>1.25925</v>
      </c>
      <c r="J69" s="241">
        <v>97.66</v>
      </c>
      <c r="K69" s="242">
        <v>2618.9250000000002</v>
      </c>
    </row>
    <row r="70" spans="1:11" ht="15.75" customHeight="1" x14ac:dyDescent="0.25">
      <c r="B70" s="24">
        <v>2009</v>
      </c>
      <c r="C70" s="248">
        <v>0.64284999999999992</v>
      </c>
      <c r="D70" s="27">
        <v>1.210755</v>
      </c>
      <c r="E70" s="27">
        <f t="shared" ref="E70:E82" ca="1" si="1">AVERAGE(OFFSET($E$8, 4*(ROW()-ROW($E$70)), 0, 4, 1))</f>
        <v>4.2543499999999996</v>
      </c>
      <c r="F70" s="27">
        <v>3.708333333333333</v>
      </c>
      <c r="G70" s="27">
        <v>80.575000000000003</v>
      </c>
      <c r="H70" s="240">
        <v>1.5651250000000001</v>
      </c>
      <c r="I70" s="240">
        <f t="shared" ca="1" si="0"/>
        <v>1.1233</v>
      </c>
      <c r="J70" s="241">
        <v>61.860580455172837</v>
      </c>
      <c r="K70" s="242">
        <v>2387.9750000000004</v>
      </c>
    </row>
    <row r="71" spans="1:11" ht="15.75" customHeight="1" x14ac:dyDescent="0.25">
      <c r="B71" s="24">
        <v>2010</v>
      </c>
      <c r="C71" s="248">
        <v>0.5</v>
      </c>
      <c r="D71" s="27">
        <v>0.70032749999999999</v>
      </c>
      <c r="E71" s="27">
        <f t="shared" ca="1" si="1"/>
        <v>4.24925</v>
      </c>
      <c r="F71" s="27">
        <v>3.6008333333333331</v>
      </c>
      <c r="G71" s="27">
        <v>80.45</v>
      </c>
      <c r="H71" s="240">
        <v>1.5459999999999998</v>
      </c>
      <c r="I71" s="240">
        <f t="shared" ca="1" si="0"/>
        <v>1.16625</v>
      </c>
      <c r="J71" s="241">
        <v>79.631468724512203</v>
      </c>
      <c r="K71" s="242">
        <v>2846.05</v>
      </c>
    </row>
    <row r="72" spans="1:11" ht="15.75" customHeight="1" x14ac:dyDescent="0.25">
      <c r="B72" s="24">
        <v>2011</v>
      </c>
      <c r="C72" s="248">
        <v>0.5</v>
      </c>
      <c r="D72" s="27">
        <v>0.87459500000000001</v>
      </c>
      <c r="E72" s="27">
        <f t="shared" ca="1" si="1"/>
        <v>3.8380749999999999</v>
      </c>
      <c r="F72" s="27">
        <v>3.4333333333333336</v>
      </c>
      <c r="G72" s="27">
        <v>79.924999999999997</v>
      </c>
      <c r="H72" s="240">
        <v>1.6031499999999999</v>
      </c>
      <c r="I72" s="240">
        <f t="shared" ca="1" si="0"/>
        <v>1.152525</v>
      </c>
      <c r="J72" s="241">
        <v>110.95171107817303</v>
      </c>
      <c r="K72" s="242">
        <v>2919.17</v>
      </c>
    </row>
    <row r="73" spans="1:11" ht="15.75" customHeight="1" x14ac:dyDescent="0.25">
      <c r="B73" s="24">
        <v>2012</v>
      </c>
      <c r="C73" s="248">
        <v>0.5</v>
      </c>
      <c r="D73" s="27">
        <v>0.82779000000000003</v>
      </c>
      <c r="E73" s="27">
        <f t="shared" ca="1" si="1"/>
        <v>2.87175</v>
      </c>
      <c r="F73" s="27">
        <v>3.3750000000000004</v>
      </c>
      <c r="G73" s="27">
        <v>83.007800000000003</v>
      </c>
      <c r="H73" s="240">
        <v>1.5850750000000002</v>
      </c>
      <c r="I73" s="240">
        <f t="shared" ca="1" si="0"/>
        <v>1.2336499999999999</v>
      </c>
      <c r="J73" s="241">
        <v>111.9575</v>
      </c>
      <c r="K73" s="242">
        <v>2996.625</v>
      </c>
    </row>
    <row r="74" spans="1:11" ht="15.75" customHeight="1" x14ac:dyDescent="0.25">
      <c r="B74" s="24">
        <v>2013</v>
      </c>
      <c r="C74" s="248">
        <v>0.5</v>
      </c>
      <c r="D74" s="27">
        <v>0.51255249999999997</v>
      </c>
      <c r="E74" s="27">
        <f t="shared" ca="1" si="1"/>
        <v>3.263725</v>
      </c>
      <c r="F74" s="27">
        <v>3.3266666666666671</v>
      </c>
      <c r="G74" s="27">
        <v>81.41017500000001</v>
      </c>
      <c r="H74" s="240">
        <v>1.5641499999999999</v>
      </c>
      <c r="I74" s="240">
        <f t="shared" ca="1" si="0"/>
        <v>1.1776249999999999</v>
      </c>
      <c r="J74" s="241">
        <v>108.8425</v>
      </c>
      <c r="K74" s="242">
        <v>3405.9575000000004</v>
      </c>
    </row>
    <row r="75" spans="1:11" ht="15.75" customHeight="1" x14ac:dyDescent="0.25">
      <c r="B75" s="24">
        <v>2014</v>
      </c>
      <c r="C75" s="248">
        <v>0.5</v>
      </c>
      <c r="D75" s="27">
        <v>0.54295249999999995</v>
      </c>
      <c r="E75" s="27">
        <f t="shared" ca="1" si="1"/>
        <v>3.1694999999999998</v>
      </c>
      <c r="F75" s="27">
        <v>3.2208333333333337</v>
      </c>
      <c r="G75" s="27">
        <v>86.935249999999996</v>
      </c>
      <c r="H75" s="240">
        <v>1.648013076923077</v>
      </c>
      <c r="I75" s="240">
        <f t="shared" ca="1" si="0"/>
        <v>1.240675</v>
      </c>
      <c r="J75" s="241">
        <v>98.944999999999993</v>
      </c>
      <c r="K75" s="242">
        <v>3552.7325000000001</v>
      </c>
    </row>
    <row r="76" spans="1:11" ht="15.75" customHeight="1" x14ac:dyDescent="0.25">
      <c r="B76" s="24">
        <v>2015</v>
      </c>
      <c r="C76" s="248">
        <v>0.5</v>
      </c>
      <c r="D76" s="27">
        <v>0.57409500000000002</v>
      </c>
      <c r="E76" s="27">
        <f t="shared" ca="1" si="1"/>
        <v>2.4080749999999997</v>
      </c>
      <c r="F76" s="27">
        <v>3.0816666666666666</v>
      </c>
      <c r="G76" s="27">
        <v>91.446775000000002</v>
      </c>
      <c r="H76" s="240">
        <v>1.5285000000000002</v>
      </c>
      <c r="I76" s="240">
        <f t="shared" ca="1" si="0"/>
        <v>1.3781250000000003</v>
      </c>
      <c r="J76" s="241">
        <v>52.400000000000006</v>
      </c>
      <c r="K76" s="242">
        <v>3503.585</v>
      </c>
    </row>
    <row r="77" spans="1:11" ht="15.75" customHeight="1" x14ac:dyDescent="0.25">
      <c r="B77" s="24">
        <v>2016</v>
      </c>
      <c r="C77" s="248">
        <v>0.39807500000000001</v>
      </c>
      <c r="D77" s="27">
        <v>0.49884750000000005</v>
      </c>
      <c r="E77" s="27">
        <f t="shared" ca="1" si="1"/>
        <v>1.911675</v>
      </c>
      <c r="F77" s="27">
        <v>2.8400000000000003</v>
      </c>
      <c r="G77" s="27">
        <v>82.000950000000003</v>
      </c>
      <c r="H77" s="240">
        <v>1.3547750000000001</v>
      </c>
      <c r="I77" s="240">
        <f t="shared" ca="1" si="0"/>
        <v>1.2240249999999999</v>
      </c>
      <c r="J77" s="241">
        <v>44.047499999999999</v>
      </c>
      <c r="K77" s="242">
        <v>3535.5093601398594</v>
      </c>
    </row>
    <row r="78" spans="1:11" ht="15.75" customHeight="1" x14ac:dyDescent="0.25">
      <c r="B78" s="24">
        <v>2017</v>
      </c>
      <c r="C78" s="248">
        <v>0.28967500000000002</v>
      </c>
      <c r="D78" s="27">
        <v>0.35717654761904755</v>
      </c>
      <c r="E78" s="27">
        <f t="shared" ca="1" si="1"/>
        <v>1.8226</v>
      </c>
      <c r="F78" s="27">
        <v>2.565833333333333</v>
      </c>
      <c r="G78" s="27">
        <v>77.337400000000002</v>
      </c>
      <c r="H78" s="240">
        <v>1.2888999999999999</v>
      </c>
      <c r="I78" s="240">
        <f t="shared" ca="1" si="0"/>
        <v>1.1415249999999999</v>
      </c>
      <c r="J78" s="241">
        <v>54.626923983134922</v>
      </c>
      <c r="K78" s="242">
        <v>4034.5740651491369</v>
      </c>
    </row>
    <row r="79" spans="1:11" ht="15.75" customHeight="1" x14ac:dyDescent="0.25">
      <c r="B79" s="24">
        <v>2018</v>
      </c>
      <c r="C79" s="248">
        <v>0.60255000000000003</v>
      </c>
      <c r="D79" s="27">
        <v>0.7305579339828131</v>
      </c>
      <c r="E79" s="27">
        <f t="shared" ca="1" si="1"/>
        <v>1.871675</v>
      </c>
      <c r="F79" s="27">
        <v>2.4914699309414097</v>
      </c>
      <c r="G79" s="27">
        <v>78.641058350418788</v>
      </c>
      <c r="H79" s="240">
        <v>1.3405297265625</v>
      </c>
      <c r="I79" s="240">
        <f t="shared" ca="1" si="0"/>
        <v>1.1299377500000001</v>
      </c>
      <c r="J79" s="241">
        <v>72.994126633986937</v>
      </c>
      <c r="K79" s="242">
        <v>4121.2834625718287</v>
      </c>
    </row>
    <row r="80" spans="1:11" ht="15.75" customHeight="1" x14ac:dyDescent="0.25">
      <c r="B80" s="24">
        <v>2019</v>
      </c>
      <c r="C80" s="248">
        <v>0.94905660271592929</v>
      </c>
      <c r="D80" s="27">
        <v>1.1439617422603574</v>
      </c>
      <c r="E80" s="27">
        <f t="shared" ca="1" si="1"/>
        <v>2.0521802500000002</v>
      </c>
      <c r="F80" s="27">
        <v>2.6123057247730235</v>
      </c>
      <c r="G80" s="27">
        <v>78.267591516749505</v>
      </c>
      <c r="H80" s="240">
        <v>1.3223938252344312</v>
      </c>
      <c r="I80" s="240">
        <f t="shared" ca="1" si="0"/>
        <v>1.11172575</v>
      </c>
      <c r="J80" s="241">
        <v>80.153250000000014</v>
      </c>
      <c r="K80" s="242">
        <v>4194.7637149257162</v>
      </c>
    </row>
    <row r="81" spans="2:11" ht="15.75" customHeight="1" x14ac:dyDescent="0.25">
      <c r="B81" s="24">
        <v>2020</v>
      </c>
      <c r="C81" s="248">
        <v>1.1911828949997485</v>
      </c>
      <c r="D81" s="27">
        <v>1.4025955306890445</v>
      </c>
      <c r="E81" s="27">
        <f t="shared" ca="1" si="1"/>
        <v>2.1281015000000001</v>
      </c>
      <c r="F81" s="27">
        <v>2.746594279340199</v>
      </c>
      <c r="G81" s="27">
        <v>78.501804087524746</v>
      </c>
      <c r="H81" s="240">
        <v>1.3466227036414335</v>
      </c>
      <c r="I81" s="240">
        <f t="shared" ca="1" si="0"/>
        <v>1.0970630000000001</v>
      </c>
      <c r="J81" s="241">
        <v>76.108918052525866</v>
      </c>
      <c r="K81" s="242">
        <v>4336.4497972723639</v>
      </c>
    </row>
    <row r="82" spans="2:11" ht="15.75" customHeight="1" x14ac:dyDescent="0.25">
      <c r="B82" s="24">
        <v>2021</v>
      </c>
      <c r="C82" s="248">
        <v>1.3322983125717105</v>
      </c>
      <c r="D82" s="27">
        <v>1.5437109482610065</v>
      </c>
      <c r="E82" s="27">
        <f t="shared" ca="1" si="1"/>
        <v>2.1885522499999999</v>
      </c>
      <c r="F82" s="27">
        <v>2.8542308391883489</v>
      </c>
      <c r="G82" s="27">
        <v>78.718764384719179</v>
      </c>
      <c r="H82" s="240">
        <v>1.3697183133805457</v>
      </c>
      <c r="I82" s="240">
        <f t="shared" ca="1" si="0"/>
        <v>1.0846537500000002</v>
      </c>
      <c r="J82" s="241">
        <v>76.469304936196096</v>
      </c>
      <c r="K82" s="242">
        <v>4484.6314880722557</v>
      </c>
    </row>
    <row r="83" spans="2:11" ht="15.75" customHeight="1" x14ac:dyDescent="0.25">
      <c r="B83" s="183">
        <v>2022</v>
      </c>
      <c r="C83" s="248">
        <v>1.4197842393191253</v>
      </c>
      <c r="D83" s="27">
        <v>1.6311968750084214</v>
      </c>
      <c r="E83" s="27">
        <f ca="1">AVERAGE(OFFSET($E$8, 4*(ROW()-ROW($E$70)), 0, 4, 1))</f>
        <v>2.2330557500000001</v>
      </c>
      <c r="F83" s="241">
        <v>2.9310880198600091</v>
      </c>
      <c r="G83" s="241">
        <v>78.943382203558286</v>
      </c>
      <c r="H83" s="240">
        <v>1.3915646931702188</v>
      </c>
      <c r="I83" s="240">
        <f ca="1">AVERAGE(OFFSET($I$8, 4*(ROW()-ROW($I$70)), 0, 4, 1))</f>
        <v>1.07504625</v>
      </c>
      <c r="J83" s="241">
        <v>77.969375666959905</v>
      </c>
      <c r="K83" s="242">
        <v>4638.9581646325205</v>
      </c>
    </row>
    <row r="84" spans="2:11" ht="15.75" customHeight="1" x14ac:dyDescent="0.25">
      <c r="B84" s="194">
        <v>2023</v>
      </c>
      <c r="C84" s="249">
        <v>1.4850940909569494</v>
      </c>
      <c r="D84" s="136">
        <v>1.6965067266462455</v>
      </c>
      <c r="E84" s="27">
        <f ca="1">AVERAGE(OFFSET($E$8, 4*(ROW()-ROW($E$70)), 0, 4, 1))</f>
        <v>2.2631904999999999</v>
      </c>
      <c r="F84" s="246">
        <v>2.9776128039512986</v>
      </c>
      <c r="G84" s="246">
        <v>79.177802472476955</v>
      </c>
      <c r="H84" s="245">
        <v>1.4122545278417737</v>
      </c>
      <c r="I84" s="245">
        <f ca="1">AVERAGE(OFFSET($I$8, 4*(ROW()-ROW($I$70)), 0, 4, 1))</f>
        <v>1.067974</v>
      </c>
      <c r="J84" s="246">
        <v>79.498860731847373</v>
      </c>
      <c r="K84" s="247">
        <v>4802.1351980157151</v>
      </c>
    </row>
    <row r="85" spans="2:11" ht="15.75" customHeight="1" x14ac:dyDescent="0.25">
      <c r="B85" s="183" t="s">
        <v>178</v>
      </c>
      <c r="C85" s="248">
        <v>3.6166</v>
      </c>
      <c r="D85" s="27">
        <v>4.6131250000000001</v>
      </c>
      <c r="E85" s="139">
        <f ca="1">AVERAGE(OFFSET($E$9, 4*(ROW()-ROW($E$86)), 0, 4, 1))</f>
        <v>4.59795</v>
      </c>
      <c r="F85" s="241">
        <v>5.2574999999999994</v>
      </c>
      <c r="G85" s="27">
        <v>86.550000000000011</v>
      </c>
      <c r="H85" s="240">
        <v>1.7166999999999999</v>
      </c>
      <c r="I85" s="250">
        <f t="shared" ref="I85:I100" ca="1" si="2">AVERAGE(OFFSET($I$9, 4*(ROW()-ROW($I$86)), 0, 4, 1))</f>
        <v>1.2042000000000002</v>
      </c>
      <c r="J85" s="27">
        <v>84.736799242424254</v>
      </c>
      <c r="K85" s="160">
        <v>2383.2125000000001</v>
      </c>
    </row>
    <row r="86" spans="2:11" ht="15.75" customHeight="1" x14ac:dyDescent="0.25">
      <c r="B86" s="183" t="s">
        <v>104</v>
      </c>
      <c r="C86" s="248">
        <v>0.5</v>
      </c>
      <c r="D86" s="27">
        <v>0.84924750000000004</v>
      </c>
      <c r="E86" s="27">
        <f t="shared" ref="E86:E100" ca="1" si="3">AVERAGE(OFFSET($E$8, 4*(ROW()-ROW($E$86)), 0, 4, 1))</f>
        <v>4.2543499999999996</v>
      </c>
      <c r="F86" s="241">
        <v>3.6041666666666665</v>
      </c>
      <c r="G86" s="27">
        <v>81.050000000000011</v>
      </c>
      <c r="H86" s="240">
        <v>1.5967249999999999</v>
      </c>
      <c r="I86" s="250">
        <f t="shared" ca="1" si="2"/>
        <v>1.129775</v>
      </c>
      <c r="J86" s="27">
        <v>69.778763096806571</v>
      </c>
      <c r="K86" s="160">
        <v>2619.4749999999999</v>
      </c>
    </row>
    <row r="87" spans="2:11" ht="15.75" customHeight="1" x14ac:dyDescent="0.25">
      <c r="B87" s="183" t="s">
        <v>105</v>
      </c>
      <c r="C87" s="248">
        <v>0.5</v>
      </c>
      <c r="D87" s="27">
        <v>0.74087499999999995</v>
      </c>
      <c r="E87" s="27">
        <f t="shared" ca="1" si="3"/>
        <v>4.24925</v>
      </c>
      <c r="F87" s="241">
        <v>3.5583333333333331</v>
      </c>
      <c r="G87" s="27">
        <v>80.75</v>
      </c>
      <c r="H87" s="240">
        <v>1.5564499999999999</v>
      </c>
      <c r="I87" s="250">
        <f t="shared" ca="1" si="2"/>
        <v>1.1772750000000001</v>
      </c>
      <c r="J87" s="27">
        <v>86.692411012296887</v>
      </c>
      <c r="K87" s="160">
        <v>2885.4250000000002</v>
      </c>
    </row>
    <row r="88" spans="2:11" ht="15.75" customHeight="1" x14ac:dyDescent="0.25">
      <c r="B88" s="183" t="s">
        <v>106</v>
      </c>
      <c r="C88" s="248">
        <v>0.5</v>
      </c>
      <c r="D88" s="27">
        <v>0.94258249999999988</v>
      </c>
      <c r="E88" s="27">
        <f t="shared" ca="1" si="3"/>
        <v>3.8380749999999999</v>
      </c>
      <c r="F88" s="241">
        <v>3.4008333333333334</v>
      </c>
      <c r="G88" s="27">
        <v>79.993224999999995</v>
      </c>
      <c r="H88" s="240">
        <v>1.595275</v>
      </c>
      <c r="I88" s="250">
        <f t="shared" ca="1" si="2"/>
        <v>1.1594</v>
      </c>
      <c r="J88" s="27">
        <v>114.36245357299705</v>
      </c>
      <c r="K88" s="160">
        <v>2902.94</v>
      </c>
    </row>
    <row r="89" spans="2:11" ht="15.75" customHeight="1" x14ac:dyDescent="0.25">
      <c r="B89" s="183" t="s">
        <v>107</v>
      </c>
      <c r="C89" s="248">
        <v>0.5</v>
      </c>
      <c r="D89" s="27">
        <v>0.6888725</v>
      </c>
      <c r="E89" s="27">
        <f t="shared" ca="1" si="3"/>
        <v>2.87175</v>
      </c>
      <c r="F89" s="241">
        <v>3.3750000000000004</v>
      </c>
      <c r="G89" s="27">
        <v>82.799824999999998</v>
      </c>
      <c r="H89" s="240">
        <v>1.580225</v>
      </c>
      <c r="I89" s="250">
        <f t="shared" ca="1" si="2"/>
        <v>1.2278</v>
      </c>
      <c r="J89" s="27">
        <v>110.54</v>
      </c>
      <c r="K89" s="160">
        <v>3066.09</v>
      </c>
    </row>
    <row r="90" spans="2:11" ht="15.75" customHeight="1" x14ac:dyDescent="0.25">
      <c r="B90" s="26" t="s">
        <v>108</v>
      </c>
      <c r="C90" s="248">
        <v>0.5</v>
      </c>
      <c r="D90" s="27">
        <v>0.51544000000000001</v>
      </c>
      <c r="E90" s="27">
        <f t="shared" ca="1" si="3"/>
        <v>3.263725</v>
      </c>
      <c r="F90" s="27">
        <v>3.2975000000000003</v>
      </c>
      <c r="G90" s="27">
        <v>82.715724999999992</v>
      </c>
      <c r="H90" s="240">
        <v>1.58995</v>
      </c>
      <c r="I90" s="250">
        <f t="shared" ca="1" si="2"/>
        <v>1.1858249999999999</v>
      </c>
      <c r="J90" s="27">
        <v>107.6075</v>
      </c>
      <c r="K90" s="160">
        <v>3474.6949999999997</v>
      </c>
    </row>
    <row r="91" spans="2:11" ht="15.75" customHeight="1" x14ac:dyDescent="0.25">
      <c r="B91" s="26" t="s">
        <v>109</v>
      </c>
      <c r="C91" s="248">
        <v>0.5</v>
      </c>
      <c r="D91" s="27">
        <v>0.55351499999999998</v>
      </c>
      <c r="E91" s="27">
        <f t="shared" ca="1" si="3"/>
        <v>3.1694999999999998</v>
      </c>
      <c r="F91" s="27">
        <v>3.1966666666666672</v>
      </c>
      <c r="G91" s="27">
        <v>87.903425000000013</v>
      </c>
      <c r="H91" s="240">
        <v>1.6127130769230771</v>
      </c>
      <c r="I91" s="250">
        <f t="shared" ca="1" si="2"/>
        <v>1.2752750000000002</v>
      </c>
      <c r="J91" s="27">
        <v>85.474999999999994</v>
      </c>
      <c r="K91" s="160">
        <v>3579.73</v>
      </c>
    </row>
    <row r="92" spans="2:11" ht="15.75" customHeight="1" x14ac:dyDescent="0.25">
      <c r="B92" s="26" t="s">
        <v>110</v>
      </c>
      <c r="C92" s="248">
        <v>0.5</v>
      </c>
      <c r="D92" s="27">
        <v>0.58060750000000005</v>
      </c>
      <c r="E92" s="27">
        <f t="shared" ca="1" si="3"/>
        <v>2.4080749999999997</v>
      </c>
      <c r="F92" s="27">
        <v>3.0308333333333333</v>
      </c>
      <c r="G92" s="27">
        <v>90.842375000000004</v>
      </c>
      <c r="H92" s="240">
        <v>1.5076999999999998</v>
      </c>
      <c r="I92" s="250">
        <f t="shared" ca="1" si="2"/>
        <v>1.3660749999999999</v>
      </c>
      <c r="J92" s="27">
        <v>47.477500000000006</v>
      </c>
      <c r="K92" s="160">
        <v>3411.6751153846153</v>
      </c>
    </row>
    <row r="93" spans="2:11" ht="15.75" customHeight="1" x14ac:dyDescent="0.25">
      <c r="B93" s="26" t="s">
        <v>111</v>
      </c>
      <c r="C93" s="248">
        <v>0.33557500000000001</v>
      </c>
      <c r="D93" s="27">
        <v>0.4400675</v>
      </c>
      <c r="E93" s="27">
        <f t="shared" ca="1" si="3"/>
        <v>1.911675</v>
      </c>
      <c r="F93" s="27">
        <v>2.7591666666666672</v>
      </c>
      <c r="G93" s="27">
        <v>79.525324999999995</v>
      </c>
      <c r="H93" s="240">
        <v>1.3069250000000001</v>
      </c>
      <c r="I93" s="250">
        <f t="shared" ca="1" si="2"/>
        <v>1.190175</v>
      </c>
      <c r="J93" s="27">
        <v>48.987499999999997</v>
      </c>
      <c r="K93" s="160">
        <v>3699.5337447552447</v>
      </c>
    </row>
    <row r="94" spans="2:11" ht="15.75" customHeight="1" x14ac:dyDescent="0.25">
      <c r="B94" s="26" t="s">
        <v>112</v>
      </c>
      <c r="C94" s="248">
        <v>0.35217500000000002</v>
      </c>
      <c r="D94" s="27">
        <v>0.40962190476190474</v>
      </c>
      <c r="E94" s="27">
        <f t="shared" ca="1" si="3"/>
        <v>1.8226</v>
      </c>
      <c r="F94" s="27">
        <v>2.5391666666666666</v>
      </c>
      <c r="G94" s="27">
        <v>77.821624999999997</v>
      </c>
      <c r="H94" s="240">
        <v>1.3270499999999998</v>
      </c>
      <c r="I94" s="250">
        <f t="shared" ca="1" si="2"/>
        <v>1.13395</v>
      </c>
      <c r="J94" s="27">
        <v>58.022953394899631</v>
      </c>
      <c r="K94" s="160">
        <v>4058.7997189952907</v>
      </c>
    </row>
    <row r="95" spans="2:11" ht="15.75" customHeight="1" x14ac:dyDescent="0.25">
      <c r="B95" s="26" t="s">
        <v>113</v>
      </c>
      <c r="C95" s="248">
        <v>0.68442184791265304</v>
      </c>
      <c r="D95" s="27">
        <v>0.83822008624502098</v>
      </c>
      <c r="E95" s="27">
        <f t="shared" ca="1" si="3"/>
        <v>1.871675</v>
      </c>
      <c r="F95" s="27">
        <v>2.4992373297714989</v>
      </c>
      <c r="G95" s="27">
        <v>78.422584472791996</v>
      </c>
      <c r="H95" s="240">
        <v>1.3209802265624999</v>
      </c>
      <c r="I95" s="250">
        <f t="shared" ca="1" si="2"/>
        <v>1.126126</v>
      </c>
      <c r="J95" s="27">
        <v>76.480763888888887</v>
      </c>
      <c r="K95" s="160">
        <v>4144.6501995856752</v>
      </c>
    </row>
    <row r="96" spans="2:11" ht="15.75" customHeight="1" x14ac:dyDescent="0.25">
      <c r="B96" s="26" t="s">
        <v>143</v>
      </c>
      <c r="C96" s="248">
        <v>1.0219901310224258</v>
      </c>
      <c r="D96" s="27">
        <v>1.2279002679967659</v>
      </c>
      <c r="E96" s="27">
        <f t="shared" ca="1" si="3"/>
        <v>2.0521802500000002</v>
      </c>
      <c r="F96" s="27">
        <v>2.6494929459009677</v>
      </c>
      <c r="G96" s="27">
        <v>78.325737549809304</v>
      </c>
      <c r="H96" s="240">
        <v>1.3283333483094404</v>
      </c>
      <c r="I96" s="250">
        <f t="shared" ca="1" si="2"/>
        <v>1.1080254999999999</v>
      </c>
      <c r="J96" s="27">
        <v>79.094583333333333</v>
      </c>
      <c r="K96" s="160">
        <v>4229.5132254546597</v>
      </c>
    </row>
    <row r="97" spans="2:11" ht="15.75" customHeight="1" x14ac:dyDescent="0.25">
      <c r="B97" s="26" t="s">
        <v>154</v>
      </c>
      <c r="C97" s="248">
        <v>1.2341156697842404</v>
      </c>
      <c r="D97" s="27">
        <v>1.4455283054735364</v>
      </c>
      <c r="E97" s="27">
        <f t="shared" ca="1" si="3"/>
        <v>2.1281015000000001</v>
      </c>
      <c r="F97" s="27">
        <v>2.7761455756492777</v>
      </c>
      <c r="G97" s="27">
        <v>78.557310487340118</v>
      </c>
      <c r="H97" s="240">
        <v>1.3525516343195385</v>
      </c>
      <c r="I97" s="250">
        <f t="shared" ca="1" si="2"/>
        <v>1.0936902499999999</v>
      </c>
      <c r="J97" s="27">
        <v>75.733200289266364</v>
      </c>
      <c r="K97" s="160">
        <v>4372.912866946288</v>
      </c>
    </row>
    <row r="98" spans="2:11" ht="15.75" customHeight="1" x14ac:dyDescent="0.25">
      <c r="B98" s="26" t="s">
        <v>171</v>
      </c>
      <c r="C98" s="248">
        <v>1.3574912329401689</v>
      </c>
      <c r="D98" s="27">
        <v>1.568903868629465</v>
      </c>
      <c r="E98" s="27">
        <f t="shared" ca="1" si="3"/>
        <v>2.1885522499999999</v>
      </c>
      <c r="F98" s="27">
        <v>2.8764402590221358</v>
      </c>
      <c r="G98" s="27">
        <v>78.77463741343557</v>
      </c>
      <c r="H98" s="240">
        <v>1.3753292719206642</v>
      </c>
      <c r="I98" s="250">
        <f t="shared" ca="1" si="2"/>
        <v>1.0819904999999999</v>
      </c>
      <c r="J98" s="27">
        <v>76.841595717478171</v>
      </c>
      <c r="K98" s="160">
        <v>4522.4060197017825</v>
      </c>
    </row>
    <row r="99" spans="2:11" ht="15.75" customHeight="1" x14ac:dyDescent="0.25">
      <c r="B99" s="26" t="s">
        <v>176</v>
      </c>
      <c r="C99" s="248">
        <v>1.4377070202056719</v>
      </c>
      <c r="D99" s="27">
        <v>1.6491196558949679</v>
      </c>
      <c r="E99" s="27">
        <f t="shared" ca="1" si="3"/>
        <v>2.2330557500000001</v>
      </c>
      <c r="F99" s="27">
        <v>2.9455140408819669</v>
      </c>
      <c r="G99" s="27">
        <v>79.001272638449009</v>
      </c>
      <c r="H99" s="240">
        <v>1.3968155901611052</v>
      </c>
      <c r="I99" s="250">
        <f t="shared" ca="1" si="2"/>
        <v>1.07305925</v>
      </c>
      <c r="J99" s="27">
        <v>78.348966951997525</v>
      </c>
      <c r="K99" s="160">
        <v>4679.2397601766861</v>
      </c>
    </row>
    <row r="100" spans="2:11" ht="15.75" customHeight="1" x14ac:dyDescent="0.25">
      <c r="B100" s="26" t="s">
        <v>201</v>
      </c>
      <c r="C100" s="248">
        <v>1.5000577386983032</v>
      </c>
      <c r="D100" s="27">
        <v>1.7114703743875992</v>
      </c>
      <c r="E100" s="27">
        <f t="shared" ca="1" si="3"/>
        <v>2.2631904999999999</v>
      </c>
      <c r="F100" s="27">
        <v>2.9852008094590641</v>
      </c>
      <c r="G100" s="27">
        <v>79.238614909975198</v>
      </c>
      <c r="H100" s="240">
        <v>1.4173366010229911</v>
      </c>
      <c r="I100" s="250">
        <f t="shared" ca="1" si="2"/>
        <v>1.0665382500000002</v>
      </c>
      <c r="J100" s="93">
        <v>79.885896083982132</v>
      </c>
      <c r="K100" s="161">
        <v>4844.1094599037715</v>
      </c>
    </row>
    <row r="101" spans="2:11" ht="14.25" customHeight="1" x14ac:dyDescent="0.25">
      <c r="B101" s="620" t="s">
        <v>44</v>
      </c>
      <c r="C101" s="621"/>
      <c r="D101" s="621"/>
      <c r="E101" s="621"/>
      <c r="F101" s="622"/>
      <c r="G101" s="622"/>
      <c r="H101" s="622"/>
      <c r="I101" s="622"/>
      <c r="J101" s="251"/>
      <c r="K101" s="252"/>
    </row>
    <row r="102" spans="2:11" ht="14.25" customHeight="1" x14ac:dyDescent="0.25">
      <c r="B102" s="623" t="s">
        <v>215</v>
      </c>
      <c r="C102" s="617"/>
      <c r="D102" s="617"/>
      <c r="E102" s="617"/>
      <c r="F102" s="617"/>
      <c r="G102" s="617"/>
      <c r="H102" s="618"/>
      <c r="I102" s="618"/>
      <c r="J102" s="251"/>
      <c r="K102" s="252"/>
    </row>
    <row r="103" spans="2:11" ht="14.25" customHeight="1" x14ac:dyDescent="0.25">
      <c r="B103" s="583" t="s">
        <v>31</v>
      </c>
      <c r="C103" s="584"/>
      <c r="D103" s="584"/>
      <c r="E103" s="584"/>
      <c r="F103" s="584"/>
      <c r="G103" s="584"/>
      <c r="H103" s="618"/>
      <c r="I103" s="618"/>
      <c r="J103" s="251"/>
      <c r="K103" s="252"/>
    </row>
    <row r="104" spans="2:11" ht="14.25" customHeight="1" x14ac:dyDescent="0.25">
      <c r="B104" s="623" t="s">
        <v>216</v>
      </c>
      <c r="C104" s="617"/>
      <c r="D104" s="617"/>
      <c r="E104" s="617"/>
      <c r="F104" s="617"/>
      <c r="G104" s="617"/>
      <c r="H104" s="618"/>
      <c r="I104" s="618"/>
      <c r="J104" s="251"/>
      <c r="K104" s="252"/>
    </row>
    <row r="105" spans="2:11" ht="14.25" customHeight="1" x14ac:dyDescent="0.25">
      <c r="B105" s="623" t="s">
        <v>217</v>
      </c>
      <c r="C105" s="617"/>
      <c r="D105" s="617"/>
      <c r="E105" s="617"/>
      <c r="F105" s="617"/>
      <c r="G105" s="617"/>
      <c r="H105" s="618"/>
      <c r="I105" s="618"/>
      <c r="J105" s="251"/>
      <c r="K105" s="252"/>
    </row>
    <row r="106" spans="2:11" ht="14.25" customHeight="1" x14ac:dyDescent="0.25">
      <c r="B106" s="623" t="s">
        <v>218</v>
      </c>
      <c r="C106" s="617"/>
      <c r="D106" s="617"/>
      <c r="E106" s="617"/>
      <c r="F106" s="617"/>
      <c r="G106" s="617"/>
      <c r="H106" s="618"/>
      <c r="I106" s="618"/>
      <c r="J106" s="251"/>
      <c r="K106" s="252"/>
    </row>
    <row r="107" spans="2:11" ht="14.25" customHeight="1" x14ac:dyDescent="0.25">
      <c r="B107" s="623" t="s">
        <v>219</v>
      </c>
      <c r="C107" s="617"/>
      <c r="D107" s="617"/>
      <c r="E107" s="617"/>
      <c r="F107" s="617"/>
      <c r="G107" s="617"/>
      <c r="H107" s="618"/>
      <c r="I107" s="618"/>
      <c r="J107" s="251"/>
      <c r="K107" s="252"/>
    </row>
    <row r="108" spans="2:11" ht="14.25" customHeight="1" x14ac:dyDescent="0.25">
      <c r="B108" s="623" t="s">
        <v>220</v>
      </c>
      <c r="C108" s="617"/>
      <c r="D108" s="617"/>
      <c r="E108" s="617"/>
      <c r="F108" s="617"/>
      <c r="G108" s="617"/>
      <c r="H108" s="618"/>
      <c r="I108" s="618"/>
      <c r="J108" s="251"/>
      <c r="K108" s="252"/>
    </row>
    <row r="109" spans="2:11" ht="14.25" customHeight="1" x14ac:dyDescent="0.25">
      <c r="B109" s="623" t="s">
        <v>221</v>
      </c>
      <c r="C109" s="617"/>
      <c r="D109" s="617"/>
      <c r="E109" s="617"/>
      <c r="F109" s="617"/>
      <c r="G109" s="617"/>
      <c r="H109" s="618"/>
      <c r="I109" s="618"/>
      <c r="J109" s="251"/>
      <c r="K109" s="252"/>
    </row>
    <row r="110" spans="2:11" ht="14.25" customHeight="1" x14ac:dyDescent="0.25">
      <c r="B110" s="623" t="s">
        <v>222</v>
      </c>
      <c r="C110" s="617"/>
      <c r="D110" s="617"/>
      <c r="E110" s="617"/>
      <c r="F110" s="617"/>
      <c r="G110" s="617"/>
      <c r="H110" s="618"/>
      <c r="I110" s="618"/>
      <c r="J110" s="251"/>
      <c r="K110" s="252"/>
    </row>
    <row r="111" spans="2:11" ht="14.25" customHeight="1" thickBot="1" x14ac:dyDescent="0.3">
      <c r="B111" s="253" t="s">
        <v>223</v>
      </c>
      <c r="C111" s="254"/>
      <c r="D111" s="255"/>
      <c r="E111" s="255"/>
      <c r="F111" s="255"/>
      <c r="G111" s="255"/>
      <c r="H111" s="256"/>
      <c r="I111" s="256"/>
      <c r="J111" s="256"/>
      <c r="K111" s="257"/>
    </row>
    <row r="112" spans="2:11" ht="14.25" customHeight="1" x14ac:dyDescent="0.25"/>
    <row r="113" spans="2:9" x14ac:dyDescent="0.25">
      <c r="B113" s="617"/>
      <c r="C113" s="617"/>
      <c r="D113" s="617"/>
      <c r="E113" s="617"/>
      <c r="F113" s="617"/>
      <c r="G113" s="617"/>
      <c r="H113" s="618"/>
      <c r="I113" s="618"/>
    </row>
  </sheetData>
  <mergeCells count="12">
    <mergeCell ref="B113:I113"/>
    <mergeCell ref="B2:K2"/>
    <mergeCell ref="B101:I101"/>
    <mergeCell ref="B102:I102"/>
    <mergeCell ref="B103:I103"/>
    <mergeCell ref="B104:I104"/>
    <mergeCell ref="B105:I105"/>
    <mergeCell ref="B106:I106"/>
    <mergeCell ref="B107:I107"/>
    <mergeCell ref="B108:I108"/>
    <mergeCell ref="B109:I109"/>
    <mergeCell ref="B110:I110"/>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6"/>
  </sheetPr>
  <dimension ref="A1:T110"/>
  <sheetViews>
    <sheetView zoomScaleNormal="100" zoomScaleSheetLayoutView="100" workbookViewId="0"/>
  </sheetViews>
  <sheetFormatPr defaultRowHeight="15.75" x14ac:dyDescent="0.25"/>
  <cols>
    <col min="1" max="1" width="9.33203125" style="3" customWidth="1"/>
    <col min="2" max="2" width="7.109375" style="3" customWidth="1"/>
    <col min="3" max="7" width="11.44140625" style="3" customWidth="1"/>
    <col min="8" max="8" width="12.33203125" style="3" customWidth="1"/>
    <col min="9" max="9" width="11.109375" style="3" customWidth="1"/>
    <col min="10" max="11" width="11.33203125" style="3" customWidth="1"/>
    <col min="12" max="12" width="12.44140625" style="3" customWidth="1"/>
    <col min="13" max="13" width="14.33203125" style="3" customWidth="1"/>
    <col min="14" max="16" width="8.88671875" style="3"/>
    <col min="17" max="17" width="13.44140625" style="3" customWidth="1"/>
    <col min="18" max="18" width="7.88671875" style="3" customWidth="1"/>
    <col min="19" max="16384" width="8.88671875" style="3"/>
  </cols>
  <sheetData>
    <row r="1" spans="1:20" ht="33.75" customHeight="1" thickBot="1" x14ac:dyDescent="0.3">
      <c r="A1" s="48" t="s">
        <v>92</v>
      </c>
      <c r="B1" s="59"/>
      <c r="C1" s="59"/>
      <c r="D1" s="59"/>
      <c r="E1" s="59"/>
      <c r="F1" s="59"/>
      <c r="G1" s="59"/>
      <c r="H1" s="59"/>
      <c r="I1" s="59"/>
      <c r="J1" s="59"/>
      <c r="K1" s="59"/>
      <c r="L1" s="59"/>
      <c r="M1" s="35"/>
      <c r="N1" s="35"/>
      <c r="O1" s="35"/>
      <c r="P1" s="35"/>
    </row>
    <row r="2" spans="1:20" ht="19.5" thickBot="1" x14ac:dyDescent="0.35">
      <c r="A2" s="35"/>
      <c r="B2" s="624" t="s">
        <v>120</v>
      </c>
      <c r="C2" s="625"/>
      <c r="D2" s="625"/>
      <c r="E2" s="625"/>
      <c r="F2" s="625"/>
      <c r="G2" s="625"/>
      <c r="H2" s="625"/>
      <c r="I2" s="625"/>
      <c r="J2" s="625"/>
      <c r="K2" s="625"/>
      <c r="L2" s="626"/>
      <c r="M2" s="60"/>
      <c r="N2" s="35"/>
      <c r="O2" s="35"/>
      <c r="P2" s="35"/>
    </row>
    <row r="3" spans="1:20" ht="18.75" x14ac:dyDescent="0.3">
      <c r="A3" s="35"/>
      <c r="B3" s="61"/>
      <c r="C3" s="627" t="s">
        <v>114</v>
      </c>
      <c r="D3" s="628"/>
      <c r="E3" s="628"/>
      <c r="F3" s="628"/>
      <c r="G3" s="203"/>
      <c r="H3" s="627" t="s">
        <v>135</v>
      </c>
      <c r="I3" s="628"/>
      <c r="J3" s="628"/>
      <c r="K3" s="628"/>
      <c r="L3" s="629"/>
      <c r="M3" s="60"/>
      <c r="N3" s="35"/>
      <c r="O3" s="35"/>
      <c r="P3" s="35"/>
    </row>
    <row r="4" spans="1:20" s="9" customFormat="1" ht="34.5" customHeight="1" x14ac:dyDescent="0.25">
      <c r="A4" s="62"/>
      <c r="B4" s="63"/>
      <c r="C4" s="64" t="s">
        <v>45</v>
      </c>
      <c r="D4" s="64" t="s">
        <v>46</v>
      </c>
      <c r="E4" s="64" t="s">
        <v>47</v>
      </c>
      <c r="F4" s="64" t="s">
        <v>48</v>
      </c>
      <c r="G4" s="65" t="s">
        <v>179</v>
      </c>
      <c r="H4" s="66" t="s">
        <v>45</v>
      </c>
      <c r="I4" s="66" t="s">
        <v>46</v>
      </c>
      <c r="J4" s="66" t="s">
        <v>47</v>
      </c>
      <c r="K4" s="66" t="s">
        <v>48</v>
      </c>
      <c r="L4" s="229" t="s">
        <v>179</v>
      </c>
      <c r="M4" s="67"/>
      <c r="N4" s="67"/>
      <c r="O4" s="62"/>
      <c r="P4" s="62"/>
    </row>
    <row r="5" spans="1:20" x14ac:dyDescent="0.25">
      <c r="A5" s="35"/>
      <c r="B5" s="32" t="s">
        <v>132</v>
      </c>
      <c r="C5" s="27">
        <v>1.0227173054995176</v>
      </c>
      <c r="D5" s="27">
        <v>-0.90768980164647206</v>
      </c>
      <c r="E5" s="27">
        <v>-3.7382685729321987</v>
      </c>
      <c r="F5" s="201">
        <v>3.6242434874133846</v>
      </c>
      <c r="G5" s="33">
        <f>0-SUM(C5:F5)</f>
        <v>-1.0024183342314252E-3</v>
      </c>
      <c r="H5" s="25">
        <v>4.0810000000000004</v>
      </c>
      <c r="I5" s="25">
        <v>-3.621999999999999</v>
      </c>
      <c r="J5" s="25">
        <v>-14.917</v>
      </c>
      <c r="K5" s="25">
        <v>14.462</v>
      </c>
      <c r="L5" s="178">
        <f>0-SUM(H5:K5)</f>
        <v>-4.0000000000013358E-3</v>
      </c>
      <c r="M5" s="34"/>
      <c r="N5" s="34"/>
      <c r="O5" s="34"/>
      <c r="P5" s="34"/>
      <c r="T5" s="10"/>
    </row>
    <row r="6" spans="1:20" x14ac:dyDescent="0.25">
      <c r="A6" s="35"/>
      <c r="B6" s="32" t="s">
        <v>133</v>
      </c>
      <c r="C6" s="27">
        <v>1.4239123591261096</v>
      </c>
      <c r="D6" s="27">
        <v>-1.8261033809733678</v>
      </c>
      <c r="E6" s="27">
        <v>-4.2327016306743062</v>
      </c>
      <c r="F6" s="201">
        <v>4.6343889693382865</v>
      </c>
      <c r="G6" s="33">
        <f t="shared" ref="G6:G73" si="0">0-SUM(C6:F6)</f>
        <v>5.0368318327809192E-4</v>
      </c>
      <c r="H6" s="25">
        <v>5.6539999999999999</v>
      </c>
      <c r="I6" s="25">
        <v>-7.2510000000000003</v>
      </c>
      <c r="J6" s="25">
        <v>-16.806999999999999</v>
      </c>
      <c r="K6" s="25">
        <v>18.402000000000001</v>
      </c>
      <c r="L6" s="178">
        <f t="shared" ref="L6:L73" si="1">0-SUM(H6:K6)</f>
        <v>1.9999999999988916E-3</v>
      </c>
      <c r="M6" s="34"/>
      <c r="N6" s="34"/>
      <c r="O6" s="34"/>
      <c r="P6" s="34"/>
      <c r="T6" s="10"/>
    </row>
    <row r="7" spans="1:20" x14ac:dyDescent="0.25">
      <c r="A7" s="35"/>
      <c r="B7" s="32" t="s">
        <v>134</v>
      </c>
      <c r="C7" s="27">
        <v>1.8120955030839325</v>
      </c>
      <c r="D7" s="27">
        <v>0.43965678895967308</v>
      </c>
      <c r="E7" s="27">
        <v>-6.1161707540810797</v>
      </c>
      <c r="F7" s="201">
        <v>3.8641650575481594</v>
      </c>
      <c r="G7" s="33">
        <f t="shared" si="0"/>
        <v>2.53404489314768E-4</v>
      </c>
      <c r="H7" s="25">
        <v>7.1509999999999998</v>
      </c>
      <c r="I7" s="25">
        <v>1.7349999999999999</v>
      </c>
      <c r="J7" s="25">
        <v>-24.135999999999999</v>
      </c>
      <c r="K7" s="25">
        <v>15.249000000000001</v>
      </c>
      <c r="L7" s="178">
        <f t="shared" si="1"/>
        <v>9.9999999999944578E-4</v>
      </c>
      <c r="M7" s="34"/>
      <c r="N7" s="34"/>
      <c r="O7" s="34"/>
      <c r="P7" s="34"/>
      <c r="T7" s="10"/>
    </row>
    <row r="8" spans="1:20" x14ac:dyDescent="0.25">
      <c r="A8" s="35"/>
      <c r="B8" s="32" t="s">
        <v>148</v>
      </c>
      <c r="C8" s="27">
        <v>3.1707191692798027</v>
      </c>
      <c r="D8" s="27">
        <v>7.1197244640929414E-2</v>
      </c>
      <c r="E8" s="27">
        <v>-7.9802601141212151</v>
      </c>
      <c r="F8" s="201">
        <v>4.7386007299645296</v>
      </c>
      <c r="G8" s="33">
        <f t="shared" si="0"/>
        <v>-2.570297640467345E-4</v>
      </c>
      <c r="H8" s="25">
        <v>12.336</v>
      </c>
      <c r="I8" s="25">
        <v>0.27700000000000002</v>
      </c>
      <c r="J8" s="25">
        <v>-31.047999999999998</v>
      </c>
      <c r="K8" s="25">
        <v>18.436</v>
      </c>
      <c r="L8" s="178">
        <f t="shared" si="1"/>
        <v>-1.0000000000012221E-3</v>
      </c>
      <c r="M8" s="34"/>
      <c r="N8" s="34"/>
      <c r="O8" s="34"/>
      <c r="P8" s="34"/>
      <c r="T8" s="10"/>
    </row>
    <row r="9" spans="1:20" x14ac:dyDescent="0.25">
      <c r="A9" s="35"/>
      <c r="B9" s="32" t="s">
        <v>2</v>
      </c>
      <c r="C9" s="27">
        <v>3.2165468678172928</v>
      </c>
      <c r="D9" s="27">
        <v>3.9222804964687201</v>
      </c>
      <c r="E9" s="27">
        <v>-11.514793764887793</v>
      </c>
      <c r="F9" s="201">
        <v>4.3762275899536132</v>
      </c>
      <c r="G9" s="33">
        <f t="shared" si="0"/>
        <v>-2.6118935183294667E-4</v>
      </c>
      <c r="H9" s="25">
        <v>12.315</v>
      </c>
      <c r="I9" s="25">
        <v>15.016999999999999</v>
      </c>
      <c r="J9" s="25">
        <v>-44.085999999999999</v>
      </c>
      <c r="K9" s="25">
        <v>16.754999999999999</v>
      </c>
      <c r="L9" s="178">
        <f t="shared" si="1"/>
        <v>-1.0000000000012221E-3</v>
      </c>
      <c r="M9" s="34"/>
      <c r="N9" s="34"/>
      <c r="O9" s="34"/>
      <c r="P9" s="34"/>
      <c r="T9" s="10"/>
    </row>
    <row r="10" spans="1:20" x14ac:dyDescent="0.25">
      <c r="A10" s="35"/>
      <c r="B10" s="32" t="s">
        <v>3</v>
      </c>
      <c r="C10" s="27">
        <v>5.6416799797101369</v>
      </c>
      <c r="D10" s="27">
        <v>-0.75381023226140453</v>
      </c>
      <c r="E10" s="27">
        <v>-9.4368778712378116</v>
      </c>
      <c r="F10" s="201">
        <v>4.5487466564868733</v>
      </c>
      <c r="G10" s="33">
        <f t="shared" si="0"/>
        <v>2.6146730220588665E-4</v>
      </c>
      <c r="H10" s="25">
        <v>21.577000000000002</v>
      </c>
      <c r="I10" s="25">
        <v>-2.883</v>
      </c>
      <c r="J10" s="25">
        <v>-36.091999999999999</v>
      </c>
      <c r="K10" s="25">
        <v>17.396999999999998</v>
      </c>
      <c r="L10" s="178">
        <f t="shared" si="1"/>
        <v>9.9999999999766942E-4</v>
      </c>
      <c r="M10" s="34"/>
      <c r="N10" s="34"/>
      <c r="O10" s="34"/>
      <c r="P10" s="34"/>
      <c r="T10" s="10"/>
    </row>
    <row r="11" spans="1:20" x14ac:dyDescent="0.25">
      <c r="A11" s="35"/>
      <c r="B11" s="32" t="s">
        <v>4</v>
      </c>
      <c r="C11" s="27">
        <v>6.2663923687767369</v>
      </c>
      <c r="D11" s="27">
        <v>1.1687061735184929</v>
      </c>
      <c r="E11" s="27">
        <v>-9.6438364693399468</v>
      </c>
      <c r="F11" s="201">
        <v>2.2084785028108618</v>
      </c>
      <c r="G11" s="33">
        <f t="shared" si="0"/>
        <v>2.5942423385494351E-4</v>
      </c>
      <c r="H11" s="25">
        <v>24.155000000000001</v>
      </c>
      <c r="I11" s="25">
        <v>4.5049999999999999</v>
      </c>
      <c r="J11" s="25">
        <v>-37.173999999999999</v>
      </c>
      <c r="K11" s="25">
        <v>8.5129999999999999</v>
      </c>
      <c r="L11" s="178">
        <f t="shared" si="1"/>
        <v>9.9999999999944578E-4</v>
      </c>
      <c r="M11" s="34"/>
      <c r="N11" s="34"/>
      <c r="O11" s="34"/>
      <c r="P11" s="34"/>
      <c r="T11" s="10"/>
    </row>
    <row r="12" spans="1:20" x14ac:dyDescent="0.25">
      <c r="A12" s="35"/>
      <c r="B12" s="32" t="s">
        <v>5</v>
      </c>
      <c r="C12" s="27">
        <v>6.098757061562071</v>
      </c>
      <c r="D12" s="27">
        <v>2.0107498777246695</v>
      </c>
      <c r="E12" s="27">
        <v>-11.142193917028749</v>
      </c>
      <c r="F12" s="201">
        <v>3.0332045452781018</v>
      </c>
      <c r="G12" s="33">
        <f t="shared" si="0"/>
        <v>-5.1756753609355499E-4</v>
      </c>
      <c r="H12" s="25">
        <v>23.567</v>
      </c>
      <c r="I12" s="25">
        <v>7.77</v>
      </c>
      <c r="J12" s="25">
        <v>-43.055999999999997</v>
      </c>
      <c r="K12" s="25">
        <v>11.721</v>
      </c>
      <c r="L12" s="178">
        <f t="shared" si="1"/>
        <v>-2.0000000000024443E-3</v>
      </c>
      <c r="M12" s="34"/>
      <c r="N12" s="34"/>
      <c r="O12" s="34"/>
      <c r="P12" s="34"/>
      <c r="T12" s="10"/>
    </row>
    <row r="13" spans="1:20" x14ac:dyDescent="0.25">
      <c r="A13" s="35"/>
      <c r="B13" s="32" t="s">
        <v>6</v>
      </c>
      <c r="C13" s="27">
        <v>6.2949005731933667</v>
      </c>
      <c r="D13" s="27">
        <v>1.2397032279836993</v>
      </c>
      <c r="E13" s="27">
        <v>-10.296772016300986</v>
      </c>
      <c r="F13" s="201">
        <v>2.7624238767506428</v>
      </c>
      <c r="G13" s="33">
        <f t="shared" si="0"/>
        <v>-2.5566162672241433E-4</v>
      </c>
      <c r="H13" s="25">
        <v>24.622</v>
      </c>
      <c r="I13" s="25">
        <v>4.8490000000000002</v>
      </c>
      <c r="J13" s="25">
        <v>-40.274999999999999</v>
      </c>
      <c r="K13" s="25">
        <v>10.805</v>
      </c>
      <c r="L13" s="178">
        <f t="shared" si="1"/>
        <v>-1.0000000000012221E-3</v>
      </c>
      <c r="M13" s="34"/>
      <c r="N13" s="34"/>
      <c r="O13" s="34"/>
      <c r="P13" s="34"/>
      <c r="T13" s="10"/>
    </row>
    <row r="14" spans="1:20" x14ac:dyDescent="0.25">
      <c r="A14" s="35"/>
      <c r="B14" s="32" t="s">
        <v>7</v>
      </c>
      <c r="C14" s="27">
        <v>4.8735298856130171</v>
      </c>
      <c r="D14" s="27">
        <v>0.17621234090542948</v>
      </c>
      <c r="E14" s="27">
        <v>-8.0196753665216693</v>
      </c>
      <c r="F14" s="201">
        <v>2.9696814080876428</v>
      </c>
      <c r="G14" s="33">
        <f t="shared" si="0"/>
        <v>2.5173191557970043E-4</v>
      </c>
      <c r="H14" s="25">
        <v>19.36</v>
      </c>
      <c r="I14" s="25">
        <v>0.70000000000000018</v>
      </c>
      <c r="J14" s="25">
        <v>-31.858000000000001</v>
      </c>
      <c r="K14" s="25">
        <v>11.797000000000001</v>
      </c>
      <c r="L14" s="178">
        <f t="shared" si="1"/>
        <v>1.0000000000012221E-3</v>
      </c>
      <c r="M14" s="34"/>
      <c r="N14" s="34"/>
      <c r="O14" s="34"/>
      <c r="P14" s="34"/>
      <c r="T14" s="10"/>
    </row>
    <row r="15" spans="1:20" x14ac:dyDescent="0.25">
      <c r="A15" s="35"/>
      <c r="B15" s="32" t="s">
        <v>8</v>
      </c>
      <c r="C15" s="27">
        <v>5.1701822330904728</v>
      </c>
      <c r="D15" s="27">
        <v>0.50792039145809098</v>
      </c>
      <c r="E15" s="27">
        <v>-9.8367165371942988</v>
      </c>
      <c r="F15" s="201">
        <v>4.1588652339675845</v>
      </c>
      <c r="G15" s="33">
        <f t="shared" si="0"/>
        <v>-2.5132132184957356E-4</v>
      </c>
      <c r="H15" s="25">
        <v>20.571999999999999</v>
      </c>
      <c r="I15" s="25">
        <v>2.0209999999999999</v>
      </c>
      <c r="J15" s="25">
        <v>-39.14</v>
      </c>
      <c r="K15" s="25">
        <v>16.547999999999998</v>
      </c>
      <c r="L15" s="178">
        <f t="shared" si="1"/>
        <v>-9.9999999999766942E-4</v>
      </c>
      <c r="M15" s="34"/>
      <c r="N15" s="34"/>
      <c r="O15" s="34"/>
      <c r="P15" s="34"/>
      <c r="T15" s="10"/>
    </row>
    <row r="16" spans="1:20" x14ac:dyDescent="0.25">
      <c r="A16" s="35"/>
      <c r="B16" s="32" t="s">
        <v>9</v>
      </c>
      <c r="C16" s="27">
        <v>4.6864367277449714</v>
      </c>
      <c r="D16" s="27">
        <v>1.5063101508304273</v>
      </c>
      <c r="E16" s="27">
        <v>-9.9800837032845688</v>
      </c>
      <c r="F16" s="201">
        <v>3.787586089999726</v>
      </c>
      <c r="G16" s="33">
        <f t="shared" si="0"/>
        <v>-2.4926529055591118E-4</v>
      </c>
      <c r="H16" s="25">
        <v>18.800999999999998</v>
      </c>
      <c r="I16" s="25">
        <v>6.0429999999999993</v>
      </c>
      <c r="J16" s="25">
        <v>-40.037999999999997</v>
      </c>
      <c r="K16" s="25">
        <v>15.195</v>
      </c>
      <c r="L16" s="178">
        <f t="shared" si="1"/>
        <v>-1.0000000000012221E-3</v>
      </c>
      <c r="M16" s="34"/>
      <c r="N16" s="34"/>
      <c r="O16" s="34"/>
      <c r="P16" s="34"/>
      <c r="T16" s="10"/>
    </row>
    <row r="17" spans="1:20" x14ac:dyDescent="0.25">
      <c r="A17" s="35"/>
      <c r="B17" s="32" t="s">
        <v>10</v>
      </c>
      <c r="C17" s="27">
        <v>3.4184936737801173</v>
      </c>
      <c r="D17" s="27">
        <v>3.3805509478384805</v>
      </c>
      <c r="E17" s="27">
        <v>-8.5974325422112834</v>
      </c>
      <c r="F17" s="201">
        <v>1.7986311431948747</v>
      </c>
      <c r="G17" s="33">
        <f t="shared" si="0"/>
        <v>-2.4322260218911929E-4</v>
      </c>
      <c r="H17" s="25">
        <v>14.055</v>
      </c>
      <c r="I17" s="25">
        <v>13.899000000000001</v>
      </c>
      <c r="J17" s="25">
        <v>-35.347999999999999</v>
      </c>
      <c r="K17" s="25">
        <v>7.3949999999999996</v>
      </c>
      <c r="L17" s="178">
        <f t="shared" si="1"/>
        <v>-1.0000000000012221E-3</v>
      </c>
      <c r="M17" s="34"/>
      <c r="N17" s="34"/>
      <c r="O17" s="34"/>
      <c r="P17" s="34"/>
      <c r="T17" s="10"/>
    </row>
    <row r="18" spans="1:20" x14ac:dyDescent="0.25">
      <c r="A18" s="35"/>
      <c r="B18" s="32" t="s">
        <v>11</v>
      </c>
      <c r="C18" s="27">
        <v>3.6725727579399541</v>
      </c>
      <c r="D18" s="27">
        <v>2.382903565915746</v>
      </c>
      <c r="E18" s="27">
        <v>-6.7599997064485908</v>
      </c>
      <c r="F18" s="201">
        <v>0.70476800876740209</v>
      </c>
      <c r="G18" s="33">
        <f t="shared" si="0"/>
        <v>-2.4462617451137536E-4</v>
      </c>
      <c r="H18" s="25">
        <v>15.013</v>
      </c>
      <c r="I18" s="25">
        <v>9.7409999999999997</v>
      </c>
      <c r="J18" s="25">
        <v>-27.634</v>
      </c>
      <c r="K18" s="25">
        <v>2.8809999999999998</v>
      </c>
      <c r="L18" s="178">
        <f t="shared" si="1"/>
        <v>-9.9999999999722533E-4</v>
      </c>
      <c r="M18" s="34"/>
      <c r="N18" s="34"/>
      <c r="O18" s="34"/>
      <c r="P18" s="34"/>
      <c r="T18" s="10"/>
    </row>
    <row r="19" spans="1:20" x14ac:dyDescent="0.25">
      <c r="A19" s="35"/>
      <c r="B19" s="32" t="s">
        <v>12</v>
      </c>
      <c r="C19" s="27">
        <v>3.6142757554928315</v>
      </c>
      <c r="D19" s="27">
        <v>0.93330603370529075</v>
      </c>
      <c r="E19" s="27">
        <v>-7.5105664185325471</v>
      </c>
      <c r="F19" s="201">
        <v>2.9627408826554738</v>
      </c>
      <c r="G19" s="33">
        <f t="shared" si="0"/>
        <v>2.4374667895132873E-4</v>
      </c>
      <c r="H19" s="25">
        <v>14.827999999999999</v>
      </c>
      <c r="I19" s="25">
        <v>3.8290000000000002</v>
      </c>
      <c r="J19" s="25">
        <v>-30.812999999999999</v>
      </c>
      <c r="K19" s="25">
        <v>12.154999999999999</v>
      </c>
      <c r="L19" s="178">
        <f t="shared" si="1"/>
        <v>9.9999999999944578E-4</v>
      </c>
      <c r="M19" s="34"/>
      <c r="N19" s="34"/>
      <c r="O19" s="34"/>
      <c r="P19" s="34"/>
      <c r="T19" s="10"/>
    </row>
    <row r="20" spans="1:20" x14ac:dyDescent="0.25">
      <c r="A20" s="35"/>
      <c r="B20" s="32" t="s">
        <v>13</v>
      </c>
      <c r="C20" s="27">
        <v>3.3399219502306017</v>
      </c>
      <c r="D20" s="27">
        <v>1.6934917497484017</v>
      </c>
      <c r="E20" s="27">
        <v>-7.5761854080236324</v>
      </c>
      <c r="F20" s="201">
        <v>2.5434957318794935</v>
      </c>
      <c r="G20" s="33">
        <f t="shared" si="0"/>
        <v>-7.2402383486425137E-4</v>
      </c>
      <c r="H20" s="25">
        <v>13.839</v>
      </c>
      <c r="I20" s="25">
        <v>7.0170000000000012</v>
      </c>
      <c r="J20" s="25">
        <v>-31.391999999999999</v>
      </c>
      <c r="K20" s="25">
        <v>10.539</v>
      </c>
      <c r="L20" s="178">
        <f t="shared" si="1"/>
        <v>-3.00000000000189E-3</v>
      </c>
      <c r="M20" s="34"/>
      <c r="N20" s="34"/>
      <c r="O20" s="34"/>
      <c r="P20" s="34"/>
      <c r="T20" s="10"/>
    </row>
    <row r="21" spans="1:20" x14ac:dyDescent="0.25">
      <c r="A21" s="35"/>
      <c r="B21" s="32" t="s">
        <v>14</v>
      </c>
      <c r="C21" s="27">
        <v>4.002136516711297</v>
      </c>
      <c r="D21" s="27">
        <v>2.0045412956105602</v>
      </c>
      <c r="E21" s="27">
        <v>-8.6722937854189919</v>
      </c>
      <c r="F21" s="201">
        <v>2.6660950127185021</v>
      </c>
      <c r="G21" s="33">
        <f t="shared" si="0"/>
        <v>-4.7903962136786049E-4</v>
      </c>
      <c r="H21" s="25">
        <v>16.709</v>
      </c>
      <c r="I21" s="25">
        <v>8.3689999999999998</v>
      </c>
      <c r="J21" s="25">
        <v>-36.207000000000001</v>
      </c>
      <c r="K21" s="25">
        <v>11.131</v>
      </c>
      <c r="L21" s="178">
        <f t="shared" si="1"/>
        <v>-1.9999999999988916E-3</v>
      </c>
      <c r="M21" s="34"/>
      <c r="N21" s="34"/>
      <c r="O21" s="34"/>
      <c r="P21" s="34"/>
      <c r="T21" s="10"/>
    </row>
    <row r="22" spans="1:20" x14ac:dyDescent="0.25">
      <c r="A22" s="35"/>
      <c r="B22" s="32" t="s">
        <v>15</v>
      </c>
      <c r="C22" s="27">
        <v>4.0717726466043844</v>
      </c>
      <c r="D22" s="27">
        <v>0.78546178168754688</v>
      </c>
      <c r="E22" s="27">
        <v>-9.2707929719826456</v>
      </c>
      <c r="F22" s="201">
        <v>4.4133193653162657</v>
      </c>
      <c r="G22" s="33">
        <f t="shared" si="0"/>
        <v>2.3917837444820123E-4</v>
      </c>
      <c r="H22" s="25">
        <v>17.024000000000001</v>
      </c>
      <c r="I22" s="25">
        <v>3.2839999999999998</v>
      </c>
      <c r="J22" s="25">
        <v>-38.761000000000003</v>
      </c>
      <c r="K22" s="25">
        <v>18.452000000000002</v>
      </c>
      <c r="L22" s="178">
        <f t="shared" si="1"/>
        <v>1.0000000000012221E-3</v>
      </c>
      <c r="M22" s="34"/>
      <c r="N22" s="34"/>
      <c r="O22" s="34"/>
      <c r="P22" s="34"/>
      <c r="T22" s="10"/>
    </row>
    <row r="23" spans="1:20" x14ac:dyDescent="0.25">
      <c r="A23" s="35"/>
      <c r="B23" s="32" t="s">
        <v>16</v>
      </c>
      <c r="C23" s="27">
        <v>4.2383871178407828</v>
      </c>
      <c r="D23" s="27">
        <v>-0.79277337736852416</v>
      </c>
      <c r="E23" s="27">
        <v>-6.8555421832871524</v>
      </c>
      <c r="F23" s="201">
        <v>3.4099284428148935</v>
      </c>
      <c r="G23" s="33">
        <f t="shared" si="0"/>
        <v>0</v>
      </c>
      <c r="H23" s="25">
        <v>18.172000000000001</v>
      </c>
      <c r="I23" s="25">
        <v>-3.399</v>
      </c>
      <c r="J23" s="25">
        <v>-29.393000000000001</v>
      </c>
      <c r="K23" s="25">
        <v>14.62</v>
      </c>
      <c r="L23" s="178">
        <f t="shared" si="1"/>
        <v>0</v>
      </c>
      <c r="M23" s="34"/>
      <c r="N23" s="34"/>
      <c r="O23" s="34"/>
      <c r="P23" s="34"/>
      <c r="T23" s="10"/>
    </row>
    <row r="24" spans="1:20" x14ac:dyDescent="0.25">
      <c r="A24" s="35"/>
      <c r="B24" s="32" t="s">
        <v>17</v>
      </c>
      <c r="C24" s="27">
        <v>2.4807647144993012</v>
      </c>
      <c r="D24" s="27">
        <v>0.54386621681637126</v>
      </c>
      <c r="E24" s="27">
        <v>-7.7282947620033067</v>
      </c>
      <c r="F24" s="201">
        <v>4.7034313098595808</v>
      </c>
      <c r="G24" s="33">
        <f t="shared" si="0"/>
        <v>2.3252082805313989E-4</v>
      </c>
      <c r="H24" s="25">
        <v>10.669</v>
      </c>
      <c r="I24" s="25">
        <v>2.3390000000000004</v>
      </c>
      <c r="J24" s="25">
        <v>-33.237000000000002</v>
      </c>
      <c r="K24" s="25">
        <v>20.228000000000002</v>
      </c>
      <c r="L24" s="178">
        <f t="shared" si="1"/>
        <v>9.9999999999766942E-4</v>
      </c>
      <c r="M24" s="34"/>
      <c r="N24" s="34"/>
      <c r="O24" s="34"/>
      <c r="P24" s="34"/>
      <c r="T24" s="10"/>
    </row>
    <row r="25" spans="1:20" x14ac:dyDescent="0.25">
      <c r="A25" s="35"/>
      <c r="B25" s="32" t="s">
        <v>18</v>
      </c>
      <c r="C25" s="27">
        <v>1.4575428013182783</v>
      </c>
      <c r="D25" s="27">
        <v>-1.2485305631320889</v>
      </c>
      <c r="E25" s="27">
        <v>-5.1294605636632804</v>
      </c>
      <c r="F25" s="201">
        <v>4.9206792782264674</v>
      </c>
      <c r="G25" s="33">
        <f t="shared" si="0"/>
        <v>-2.3095274937645627E-4</v>
      </c>
      <c r="H25" s="25">
        <v>6.3109999999999999</v>
      </c>
      <c r="I25" s="25">
        <v>-5.4059999999999997</v>
      </c>
      <c r="J25" s="25">
        <v>-22.21</v>
      </c>
      <c r="K25" s="25">
        <v>21.306000000000001</v>
      </c>
      <c r="L25" s="178">
        <f t="shared" si="1"/>
        <v>-1.0000000000012221E-3</v>
      </c>
      <c r="M25" s="34"/>
      <c r="N25" s="34"/>
      <c r="O25" s="34"/>
      <c r="P25" s="34"/>
      <c r="T25" s="10"/>
    </row>
    <row r="26" spans="1:20" x14ac:dyDescent="0.25">
      <c r="A26" s="35"/>
      <c r="B26" s="32" t="s">
        <v>19</v>
      </c>
      <c r="C26" s="27">
        <v>2.8560165204775538</v>
      </c>
      <c r="D26" s="27">
        <v>-3.4936409454810491</v>
      </c>
      <c r="E26" s="27">
        <v>-3.3084502426044047</v>
      </c>
      <c r="F26" s="201">
        <v>3.9456162747789976</v>
      </c>
      <c r="G26" s="33">
        <f t="shared" si="0"/>
        <v>4.5839282890236532E-4</v>
      </c>
      <c r="H26" s="25">
        <v>12.461</v>
      </c>
      <c r="I26" s="25">
        <v>-15.242999999999999</v>
      </c>
      <c r="J26" s="25">
        <v>-14.435</v>
      </c>
      <c r="K26" s="25">
        <v>17.215</v>
      </c>
      <c r="L26" s="178">
        <f t="shared" si="1"/>
        <v>1.9999999999988916E-3</v>
      </c>
      <c r="M26" s="34"/>
      <c r="N26" s="34"/>
      <c r="O26" s="34"/>
      <c r="P26" s="34"/>
      <c r="T26" s="10"/>
    </row>
    <row r="27" spans="1:20" x14ac:dyDescent="0.25">
      <c r="A27" s="35"/>
      <c r="B27" s="32" t="s">
        <v>20</v>
      </c>
      <c r="C27" s="27">
        <v>3.3685461329684525</v>
      </c>
      <c r="D27" s="27">
        <v>-2.6063022959585549</v>
      </c>
      <c r="E27" s="27">
        <v>-6.1083029891120884</v>
      </c>
      <c r="F27" s="201">
        <v>5.3460591521021907</v>
      </c>
      <c r="G27" s="33">
        <f t="shared" si="0"/>
        <v>0</v>
      </c>
      <c r="H27" s="25">
        <v>14.968</v>
      </c>
      <c r="I27" s="25">
        <v>-11.581</v>
      </c>
      <c r="J27" s="25">
        <v>-27.141999999999999</v>
      </c>
      <c r="K27" s="25">
        <v>23.754999999999999</v>
      </c>
      <c r="L27" s="178">
        <f t="shared" si="1"/>
        <v>0</v>
      </c>
      <c r="M27" s="34"/>
      <c r="N27" s="34"/>
      <c r="O27" s="34"/>
      <c r="P27" s="34"/>
      <c r="T27" s="10"/>
    </row>
    <row r="28" spans="1:20" x14ac:dyDescent="0.25">
      <c r="A28" s="35"/>
      <c r="B28" s="32" t="s">
        <v>21</v>
      </c>
      <c r="C28" s="27">
        <v>2.4958398945734355</v>
      </c>
      <c r="D28" s="27">
        <v>-2.4589852693179659</v>
      </c>
      <c r="E28" s="27">
        <v>-6.6474575892607852</v>
      </c>
      <c r="F28" s="201">
        <v>6.6108263253705006</v>
      </c>
      <c r="G28" s="33">
        <f t="shared" si="0"/>
        <v>-2.2336136518497085E-4</v>
      </c>
      <c r="H28" s="25">
        <v>11.173999999999999</v>
      </c>
      <c r="I28" s="25">
        <v>-11.009</v>
      </c>
      <c r="J28" s="25">
        <v>-29.760999999999999</v>
      </c>
      <c r="K28" s="25">
        <v>29.597000000000001</v>
      </c>
      <c r="L28" s="178">
        <f t="shared" si="1"/>
        <v>-1.0000000000012221E-3</v>
      </c>
      <c r="M28" s="34"/>
      <c r="N28" s="34"/>
      <c r="O28" s="34"/>
      <c r="P28" s="34"/>
      <c r="T28" s="10"/>
    </row>
    <row r="29" spans="1:20" x14ac:dyDescent="0.25">
      <c r="A29" s="35"/>
      <c r="B29" s="32" t="s">
        <v>22</v>
      </c>
      <c r="C29" s="27">
        <v>2.4834593937204081</v>
      </c>
      <c r="D29" s="27">
        <v>-0.82818699973341148</v>
      </c>
      <c r="E29" s="27">
        <v>-6.2141565117001516</v>
      </c>
      <c r="F29" s="201">
        <v>4.5575621911373636</v>
      </c>
      <c r="G29" s="33">
        <f t="shared" si="0"/>
        <v>1.3219265757911103E-3</v>
      </c>
      <c r="H29" s="25">
        <v>11.272</v>
      </c>
      <c r="I29" s="25">
        <v>-3.7590000000000003</v>
      </c>
      <c r="J29" s="25">
        <v>-28.204999999999998</v>
      </c>
      <c r="K29" s="25">
        <v>20.686</v>
      </c>
      <c r="L29" s="178">
        <f t="shared" si="1"/>
        <v>6.0000000000002274E-3</v>
      </c>
      <c r="M29" s="34"/>
      <c r="N29" s="34"/>
      <c r="O29" s="34"/>
      <c r="P29" s="34"/>
      <c r="T29" s="10"/>
    </row>
    <row r="30" spans="1:20" x14ac:dyDescent="0.25">
      <c r="A30" s="35"/>
      <c r="B30" s="32" t="s">
        <v>23</v>
      </c>
      <c r="C30" s="27">
        <v>2.7169760536232137</v>
      </c>
      <c r="D30" s="27">
        <v>-2.0521124559362356</v>
      </c>
      <c r="E30" s="27">
        <v>-4.8046868216785041</v>
      </c>
      <c r="F30" s="201">
        <v>4.1391720353552017</v>
      </c>
      <c r="G30" s="33">
        <f t="shared" si="0"/>
        <v>6.5118863632385171E-4</v>
      </c>
      <c r="H30" s="25">
        <v>12.516999999999999</v>
      </c>
      <c r="I30" s="25">
        <v>-9.4540000000000006</v>
      </c>
      <c r="J30" s="25">
        <v>-22.135000000000002</v>
      </c>
      <c r="K30" s="25">
        <v>19.068999999999999</v>
      </c>
      <c r="L30" s="178">
        <f t="shared" si="1"/>
        <v>3.0000000000036664E-3</v>
      </c>
      <c r="M30" s="34"/>
      <c r="N30" s="34"/>
      <c r="O30" s="34"/>
      <c r="P30" s="34"/>
      <c r="T30" s="10"/>
    </row>
    <row r="31" spans="1:20" x14ac:dyDescent="0.25">
      <c r="A31" s="35"/>
      <c r="B31" s="32" t="s">
        <v>24</v>
      </c>
      <c r="C31" s="27">
        <v>2.2002022679835602</v>
      </c>
      <c r="D31" s="27">
        <v>-1.6854948034342521</v>
      </c>
      <c r="E31" s="27">
        <v>-5.5722677683816411</v>
      </c>
      <c r="F31" s="201">
        <v>5.0579906612441636</v>
      </c>
      <c r="G31" s="33">
        <f t="shared" si="0"/>
        <v>-4.3035741183050646E-4</v>
      </c>
      <c r="H31" s="25">
        <v>10.225</v>
      </c>
      <c r="I31" s="25">
        <v>-7.8330000000000002</v>
      </c>
      <c r="J31" s="25">
        <v>-25.896000000000001</v>
      </c>
      <c r="K31" s="25">
        <v>23.506</v>
      </c>
      <c r="L31" s="178">
        <f t="shared" si="1"/>
        <v>-1.9999999999988916E-3</v>
      </c>
      <c r="M31" s="10"/>
      <c r="N31" s="10"/>
      <c r="O31" s="10"/>
      <c r="P31" s="10"/>
      <c r="T31" s="10"/>
    </row>
    <row r="32" spans="1:20" x14ac:dyDescent="0.25">
      <c r="A32" s="35"/>
      <c r="B32" s="32" t="s">
        <v>25</v>
      </c>
      <c r="C32" s="27">
        <v>2.3456620199317828</v>
      </c>
      <c r="D32" s="27">
        <v>-3.2936475506789451</v>
      </c>
      <c r="E32" s="27">
        <v>-5.408334874598375</v>
      </c>
      <c r="F32" s="201">
        <v>6.357825827014147</v>
      </c>
      <c r="G32" s="33">
        <f t="shared" si="0"/>
        <v>-1.5054216686101185E-3</v>
      </c>
      <c r="H32" s="25">
        <v>10.907</v>
      </c>
      <c r="I32" s="25">
        <v>-15.315000000000001</v>
      </c>
      <c r="J32" s="25">
        <v>-25.148</v>
      </c>
      <c r="K32" s="25">
        <v>29.562999999999999</v>
      </c>
      <c r="L32" s="178">
        <f t="shared" si="1"/>
        <v>-6.9999999999978968E-3</v>
      </c>
      <c r="M32" s="10"/>
      <c r="N32" s="10"/>
      <c r="O32" s="10"/>
      <c r="P32" s="10"/>
      <c r="T32" s="10"/>
    </row>
    <row r="33" spans="1:20" x14ac:dyDescent="0.25">
      <c r="A33" s="35"/>
      <c r="B33" s="32" t="s">
        <v>26</v>
      </c>
      <c r="C33" s="27">
        <v>2.5713949432371415</v>
      </c>
      <c r="D33" s="27">
        <v>-3.2266555387924116</v>
      </c>
      <c r="E33" s="27">
        <v>-4.6296236852523567</v>
      </c>
      <c r="F33" s="201">
        <v>5.2848842808076268</v>
      </c>
      <c r="G33" s="33">
        <f t="shared" si="0"/>
        <v>0</v>
      </c>
      <c r="H33" s="25">
        <v>12.016</v>
      </c>
      <c r="I33" s="25">
        <v>-15.077999999999999</v>
      </c>
      <c r="J33" s="25">
        <v>-21.634</v>
      </c>
      <c r="K33" s="25">
        <v>24.696000000000002</v>
      </c>
      <c r="L33" s="178">
        <f t="shared" si="1"/>
        <v>0</v>
      </c>
      <c r="M33" s="10"/>
      <c r="N33" s="10"/>
      <c r="O33" s="10"/>
      <c r="P33" s="10"/>
      <c r="T33" s="10"/>
    </row>
    <row r="34" spans="1:20" x14ac:dyDescent="0.25">
      <c r="A34" s="35"/>
      <c r="B34" s="32" t="s">
        <v>27</v>
      </c>
      <c r="C34" s="27">
        <v>2.8630407656098429</v>
      </c>
      <c r="D34" s="27">
        <v>-2.8626199158721377</v>
      </c>
      <c r="E34" s="27">
        <v>-3.7005317436435909</v>
      </c>
      <c r="F34" s="201">
        <v>3.6999004690370327</v>
      </c>
      <c r="G34" s="33">
        <f t="shared" si="0"/>
        <v>2.1042486885303191E-4</v>
      </c>
      <c r="H34" s="25">
        <v>13.606</v>
      </c>
      <c r="I34" s="25">
        <v>-13.603999999999999</v>
      </c>
      <c r="J34" s="25">
        <v>-17.585999999999999</v>
      </c>
      <c r="K34" s="25">
        <v>17.582999999999998</v>
      </c>
      <c r="L34" s="178">
        <f t="shared" si="1"/>
        <v>9.9999999999766942E-4</v>
      </c>
      <c r="M34" s="10"/>
      <c r="N34" s="10"/>
      <c r="O34" s="10"/>
      <c r="P34" s="10"/>
      <c r="T34" s="10"/>
    </row>
    <row r="35" spans="1:20" x14ac:dyDescent="0.25">
      <c r="A35" s="35"/>
      <c r="B35" s="32" t="s">
        <v>28</v>
      </c>
      <c r="C35" s="27">
        <v>3.7700219329143017</v>
      </c>
      <c r="D35" s="27">
        <v>-3.2680673170136747</v>
      </c>
      <c r="E35" s="27">
        <v>-4.696335331758986</v>
      </c>
      <c r="F35" s="201">
        <v>4.19459100266854</v>
      </c>
      <c r="G35" s="33">
        <f t="shared" si="0"/>
        <v>-2.1028681018098183E-4</v>
      </c>
      <c r="H35" s="25">
        <v>17.928000000000001</v>
      </c>
      <c r="I35" s="25">
        <v>-15.540999999999999</v>
      </c>
      <c r="J35" s="25">
        <v>-22.332999999999998</v>
      </c>
      <c r="K35" s="25">
        <v>19.946999999999999</v>
      </c>
      <c r="L35" s="178">
        <f t="shared" si="1"/>
        <v>-1.0000000000012221E-3</v>
      </c>
      <c r="M35" s="10"/>
      <c r="N35" s="10"/>
      <c r="O35" s="10"/>
      <c r="P35" s="10"/>
      <c r="T35" s="10"/>
    </row>
    <row r="36" spans="1:20" x14ac:dyDescent="0.25">
      <c r="A36" s="35"/>
      <c r="B36" s="32" t="s">
        <v>29</v>
      </c>
      <c r="C36" s="27">
        <v>3.2687002641416236</v>
      </c>
      <c r="D36" s="27">
        <v>-5.9172328339340359</v>
      </c>
      <c r="E36" s="27">
        <v>-4.2411265577448756</v>
      </c>
      <c r="F36" s="201">
        <v>6.8896591275372874</v>
      </c>
      <c r="G36" s="33">
        <f t="shared" si="0"/>
        <v>0</v>
      </c>
      <c r="H36" s="25">
        <v>15.617000000000001</v>
      </c>
      <c r="I36" s="25">
        <v>-28.271000000000001</v>
      </c>
      <c r="J36" s="25">
        <v>-20.263000000000002</v>
      </c>
      <c r="K36" s="25">
        <v>32.917000000000002</v>
      </c>
      <c r="L36" s="178">
        <f t="shared" si="1"/>
        <v>0</v>
      </c>
      <c r="M36" s="10"/>
      <c r="N36" s="10"/>
      <c r="O36" s="10"/>
      <c r="P36" s="10"/>
      <c r="T36" s="10"/>
    </row>
    <row r="37" spans="1:20" x14ac:dyDescent="0.25">
      <c r="A37" s="35"/>
      <c r="B37" s="32" t="s">
        <v>30</v>
      </c>
      <c r="C37" s="27">
        <v>1.7579935960570834</v>
      </c>
      <c r="D37" s="27">
        <v>-3.4337744114265463</v>
      </c>
      <c r="E37" s="27">
        <v>-3.7331608032538952</v>
      </c>
      <c r="F37" s="201">
        <v>5.4097658069009285</v>
      </c>
      <c r="G37" s="33">
        <f t="shared" si="0"/>
        <v>-8.2418827757013702E-4</v>
      </c>
      <c r="H37" s="25">
        <v>8.532</v>
      </c>
      <c r="I37" s="25">
        <v>-16.664999999999999</v>
      </c>
      <c r="J37" s="25">
        <v>-18.117999999999999</v>
      </c>
      <c r="K37" s="25">
        <v>26.254999999999999</v>
      </c>
      <c r="L37" s="178">
        <f t="shared" si="1"/>
        <v>-4.0000000000013358E-3</v>
      </c>
      <c r="M37" s="10"/>
      <c r="N37" s="10"/>
      <c r="O37" s="10"/>
      <c r="P37" s="10"/>
      <c r="T37" s="10"/>
    </row>
    <row r="38" spans="1:20" x14ac:dyDescent="0.25">
      <c r="A38" s="35"/>
      <c r="B38" s="32" t="s">
        <v>52</v>
      </c>
      <c r="C38" s="27">
        <v>1.3352564076372744</v>
      </c>
      <c r="D38" s="27">
        <v>-4.2609306753504637</v>
      </c>
      <c r="E38" s="27">
        <v>-2.327505546543982</v>
      </c>
      <c r="F38" s="201">
        <v>5.2527712290651163</v>
      </c>
      <c r="G38" s="33">
        <f t="shared" si="0"/>
        <v>4.0858519205499988E-4</v>
      </c>
      <c r="H38" s="25">
        <v>6.5359999999999996</v>
      </c>
      <c r="I38" s="25">
        <v>-20.856999999999999</v>
      </c>
      <c r="J38" s="25">
        <v>-11.393000000000001</v>
      </c>
      <c r="K38" s="25">
        <v>25.712</v>
      </c>
      <c r="L38" s="178">
        <f t="shared" si="1"/>
        <v>1.9999999999988916E-3</v>
      </c>
      <c r="M38" s="10"/>
      <c r="N38" s="10"/>
      <c r="O38" s="10"/>
      <c r="P38" s="10"/>
      <c r="T38" s="10"/>
    </row>
    <row r="39" spans="1:20" x14ac:dyDescent="0.25">
      <c r="A39" s="35"/>
      <c r="B39" s="32" t="s">
        <v>53</v>
      </c>
      <c r="C39" s="27">
        <v>0.97097603953577871</v>
      </c>
      <c r="D39" s="27">
        <v>-3.8290158588702328</v>
      </c>
      <c r="E39" s="27">
        <v>-3.6062220241832579</v>
      </c>
      <c r="F39" s="201">
        <v>6.4642618435177122</v>
      </c>
      <c r="G39" s="33">
        <f t="shared" si="0"/>
        <v>0</v>
      </c>
      <c r="H39" s="25">
        <v>4.7939999999999996</v>
      </c>
      <c r="I39" s="25">
        <v>-18.905000000000001</v>
      </c>
      <c r="J39" s="25">
        <v>-17.805</v>
      </c>
      <c r="K39" s="25">
        <v>31.916</v>
      </c>
      <c r="L39" s="178">
        <f t="shared" si="1"/>
        <v>0</v>
      </c>
      <c r="M39" s="10"/>
      <c r="N39" s="10"/>
      <c r="O39" s="10"/>
      <c r="P39" s="10"/>
      <c r="T39" s="10"/>
    </row>
    <row r="40" spans="1:20" x14ac:dyDescent="0.25">
      <c r="A40" s="35"/>
      <c r="B40" s="32" t="s">
        <v>54</v>
      </c>
      <c r="C40" s="27">
        <v>-0.6030253067025434</v>
      </c>
      <c r="D40" s="27">
        <v>-0.91521715697820638</v>
      </c>
      <c r="E40" s="27">
        <v>-2.5941466024184887</v>
      </c>
      <c r="F40" s="201">
        <v>4.1119898437843085</v>
      </c>
      <c r="G40" s="33">
        <f t="shared" si="0"/>
        <v>3.9922231492983684E-4</v>
      </c>
      <c r="H40" s="25">
        <v>-3.0209999999999999</v>
      </c>
      <c r="I40" s="25">
        <v>-4.585</v>
      </c>
      <c r="J40" s="25">
        <v>-12.996</v>
      </c>
      <c r="K40" s="25">
        <v>20.6</v>
      </c>
      <c r="L40" s="178">
        <f t="shared" si="1"/>
        <v>1.9999999999988916E-3</v>
      </c>
      <c r="M40" s="10"/>
      <c r="N40" s="10"/>
      <c r="O40" s="10"/>
      <c r="P40" s="10"/>
      <c r="T40" s="10"/>
    </row>
    <row r="41" spans="1:20" x14ac:dyDescent="0.25">
      <c r="A41" s="35"/>
      <c r="B41" s="32" t="s">
        <v>55</v>
      </c>
      <c r="C41" s="27">
        <v>-1.5471987538595957</v>
      </c>
      <c r="D41" s="27">
        <v>-0.33881418987036505</v>
      </c>
      <c r="E41" s="27">
        <v>-1.7766989139759866</v>
      </c>
      <c r="F41" s="201">
        <v>3.3549325732087718</v>
      </c>
      <c r="G41" s="33">
        <f t="shared" si="0"/>
        <v>0.30777928449717562</v>
      </c>
      <c r="H41" s="25">
        <v>-7.827</v>
      </c>
      <c r="I41" s="25">
        <v>-1.714</v>
      </c>
      <c r="J41" s="25">
        <v>-8.9879999999999995</v>
      </c>
      <c r="K41" s="25">
        <v>16.972000000000001</v>
      </c>
      <c r="L41" s="178">
        <f t="shared" si="1"/>
        <v>1.5569999999999986</v>
      </c>
      <c r="M41" s="10"/>
      <c r="N41" s="10"/>
      <c r="O41" s="10"/>
      <c r="P41" s="10"/>
      <c r="T41" s="10"/>
    </row>
    <row r="42" spans="1:20" x14ac:dyDescent="0.25">
      <c r="A42" s="35"/>
      <c r="B42" s="32" t="s">
        <v>85</v>
      </c>
      <c r="C42" s="27">
        <v>-0.60995405668637537</v>
      </c>
      <c r="D42" s="27">
        <v>-1.7342371147205524</v>
      </c>
      <c r="E42" s="27">
        <v>-2.9049553848121441</v>
      </c>
      <c r="F42" s="201">
        <v>4.7379657048412644</v>
      </c>
      <c r="G42" s="33">
        <f t="shared" si="0"/>
        <v>0.51118085137780778</v>
      </c>
      <c r="H42" s="25">
        <v>-3.1</v>
      </c>
      <c r="I42" s="25">
        <v>-8.8140000000000001</v>
      </c>
      <c r="J42" s="25">
        <v>-14.763999999999999</v>
      </c>
      <c r="K42" s="25">
        <v>24.08</v>
      </c>
      <c r="L42" s="178">
        <f t="shared" si="1"/>
        <v>2.597999999999999</v>
      </c>
      <c r="M42" s="10"/>
      <c r="N42" s="10"/>
      <c r="O42" s="10"/>
      <c r="P42" s="10"/>
      <c r="T42" s="10"/>
    </row>
    <row r="43" spans="1:20" x14ac:dyDescent="0.25">
      <c r="A43" s="35"/>
      <c r="B43" s="32" t="s">
        <v>86</v>
      </c>
      <c r="C43" s="27">
        <v>-0.92685116515086463</v>
      </c>
      <c r="D43" s="27">
        <v>-1.1503181232678872</v>
      </c>
      <c r="E43" s="27">
        <v>-2.2372067606073616</v>
      </c>
      <c r="F43" s="201">
        <v>3.5713728092431398</v>
      </c>
      <c r="G43" s="33">
        <f t="shared" si="0"/>
        <v>0.74300323978297333</v>
      </c>
      <c r="H43" s="25">
        <v>-4.7489999999999997</v>
      </c>
      <c r="I43" s="25">
        <v>-5.8940000000000001</v>
      </c>
      <c r="J43" s="25">
        <v>-11.462999999999999</v>
      </c>
      <c r="K43" s="25">
        <v>18.298999999999999</v>
      </c>
      <c r="L43" s="178">
        <f t="shared" si="1"/>
        <v>3.8070000000000022</v>
      </c>
      <c r="M43" s="10"/>
      <c r="N43" s="10"/>
      <c r="O43" s="10"/>
      <c r="P43" s="10"/>
      <c r="T43" s="10"/>
    </row>
    <row r="44" spans="1:20" x14ac:dyDescent="0.25">
      <c r="A44" s="35"/>
      <c r="B44" s="32" t="s">
        <v>87</v>
      </c>
      <c r="C44" s="27">
        <v>-0.97939278805499885</v>
      </c>
      <c r="D44" s="27">
        <v>-2.0082089062385373</v>
      </c>
      <c r="E44" s="27">
        <v>-1.5423554078003916</v>
      </c>
      <c r="F44" s="201">
        <v>3.5870526319853893</v>
      </c>
      <c r="G44" s="33">
        <f t="shared" si="0"/>
        <v>0.94290447010853828</v>
      </c>
      <c r="H44" s="25">
        <v>-5.0730000000000004</v>
      </c>
      <c r="I44" s="25">
        <v>-10.402000000000001</v>
      </c>
      <c r="J44" s="25">
        <v>-7.9889999999999999</v>
      </c>
      <c r="K44" s="25">
        <v>18.579999999999998</v>
      </c>
      <c r="L44" s="178">
        <f t="shared" si="1"/>
        <v>4.8840000000000039</v>
      </c>
      <c r="M44" s="10"/>
      <c r="N44" s="10"/>
      <c r="O44" s="10"/>
      <c r="P44" s="10"/>
      <c r="T44" s="10"/>
    </row>
    <row r="45" spans="1:20" x14ac:dyDescent="0.25">
      <c r="A45" s="35"/>
      <c r="B45" s="32" t="s">
        <v>88</v>
      </c>
      <c r="C45" s="27">
        <v>-1.4177846227114386</v>
      </c>
      <c r="D45" s="27">
        <v>-3.2837758429318166E-2</v>
      </c>
      <c r="E45" s="27">
        <v>-2.4230809114686354</v>
      </c>
      <c r="F45" s="201">
        <v>3.0243383479727006</v>
      </c>
      <c r="G45" s="33">
        <f t="shared" si="0"/>
        <v>0.84936494463669154</v>
      </c>
      <c r="H45" s="25">
        <v>-7.383</v>
      </c>
      <c r="I45" s="25">
        <v>-0.17099999999999999</v>
      </c>
      <c r="J45" s="25">
        <v>-12.618</v>
      </c>
      <c r="K45" s="25">
        <v>15.749000000000001</v>
      </c>
      <c r="L45" s="178">
        <f t="shared" si="1"/>
        <v>4.423</v>
      </c>
      <c r="M45" s="10"/>
      <c r="N45" s="10"/>
      <c r="O45" s="10"/>
      <c r="P45" s="10"/>
      <c r="T45" s="10"/>
    </row>
    <row r="46" spans="1:20" x14ac:dyDescent="0.25">
      <c r="A46" s="35"/>
      <c r="B46" s="32" t="s">
        <v>99</v>
      </c>
      <c r="C46" s="27">
        <v>-1.2501643699343092</v>
      </c>
      <c r="D46" s="27">
        <v>-2.1790212508885505</v>
      </c>
      <c r="E46" s="27">
        <v>-1.3256316093388802</v>
      </c>
      <c r="F46" s="201">
        <v>3.9650792501300667</v>
      </c>
      <c r="G46" s="33">
        <f t="shared" si="0"/>
        <v>0.78973798003167284</v>
      </c>
      <c r="H46" s="25">
        <v>-6.56</v>
      </c>
      <c r="I46" s="25">
        <v>-11.434000000000001</v>
      </c>
      <c r="J46" s="25">
        <v>-6.9560000000000004</v>
      </c>
      <c r="K46" s="25">
        <v>20.806000000000001</v>
      </c>
      <c r="L46" s="178">
        <f t="shared" si="1"/>
        <v>4.1439999999999984</v>
      </c>
      <c r="M46" s="10"/>
      <c r="N46" s="10"/>
      <c r="O46" s="10"/>
      <c r="P46" s="10"/>
      <c r="T46" s="10"/>
    </row>
    <row r="47" spans="1:20" x14ac:dyDescent="0.25">
      <c r="A47" s="35"/>
      <c r="B47" s="32" t="s">
        <v>100</v>
      </c>
      <c r="C47" s="27">
        <v>-1.6250002566495547</v>
      </c>
      <c r="D47" s="27">
        <v>-1.5393633231200359</v>
      </c>
      <c r="E47" s="27">
        <v>-1.0450262992751698</v>
      </c>
      <c r="F47" s="201">
        <v>3.4390638724580009</v>
      </c>
      <c r="G47" s="33">
        <f t="shared" si="0"/>
        <v>0.77032600658675943</v>
      </c>
      <c r="H47" s="25">
        <v>-8.6043405456982338</v>
      </c>
      <c r="I47" s="25">
        <v>-8.1508948700055139</v>
      </c>
      <c r="J47" s="25">
        <v>-5.5333912234042639</v>
      </c>
      <c r="K47" s="25">
        <v>18.209767411389329</v>
      </c>
      <c r="L47" s="178">
        <f t="shared" si="1"/>
        <v>4.0788592277186808</v>
      </c>
      <c r="M47" s="10"/>
      <c r="N47" s="10"/>
      <c r="O47" s="10"/>
      <c r="P47" s="10"/>
      <c r="T47" s="10"/>
    </row>
    <row r="48" spans="1:20" x14ac:dyDescent="0.25">
      <c r="A48" s="35"/>
      <c r="B48" s="32" t="s">
        <v>101</v>
      </c>
      <c r="C48" s="27">
        <v>-1.548547591836225</v>
      </c>
      <c r="D48" s="27">
        <v>-2.6342530926813379</v>
      </c>
      <c r="E48" s="27">
        <v>-0.10068735096892964</v>
      </c>
      <c r="F48" s="201">
        <v>3.5189531739194817</v>
      </c>
      <c r="G48" s="33">
        <f t="shared" si="0"/>
        <v>0.76453486156701045</v>
      </c>
      <c r="H48" s="25">
        <v>-8.270673182559289</v>
      </c>
      <c r="I48" s="25">
        <v>-14.069342475860838</v>
      </c>
      <c r="J48" s="25">
        <v>-0.53776337122077533</v>
      </c>
      <c r="K48" s="25">
        <v>18.794457335151645</v>
      </c>
      <c r="L48" s="178">
        <f t="shared" si="1"/>
        <v>4.0833216944892605</v>
      </c>
      <c r="M48" s="10"/>
      <c r="N48" s="10"/>
      <c r="O48" s="10"/>
      <c r="P48" s="10"/>
      <c r="T48" s="10"/>
    </row>
    <row r="49" spans="1:20" x14ac:dyDescent="0.25">
      <c r="A49" s="35"/>
      <c r="B49" s="32" t="s">
        <v>102</v>
      </c>
      <c r="C49" s="27">
        <v>-1.6447739879130276</v>
      </c>
      <c r="D49" s="27">
        <v>-3.5155288364760482</v>
      </c>
      <c r="E49" s="27">
        <v>0.76297334718295085</v>
      </c>
      <c r="F49" s="201">
        <v>3.6379790960232627</v>
      </c>
      <c r="G49" s="33">
        <f t="shared" si="0"/>
        <v>0.75935038118286258</v>
      </c>
      <c r="H49" s="25">
        <v>-8.8527311561956861</v>
      </c>
      <c r="I49" s="25">
        <v>-18.921767908468134</v>
      </c>
      <c r="J49" s="25">
        <v>4.1065811908441825</v>
      </c>
      <c r="K49" s="25">
        <v>19.580836714118043</v>
      </c>
      <c r="L49" s="178">
        <f t="shared" si="1"/>
        <v>4.0870811597015972</v>
      </c>
      <c r="M49" s="10"/>
      <c r="N49" s="10"/>
      <c r="O49" s="10"/>
      <c r="P49" s="10"/>
      <c r="T49" s="10"/>
    </row>
    <row r="50" spans="1:20" x14ac:dyDescent="0.25">
      <c r="A50" s="35"/>
      <c r="B50" s="32" t="s">
        <v>139</v>
      </c>
      <c r="C50" s="27">
        <v>-1.4565299899936934</v>
      </c>
      <c r="D50" s="27">
        <v>-1.8208087961877606</v>
      </c>
      <c r="E50" s="27">
        <v>-1.2114242205744929</v>
      </c>
      <c r="F50" s="201">
        <v>3.7347401641012543</v>
      </c>
      <c r="G50" s="33">
        <f t="shared" si="0"/>
        <v>0.7540228426546931</v>
      </c>
      <c r="H50" s="25">
        <v>-7.9036164810391458</v>
      </c>
      <c r="I50" s="25">
        <v>-9.8803145209752543</v>
      </c>
      <c r="J50" s="25">
        <v>-6.5735910012426322</v>
      </c>
      <c r="K50" s="25">
        <v>20.26594310874253</v>
      </c>
      <c r="L50" s="178">
        <f t="shared" si="1"/>
        <v>4.0915788945145017</v>
      </c>
      <c r="M50" s="10"/>
      <c r="N50" s="10"/>
      <c r="O50" s="10"/>
      <c r="P50" s="10"/>
      <c r="T50" s="10"/>
    </row>
    <row r="51" spans="1:20" x14ac:dyDescent="0.25">
      <c r="A51" s="35"/>
      <c r="B51" s="32" t="s">
        <v>140</v>
      </c>
      <c r="C51" s="27">
        <v>-1.4334590014519388</v>
      </c>
      <c r="D51" s="27">
        <v>-1.7861561713670442</v>
      </c>
      <c r="E51" s="27">
        <v>-1.3171207273998071</v>
      </c>
      <c r="F51" s="201">
        <v>3.7883266108949929</v>
      </c>
      <c r="G51" s="33">
        <f t="shared" si="0"/>
        <v>0.74840928932379747</v>
      </c>
      <c r="H51" s="25">
        <v>-7.846552914178508</v>
      </c>
      <c r="I51" s="25">
        <v>-9.777167604669657</v>
      </c>
      <c r="J51" s="25">
        <v>-7.2097335685469774</v>
      </c>
      <c r="K51" s="25">
        <v>20.73676692425077</v>
      </c>
      <c r="L51" s="178">
        <f t="shared" si="1"/>
        <v>4.0966871631443738</v>
      </c>
      <c r="M51" s="10"/>
      <c r="N51" s="10"/>
      <c r="O51" s="10"/>
      <c r="P51" s="10"/>
      <c r="T51" s="10"/>
    </row>
    <row r="52" spans="1:20" x14ac:dyDescent="0.25">
      <c r="A52" s="35"/>
      <c r="B52" s="32" t="s">
        <v>141</v>
      </c>
      <c r="C52" s="27">
        <v>-1.4140011740009377</v>
      </c>
      <c r="D52" s="27">
        <v>-1.7748232166440232</v>
      </c>
      <c r="E52" s="27">
        <v>-1.3564323274909509</v>
      </c>
      <c r="F52" s="201">
        <v>3.8021077780002801</v>
      </c>
      <c r="G52" s="33">
        <f t="shared" si="0"/>
        <v>0.74314894013563171</v>
      </c>
      <c r="H52" s="25">
        <v>-7.8037838413683822</v>
      </c>
      <c r="I52" s="25">
        <v>-9.7951380762594056</v>
      </c>
      <c r="J52" s="25">
        <v>-7.4860649862349895</v>
      </c>
      <c r="K52" s="25">
        <v>20.98359448821784</v>
      </c>
      <c r="L52" s="178">
        <f t="shared" si="1"/>
        <v>4.1013924156449377</v>
      </c>
      <c r="M52" s="10"/>
      <c r="N52" s="10"/>
      <c r="O52" s="10"/>
      <c r="P52" s="10"/>
      <c r="T52" s="10"/>
    </row>
    <row r="53" spans="1:20" x14ac:dyDescent="0.25">
      <c r="A53" s="35"/>
      <c r="B53" s="32" t="s">
        <v>142</v>
      </c>
      <c r="C53" s="27">
        <v>-1.3917803511942632</v>
      </c>
      <c r="D53" s="27">
        <v>-1.7649719170522176</v>
      </c>
      <c r="E53" s="27">
        <v>-1.3295004573217677</v>
      </c>
      <c r="F53" s="201">
        <v>3.748162361905591</v>
      </c>
      <c r="G53" s="33">
        <f t="shared" si="0"/>
        <v>0.73809036366265746</v>
      </c>
      <c r="H53" s="25">
        <v>-7.7423949053023424</v>
      </c>
      <c r="I53" s="25">
        <v>-9.8184383526186423</v>
      </c>
      <c r="J53" s="25">
        <v>-7.395935399240618</v>
      </c>
      <c r="K53" s="25">
        <v>20.850813959374037</v>
      </c>
      <c r="L53" s="178">
        <f t="shared" si="1"/>
        <v>4.1059546977875634</v>
      </c>
      <c r="M53" s="10"/>
      <c r="N53" s="10"/>
      <c r="O53" s="10"/>
      <c r="P53" s="10"/>
      <c r="T53" s="10"/>
    </row>
    <row r="54" spans="1:20" x14ac:dyDescent="0.25">
      <c r="A54" s="35"/>
      <c r="B54" s="32" t="s">
        <v>150</v>
      </c>
      <c r="C54" s="27">
        <v>-1.4463176212391096</v>
      </c>
      <c r="D54" s="27">
        <v>-1.6861101993563401</v>
      </c>
      <c r="E54" s="27">
        <v>-1.2313461064285021</v>
      </c>
      <c r="F54" s="201">
        <v>3.6310022917499256</v>
      </c>
      <c r="G54" s="33">
        <f t="shared" si="0"/>
        <v>0.73277163527402633</v>
      </c>
      <c r="H54" s="25">
        <v>-8.1143307123450246</v>
      </c>
      <c r="I54" s="25">
        <v>-9.4596481257787648</v>
      </c>
      <c r="J54" s="25">
        <v>-6.9082678536123749</v>
      </c>
      <c r="K54" s="25">
        <v>20.371150140105122</v>
      </c>
      <c r="L54" s="178">
        <f t="shared" si="1"/>
        <v>4.1110965516310429</v>
      </c>
      <c r="M54" s="10"/>
      <c r="N54" s="10"/>
      <c r="O54" s="10"/>
      <c r="P54" s="10"/>
      <c r="T54" s="10"/>
    </row>
    <row r="55" spans="1:20" x14ac:dyDescent="0.25">
      <c r="A55" s="35"/>
      <c r="B55" s="32" t="s">
        <v>151</v>
      </c>
      <c r="C55" s="27">
        <v>-1.4154101347207209</v>
      </c>
      <c r="D55" s="27">
        <v>-1.679350751381262</v>
      </c>
      <c r="E55" s="27">
        <v>-1.1737910054799752</v>
      </c>
      <c r="F55" s="201">
        <v>3.5410954896957301</v>
      </c>
      <c r="G55" s="33">
        <f t="shared" si="0"/>
        <v>0.72745640188622795</v>
      </c>
      <c r="H55" s="25">
        <v>-8.0091470885821359</v>
      </c>
      <c r="I55" s="25">
        <v>-9.502664175700108</v>
      </c>
      <c r="J55" s="25">
        <v>-6.6419369082720294</v>
      </c>
      <c r="K55" s="25">
        <v>20.037411020293366</v>
      </c>
      <c r="L55" s="178">
        <f t="shared" si="1"/>
        <v>4.1163371522609076</v>
      </c>
      <c r="M55" s="21"/>
      <c r="N55" s="10"/>
      <c r="O55" s="10"/>
      <c r="P55" s="10"/>
      <c r="T55" s="10"/>
    </row>
    <row r="56" spans="1:20" x14ac:dyDescent="0.25">
      <c r="A56" s="35"/>
      <c r="B56" s="32" t="s">
        <v>152</v>
      </c>
      <c r="C56" s="27">
        <v>-1.4854450050687449</v>
      </c>
      <c r="D56" s="27">
        <v>-1.5766935476559993</v>
      </c>
      <c r="E56" s="27">
        <v>-1.1191638724497273</v>
      </c>
      <c r="F56" s="201">
        <v>3.4590145400692958</v>
      </c>
      <c r="G56" s="33">
        <f t="shared" si="0"/>
        <v>0.7222878851051755</v>
      </c>
      <c r="H56" s="25">
        <v>-8.4760056338191454</v>
      </c>
      <c r="I56" s="25">
        <v>-8.9966732845286792</v>
      </c>
      <c r="J56" s="25">
        <v>-6.3859915753742333</v>
      </c>
      <c r="K56" s="25">
        <v>19.737268380213685</v>
      </c>
      <c r="L56" s="178">
        <f t="shared" si="1"/>
        <v>4.121402113508374</v>
      </c>
      <c r="M56" s="21"/>
      <c r="N56" s="10"/>
      <c r="O56" s="10"/>
      <c r="P56" s="10"/>
      <c r="T56" s="10"/>
    </row>
    <row r="57" spans="1:20" x14ac:dyDescent="0.25">
      <c r="A57" s="35"/>
      <c r="B57" s="32" t="s">
        <v>153</v>
      </c>
      <c r="C57" s="27">
        <v>-1.4233333872102687</v>
      </c>
      <c r="D57" s="27">
        <v>-1.6603556932566379</v>
      </c>
      <c r="E57" s="27">
        <v>-1.0675022910043268</v>
      </c>
      <c r="F57" s="201">
        <v>3.4339119314478963</v>
      </c>
      <c r="G57" s="33">
        <f t="shared" si="0"/>
        <v>0.71727944002333688</v>
      </c>
      <c r="H57" s="25">
        <v>-8.1876585253160847</v>
      </c>
      <c r="I57" s="25">
        <v>-9.5511182194600668</v>
      </c>
      <c r="J57" s="25">
        <v>-6.1407568404385495</v>
      </c>
      <c r="K57" s="25">
        <v>19.753417262143142</v>
      </c>
      <c r="L57" s="178">
        <f t="shared" si="1"/>
        <v>4.1261163230715603</v>
      </c>
      <c r="M57" s="21"/>
      <c r="N57" s="10"/>
      <c r="O57" s="10"/>
      <c r="P57" s="10"/>
      <c r="T57" s="10"/>
    </row>
    <row r="58" spans="1:20" x14ac:dyDescent="0.25">
      <c r="A58" s="35"/>
      <c r="B58" s="32" t="s">
        <v>167</v>
      </c>
      <c r="C58" s="27">
        <v>-1.4206898087778352</v>
      </c>
      <c r="D58" s="27">
        <v>-1.6576476931814139</v>
      </c>
      <c r="E58" s="27">
        <v>-1.0298878937653333</v>
      </c>
      <c r="F58" s="201">
        <v>3.3962278005052511</v>
      </c>
      <c r="G58" s="33">
        <f t="shared" si="0"/>
        <v>0.71199759521933181</v>
      </c>
      <c r="H58" s="25">
        <v>-8.2434767151233395</v>
      </c>
      <c r="I58" s="25">
        <v>-9.618412179907299</v>
      </c>
      <c r="J58" s="25">
        <v>-5.9758694818437812</v>
      </c>
      <c r="K58" s="25">
        <v>19.706430369064233</v>
      </c>
      <c r="L58" s="178">
        <f t="shared" si="1"/>
        <v>4.1313280078101862</v>
      </c>
      <c r="M58" s="21"/>
      <c r="N58" s="10"/>
      <c r="O58" s="10"/>
      <c r="P58" s="10"/>
      <c r="T58" s="10"/>
    </row>
    <row r="59" spans="1:20" x14ac:dyDescent="0.25">
      <c r="A59" s="35"/>
      <c r="B59" s="32" t="s">
        <v>168</v>
      </c>
      <c r="C59" s="27">
        <v>-1.4112743314369678</v>
      </c>
      <c r="D59" s="27">
        <v>-1.6863667854550703</v>
      </c>
      <c r="E59" s="27">
        <v>-0.98216013618685027</v>
      </c>
      <c r="F59" s="201">
        <v>3.3730066988819174</v>
      </c>
      <c r="G59" s="33">
        <f t="shared" si="0"/>
        <v>0.7067945541969709</v>
      </c>
      <c r="H59" s="25">
        <v>-8.2594366734402129</v>
      </c>
      <c r="I59" s="25">
        <v>-9.8694062255614554</v>
      </c>
      <c r="J59" s="25">
        <v>-5.7480599393832454</v>
      </c>
      <c r="K59" s="25">
        <v>19.740410923607239</v>
      </c>
      <c r="L59" s="178">
        <f t="shared" si="1"/>
        <v>4.1364919147776753</v>
      </c>
      <c r="M59" s="21"/>
      <c r="N59" s="10"/>
      <c r="O59" s="10"/>
      <c r="P59" s="10"/>
      <c r="T59" s="10"/>
    </row>
    <row r="60" spans="1:20" x14ac:dyDescent="0.25">
      <c r="A60" s="35"/>
      <c r="B60" s="32" t="s">
        <v>169</v>
      </c>
      <c r="C60" s="27">
        <v>-1.4507240778336687</v>
      </c>
      <c r="D60" s="27">
        <v>-1.675773562186728</v>
      </c>
      <c r="E60" s="27">
        <v>-0.92939008905815534</v>
      </c>
      <c r="F60" s="201">
        <v>3.354053115979188</v>
      </c>
      <c r="G60" s="33">
        <f t="shared" si="0"/>
        <v>0.70183461309936446</v>
      </c>
      <c r="H60" s="25">
        <v>-8.5601924315742295</v>
      </c>
      <c r="I60" s="25">
        <v>-9.8881271657695073</v>
      </c>
      <c r="J60" s="25">
        <v>-5.483991151657083</v>
      </c>
      <c r="K60" s="25">
        <v>19.79104127187091</v>
      </c>
      <c r="L60" s="178">
        <f t="shared" si="1"/>
        <v>4.1412694771299101</v>
      </c>
      <c r="M60" s="21"/>
      <c r="N60" s="10"/>
      <c r="O60" s="10"/>
      <c r="P60" s="10"/>
      <c r="T60" s="10"/>
    </row>
    <row r="61" spans="1:20" x14ac:dyDescent="0.25">
      <c r="A61" s="35"/>
      <c r="B61" s="24" t="s">
        <v>170</v>
      </c>
      <c r="C61" s="25">
        <v>-1.5204779924843967</v>
      </c>
      <c r="D61" s="25">
        <v>-1.6308069081304475</v>
      </c>
      <c r="E61" s="25">
        <v>-0.87177195556996734</v>
      </c>
      <c r="F61" s="25">
        <v>3.3261082493221616</v>
      </c>
      <c r="G61" s="33">
        <f t="shared" si="0"/>
        <v>0.69694860686264981</v>
      </c>
      <c r="H61" s="25">
        <v>-9.0449879239708526</v>
      </c>
      <c r="I61" s="25">
        <v>-9.7013102874749535</v>
      </c>
      <c r="J61" s="25">
        <v>-5.185978915553247</v>
      </c>
      <c r="K61" s="25">
        <v>19.786283719754344</v>
      </c>
      <c r="L61" s="178">
        <f t="shared" si="1"/>
        <v>4.1459934072447062</v>
      </c>
      <c r="M61" s="21"/>
      <c r="N61" s="10"/>
      <c r="O61" s="10"/>
      <c r="P61" s="10"/>
      <c r="T61" s="10"/>
    </row>
    <row r="62" spans="1:20" x14ac:dyDescent="0.25">
      <c r="A62" s="35"/>
      <c r="B62" s="24" t="s">
        <v>172</v>
      </c>
      <c r="C62" s="25">
        <v>-1.4791533211311563</v>
      </c>
      <c r="D62" s="25">
        <v>-1.65280645349223</v>
      </c>
      <c r="E62" s="25">
        <v>-0.82695145933825098</v>
      </c>
      <c r="F62" s="25">
        <v>3.2671685279818528</v>
      </c>
      <c r="G62" s="33">
        <f t="shared" si="0"/>
        <v>0.69174270597978449</v>
      </c>
      <c r="H62" s="25">
        <v>-8.8771170986884496</v>
      </c>
      <c r="I62" s="25">
        <v>-9.9192938416270575</v>
      </c>
      <c r="J62" s="25">
        <v>-4.9629371307249581</v>
      </c>
      <c r="K62" s="25">
        <v>19.607864302981731</v>
      </c>
      <c r="L62" s="178">
        <f t="shared" si="1"/>
        <v>4.151483768058732</v>
      </c>
      <c r="M62" s="21"/>
      <c r="N62" s="10"/>
      <c r="O62" s="10"/>
      <c r="P62" s="10"/>
      <c r="T62" s="10"/>
    </row>
    <row r="63" spans="1:20" x14ac:dyDescent="0.25">
      <c r="A63" s="35"/>
      <c r="B63" s="24" t="s">
        <v>173</v>
      </c>
      <c r="C63" s="25">
        <v>-1.4900730161439415</v>
      </c>
      <c r="D63" s="25">
        <v>-1.6188151641352129</v>
      </c>
      <c r="E63" s="25">
        <v>-0.78944219036478058</v>
      </c>
      <c r="F63" s="25">
        <v>3.2117248961175524</v>
      </c>
      <c r="G63" s="33">
        <f t="shared" si="0"/>
        <v>0.68660547452638276</v>
      </c>
      <c r="H63" s="25">
        <v>-9.0214167620308476</v>
      </c>
      <c r="I63" s="25">
        <v>-9.8008661979208522</v>
      </c>
      <c r="J63" s="25">
        <v>-4.7795557208608646</v>
      </c>
      <c r="K63" s="25">
        <v>19.444891960963975</v>
      </c>
      <c r="L63" s="178">
        <f t="shared" si="1"/>
        <v>4.1569467198485874</v>
      </c>
      <c r="M63" s="21"/>
      <c r="N63" s="10"/>
      <c r="O63" s="10"/>
      <c r="P63" s="10"/>
      <c r="T63" s="10"/>
    </row>
    <row r="64" spans="1:20" x14ac:dyDescent="0.25">
      <c r="A64" s="35"/>
      <c r="B64" s="24" t="s">
        <v>174</v>
      </c>
      <c r="C64" s="25">
        <v>-1.5113817829790344</v>
      </c>
      <c r="D64" s="25">
        <v>-1.5821189915242433</v>
      </c>
      <c r="E64" s="25">
        <v>-0.7485981428473456</v>
      </c>
      <c r="F64" s="25">
        <v>3.1604260187927471</v>
      </c>
      <c r="G64" s="33">
        <f t="shared" si="0"/>
        <v>0.68167289855787594</v>
      </c>
      <c r="H64" s="25">
        <v>-9.2277118355606582</v>
      </c>
      <c r="I64" s="25">
        <v>-9.6595964750728154</v>
      </c>
      <c r="J64" s="25">
        <v>-4.5705512800447741</v>
      </c>
      <c r="K64" s="25">
        <v>19.295919077140439</v>
      </c>
      <c r="L64" s="178">
        <f t="shared" si="1"/>
        <v>4.1619405135378074</v>
      </c>
      <c r="M64" s="21"/>
      <c r="N64" s="10"/>
      <c r="O64" s="10"/>
      <c r="P64" s="10"/>
      <c r="T64" s="10"/>
    </row>
    <row r="65" spans="1:20" x14ac:dyDescent="0.25">
      <c r="A65" s="35"/>
      <c r="B65" s="24" t="s">
        <v>175</v>
      </c>
      <c r="C65" s="25">
        <v>-1.4812727038539335</v>
      </c>
      <c r="D65" s="25">
        <v>-1.6364763313287163</v>
      </c>
      <c r="E65" s="25">
        <v>-0.70474644751100834</v>
      </c>
      <c r="F65" s="25">
        <v>3.1458231624513049</v>
      </c>
      <c r="G65" s="33">
        <f t="shared" si="0"/>
        <v>0.67667232024235302</v>
      </c>
      <c r="H65" s="206">
        <v>-9.1218827259279962</v>
      </c>
      <c r="I65" s="25">
        <v>-10.077648186791571</v>
      </c>
      <c r="J65" s="25">
        <v>-4.33992635453553</v>
      </c>
      <c r="K65" s="25">
        <v>19.372415281621503</v>
      </c>
      <c r="L65" s="178">
        <f t="shared" si="1"/>
        <v>4.1670419856335918</v>
      </c>
      <c r="M65" s="10"/>
      <c r="N65" s="10"/>
      <c r="O65" s="10"/>
      <c r="P65" s="10"/>
      <c r="T65" s="10"/>
    </row>
    <row r="66" spans="1:20" x14ac:dyDescent="0.25">
      <c r="A66" s="35"/>
      <c r="B66" s="24" t="s">
        <v>197</v>
      </c>
      <c r="C66" s="25">
        <v>-1.5146931343965795</v>
      </c>
      <c r="D66" s="25">
        <v>-1.6713663843461246</v>
      </c>
      <c r="E66" s="25">
        <v>-0.6433735871848979</v>
      </c>
      <c r="F66" s="25">
        <v>3.1577971686382518</v>
      </c>
      <c r="G66" s="33">
        <f t="shared" ref="G66:G69" si="2">0-SUM(C66:F66)</f>
        <v>0.67163593728935034</v>
      </c>
      <c r="H66" s="206">
        <v>-9.4092369928550692</v>
      </c>
      <c r="I66" s="25">
        <v>-10.382487419452774</v>
      </c>
      <c r="J66" s="25">
        <v>-3.9966211104387495</v>
      </c>
      <c r="K66" s="25">
        <v>19.616159379319317</v>
      </c>
      <c r="L66" s="178">
        <f t="shared" ref="L66:L69" si="3">0-SUM(H66:K66)</f>
        <v>4.1721861434272753</v>
      </c>
      <c r="M66" s="10"/>
      <c r="N66" s="10"/>
      <c r="O66" s="10"/>
      <c r="P66" s="10"/>
      <c r="T66" s="10"/>
    </row>
    <row r="67" spans="1:20" x14ac:dyDescent="0.25">
      <c r="A67" s="35"/>
      <c r="B67" s="24" t="s">
        <v>198</v>
      </c>
      <c r="C67" s="25">
        <v>-1.5207066623786265</v>
      </c>
      <c r="D67" s="25">
        <v>-1.6694910332519695</v>
      </c>
      <c r="E67" s="25">
        <v>-0.63708559407960119</v>
      </c>
      <c r="F67" s="25">
        <v>3.1606719139155102</v>
      </c>
      <c r="G67" s="33">
        <f t="shared" si="2"/>
        <v>0.66661137579468743</v>
      </c>
      <c r="H67" s="206">
        <v>-9.5293933482602693</v>
      </c>
      <c r="I67" s="25">
        <v>-10.461739361598447</v>
      </c>
      <c r="J67" s="25">
        <v>-3.9922487174472718</v>
      </c>
      <c r="K67" s="25">
        <v>19.806111630620578</v>
      </c>
      <c r="L67" s="178">
        <f t="shared" si="3"/>
        <v>4.1772697966854118</v>
      </c>
      <c r="M67" s="10"/>
      <c r="N67" s="10"/>
      <c r="O67" s="10"/>
      <c r="P67" s="10"/>
      <c r="T67" s="10"/>
    </row>
    <row r="68" spans="1:20" x14ac:dyDescent="0.25">
      <c r="A68" s="35"/>
      <c r="B68" s="24" t="s">
        <v>199</v>
      </c>
      <c r="C68" s="25">
        <v>-1.5725378334000708</v>
      </c>
      <c r="D68" s="25">
        <v>-1.6369058789755189</v>
      </c>
      <c r="E68" s="25">
        <v>-0.613377886808114</v>
      </c>
      <c r="F68" s="25">
        <v>3.1611997900871769</v>
      </c>
      <c r="G68" s="33">
        <f t="shared" si="2"/>
        <v>0.6616218090965269</v>
      </c>
      <c r="H68" s="206">
        <v>-9.9410277142459567</v>
      </c>
      <c r="I68" s="25">
        <v>-10.347939720676887</v>
      </c>
      <c r="J68" s="25">
        <v>-3.8775579464953842</v>
      </c>
      <c r="K68" s="25">
        <v>19.983986430124961</v>
      </c>
      <c r="L68" s="178">
        <f t="shared" si="3"/>
        <v>4.1825389512932674</v>
      </c>
      <c r="M68" s="10"/>
      <c r="N68" s="10"/>
      <c r="O68" s="10"/>
      <c r="P68" s="10"/>
      <c r="T68" s="10"/>
    </row>
    <row r="69" spans="1:20" x14ac:dyDescent="0.25">
      <c r="A69" s="35"/>
      <c r="B69" s="194" t="s">
        <v>200</v>
      </c>
      <c r="C69" s="134">
        <v>-1.5945881107481197</v>
      </c>
      <c r="D69" s="134">
        <v>-1.6543853238167521</v>
      </c>
      <c r="E69" s="134">
        <v>-0.57288935440811661</v>
      </c>
      <c r="F69" s="134">
        <v>3.1651446063581594</v>
      </c>
      <c r="G69" s="224">
        <f t="shared" si="2"/>
        <v>0.65671818261482873</v>
      </c>
      <c r="H69" s="225">
        <v>-10.167561722644622</v>
      </c>
      <c r="I69" s="134">
        <v>-10.548846300536155</v>
      </c>
      <c r="J69" s="134">
        <v>-3.6529106368777211</v>
      </c>
      <c r="K69" s="134">
        <v>20.181890815142118</v>
      </c>
      <c r="L69" s="179">
        <f t="shared" si="3"/>
        <v>4.1874278449163782</v>
      </c>
      <c r="M69" s="10"/>
      <c r="N69" s="10"/>
      <c r="O69" s="10"/>
      <c r="P69" s="10"/>
      <c r="T69" s="10"/>
    </row>
    <row r="70" spans="1:20" x14ac:dyDescent="0.25">
      <c r="A70" s="35"/>
      <c r="B70" s="24">
        <v>2008</v>
      </c>
      <c r="C70" s="25">
        <v>1.8497324971072215</v>
      </c>
      <c r="D70" s="25">
        <v>-0.56089520419092087</v>
      </c>
      <c r="E70" s="25">
        <v>-5.5012166127778519</v>
      </c>
      <c r="F70" s="25">
        <v>4.2125059184856779</v>
      </c>
      <c r="G70" s="33">
        <f t="shared" si="0"/>
        <v>-1.2659862412700562E-4</v>
      </c>
      <c r="H70" s="206">
        <v>29.222000000000001</v>
      </c>
      <c r="I70" s="25">
        <v>-8.8610000000000007</v>
      </c>
      <c r="J70" s="25">
        <v>-86.908000000000001</v>
      </c>
      <c r="K70" s="25">
        <v>66.549000000000007</v>
      </c>
      <c r="L70" s="178">
        <f t="shared" si="1"/>
        <v>-2.0000000000095497E-3</v>
      </c>
      <c r="M70" s="10"/>
    </row>
    <row r="71" spans="1:20" x14ac:dyDescent="0.25">
      <c r="A71" s="35"/>
      <c r="B71" s="24">
        <v>2009</v>
      </c>
      <c r="C71" s="25">
        <v>5.3092186964330903</v>
      </c>
      <c r="D71" s="25">
        <v>1.5878736388516101</v>
      </c>
      <c r="E71" s="25">
        <v>-10.434988514929291</v>
      </c>
      <c r="F71" s="25">
        <v>3.5379612324381853</v>
      </c>
      <c r="G71" s="33">
        <f t="shared" si="0"/>
        <v>-6.505279359458882E-5</v>
      </c>
      <c r="H71" s="206">
        <v>81.614000000000004</v>
      </c>
      <c r="I71" s="25">
        <v>24.408999999999999</v>
      </c>
      <c r="J71" s="25">
        <v>-160.40799999999999</v>
      </c>
      <c r="K71" s="25">
        <v>54.386000000000003</v>
      </c>
      <c r="L71" s="178">
        <f t="shared" si="1"/>
        <v>-1.0000000000118803E-3</v>
      </c>
      <c r="N71" s="10"/>
    </row>
    <row r="72" spans="1:20" x14ac:dyDescent="0.25">
      <c r="A72" s="35"/>
      <c r="B72" s="24">
        <v>2010</v>
      </c>
      <c r="C72" s="25">
        <v>5.2508211199483954</v>
      </c>
      <c r="D72" s="25">
        <v>0.8575301770242636</v>
      </c>
      <c r="E72" s="25">
        <v>-9.5316057162799073</v>
      </c>
      <c r="F72" s="25">
        <v>3.4233804062575199</v>
      </c>
      <c r="G72" s="33">
        <f t="shared" si="0"/>
        <v>-1.2598695027143947E-4</v>
      </c>
      <c r="H72" s="206">
        <v>83.355000000000004</v>
      </c>
      <c r="I72" s="25">
        <v>13.613</v>
      </c>
      <c r="J72" s="25">
        <v>-151.31100000000001</v>
      </c>
      <c r="K72" s="25">
        <v>54.344999999999999</v>
      </c>
      <c r="L72" s="178">
        <f t="shared" si="1"/>
        <v>-1.9999999999953388E-3</v>
      </c>
    </row>
    <row r="73" spans="1:20" x14ac:dyDescent="0.25">
      <c r="A73" s="35"/>
      <c r="B73" s="24">
        <v>2011</v>
      </c>
      <c r="C73" s="25">
        <v>3.5106953530031997</v>
      </c>
      <c r="D73" s="25">
        <v>2.0969921181894575</v>
      </c>
      <c r="E73" s="25">
        <v>-7.6122528649244225</v>
      </c>
      <c r="F73" s="25">
        <v>2.0048086219540227</v>
      </c>
      <c r="G73" s="33">
        <f t="shared" si="0"/>
        <v>-2.432282222568638E-4</v>
      </c>
      <c r="H73" s="206">
        <v>57.734999999999999</v>
      </c>
      <c r="I73" s="25">
        <v>34.485999999999997</v>
      </c>
      <c r="J73" s="25">
        <v>-125.187</v>
      </c>
      <c r="K73" s="25">
        <v>32.97</v>
      </c>
      <c r="L73" s="178">
        <f t="shared" si="1"/>
        <v>-4.0000000000048885E-3</v>
      </c>
    </row>
    <row r="74" spans="1:20" x14ac:dyDescent="0.25">
      <c r="A74" s="35"/>
      <c r="B74" s="24">
        <v>2012</v>
      </c>
      <c r="C74" s="25">
        <v>3.6929516169868455</v>
      </c>
      <c r="D74" s="25">
        <v>0.62517078145462424</v>
      </c>
      <c r="E74" s="25">
        <v>-8.1206692331344641</v>
      </c>
      <c r="F74" s="25">
        <v>3.8025468346929947</v>
      </c>
      <c r="G74" s="33">
        <f t="shared" ref="G74:G100" si="4">0-SUM(C74:F74)</f>
        <v>0</v>
      </c>
      <c r="H74" s="206">
        <v>62.573999999999998</v>
      </c>
      <c r="I74" s="25">
        <v>10.593</v>
      </c>
      <c r="J74" s="25">
        <v>-137.59800000000001</v>
      </c>
      <c r="K74" s="25">
        <v>64.430999999999997</v>
      </c>
      <c r="L74" s="178">
        <f t="shared" ref="L74:L100" si="5">0-SUM(H74:K74)</f>
        <v>0</v>
      </c>
    </row>
    <row r="75" spans="1:20" x14ac:dyDescent="0.25">
      <c r="A75" s="35"/>
      <c r="B75" s="24">
        <v>2013</v>
      </c>
      <c r="C75" s="25">
        <v>2.5499802140066663</v>
      </c>
      <c r="D75" s="25">
        <v>-2.4548825416002638</v>
      </c>
      <c r="E75" s="25">
        <v>-5.3111624228502388</v>
      </c>
      <c r="F75" s="25">
        <v>5.2160647504438362</v>
      </c>
      <c r="G75" s="33">
        <f t="shared" si="4"/>
        <v>0</v>
      </c>
      <c r="H75" s="206">
        <v>44.914000000000001</v>
      </c>
      <c r="I75" s="25">
        <v>-43.239000000000004</v>
      </c>
      <c r="J75" s="25">
        <v>-93.548000000000002</v>
      </c>
      <c r="K75" s="25">
        <v>91.873000000000005</v>
      </c>
      <c r="L75" s="178">
        <f t="shared" si="5"/>
        <v>0</v>
      </c>
    </row>
    <row r="76" spans="1:20" x14ac:dyDescent="0.25">
      <c r="A76" s="35"/>
      <c r="B76" s="24">
        <v>2014</v>
      </c>
      <c r="C76" s="25">
        <v>2.4356732518387787</v>
      </c>
      <c r="D76" s="25">
        <v>-1.9715392602593402</v>
      </c>
      <c r="E76" s="25">
        <v>-5.4971682946600193</v>
      </c>
      <c r="F76" s="25">
        <v>5.0330343030805809</v>
      </c>
      <c r="G76" s="33">
        <f t="shared" si="4"/>
        <v>0</v>
      </c>
      <c r="H76" s="206">
        <v>44.920999999999999</v>
      </c>
      <c r="I76" s="25">
        <v>-36.361000000000004</v>
      </c>
      <c r="J76" s="25">
        <v>-101.384</v>
      </c>
      <c r="K76" s="25">
        <v>92.823999999999998</v>
      </c>
      <c r="L76" s="178">
        <f t="shared" si="5"/>
        <v>0</v>
      </c>
    </row>
    <row r="77" spans="1:20" x14ac:dyDescent="0.25">
      <c r="B77" s="24">
        <v>2015</v>
      </c>
      <c r="C77" s="25">
        <v>3.1208873749300441</v>
      </c>
      <c r="D77" s="25">
        <v>-3.823847911135914</v>
      </c>
      <c r="E77" s="25">
        <v>-4.3155563315239318</v>
      </c>
      <c r="F77" s="25">
        <v>5.0185168677298018</v>
      </c>
      <c r="G77" s="33">
        <f t="shared" si="4"/>
        <v>0</v>
      </c>
      <c r="H77" s="206">
        <v>59.167000000000002</v>
      </c>
      <c r="I77" s="25">
        <v>-72.494</v>
      </c>
      <c r="J77" s="25">
        <v>-81.816000000000003</v>
      </c>
      <c r="K77" s="25">
        <v>95.143000000000001</v>
      </c>
      <c r="L77" s="178">
        <f t="shared" si="5"/>
        <v>0</v>
      </c>
    </row>
    <row r="78" spans="1:20" x14ac:dyDescent="0.25">
      <c r="B78" s="24">
        <v>2016</v>
      </c>
      <c r="C78" s="25">
        <v>0.85507970453774618</v>
      </c>
      <c r="D78" s="25">
        <v>-3.0978043425721138</v>
      </c>
      <c r="E78" s="25">
        <v>-3.0622627599359031</v>
      </c>
      <c r="F78" s="25">
        <v>5.3049873979702706</v>
      </c>
      <c r="G78" s="33">
        <f t="shared" si="4"/>
        <v>0</v>
      </c>
      <c r="H78" s="206">
        <v>16.841000000000001</v>
      </c>
      <c r="I78" s="25">
        <v>-61.012</v>
      </c>
      <c r="J78" s="25">
        <v>-60.311999999999998</v>
      </c>
      <c r="K78" s="25">
        <v>104.483</v>
      </c>
      <c r="L78" s="178">
        <f t="shared" si="5"/>
        <v>0</v>
      </c>
    </row>
    <row r="79" spans="1:20" x14ac:dyDescent="0.25">
      <c r="B79" s="24">
        <v>2017</v>
      </c>
      <c r="C79" s="25">
        <v>-1.014883556675541</v>
      </c>
      <c r="D79" s="25">
        <v>-1.312026436178356</v>
      </c>
      <c r="E79" s="25">
        <v>-2.1132116816526132</v>
      </c>
      <c r="F79" s="25">
        <v>3.8117928794294467</v>
      </c>
      <c r="G79" s="33">
        <f t="shared" si="4"/>
        <v>0.62832879507706396</v>
      </c>
      <c r="H79" s="206">
        <v>-20.748999999999999</v>
      </c>
      <c r="I79" s="25">
        <v>-26.823999999999998</v>
      </c>
      <c r="J79" s="25">
        <v>-43.204000000000001</v>
      </c>
      <c r="K79" s="25">
        <v>77.930999999999997</v>
      </c>
      <c r="L79" s="178">
        <f t="shared" si="5"/>
        <v>12.845999999999989</v>
      </c>
    </row>
    <row r="80" spans="1:20" x14ac:dyDescent="0.25">
      <c r="B80" s="24">
        <v>2018</v>
      </c>
      <c r="C80" s="25">
        <v>-1.4612182080914642</v>
      </c>
      <c r="D80" s="25">
        <v>-1.6038039679849896</v>
      </c>
      <c r="E80" s="25">
        <v>-1.2159500989717205</v>
      </c>
      <c r="F80" s="25">
        <v>3.4877678853839367</v>
      </c>
      <c r="G80" s="33">
        <f t="shared" si="4"/>
        <v>0.79320438966423801</v>
      </c>
      <c r="H80" s="206">
        <v>-30.818013728257522</v>
      </c>
      <c r="I80" s="25">
        <v>-33.825237345866348</v>
      </c>
      <c r="J80" s="25">
        <v>-25.645154594625041</v>
      </c>
      <c r="K80" s="25">
        <v>73.559224746540977</v>
      </c>
      <c r="L80" s="178">
        <f t="shared" si="5"/>
        <v>16.729180922207931</v>
      </c>
    </row>
    <row r="81" spans="2:12" x14ac:dyDescent="0.25">
      <c r="B81" s="24">
        <v>2019</v>
      </c>
      <c r="C81" s="25">
        <v>-1.4864450296840068</v>
      </c>
      <c r="D81" s="25">
        <v>-2.2188591680389429</v>
      </c>
      <c r="E81" s="25">
        <v>-0.78723175998603501</v>
      </c>
      <c r="F81" s="25">
        <v>3.741359967753894</v>
      </c>
      <c r="G81" s="33">
        <f t="shared" si="4"/>
        <v>0.75117598995509116</v>
      </c>
      <c r="H81" s="206">
        <v>-32.40668439278172</v>
      </c>
      <c r="I81" s="25">
        <v>-48.37438811037245</v>
      </c>
      <c r="J81" s="25">
        <v>-17.162808365180414</v>
      </c>
      <c r="K81" s="25">
        <v>81.567141235329188</v>
      </c>
      <c r="L81" s="178">
        <f t="shared" si="5"/>
        <v>16.3767396330054</v>
      </c>
    </row>
    <row r="82" spans="2:12" x14ac:dyDescent="0.25">
      <c r="B82" s="24">
        <v>2020</v>
      </c>
      <c r="C82" s="25">
        <v>-1.4350025920857994</v>
      </c>
      <c r="D82" s="25">
        <v>-1.6761766494905186</v>
      </c>
      <c r="E82" s="25">
        <v>-1.2127211498578649</v>
      </c>
      <c r="F82" s="25">
        <v>3.5938046686918184</v>
      </c>
      <c r="G82" s="33">
        <f t="shared" si="4"/>
        <v>0.73009572274236456</v>
      </c>
      <c r="H82" s="206">
        <v>-32.341878340048652</v>
      </c>
      <c r="I82" s="25">
        <v>-37.7774239386262</v>
      </c>
      <c r="J82" s="25">
        <v>-27.332131736499257</v>
      </c>
      <c r="K82" s="25">
        <v>80.996643499986206</v>
      </c>
      <c r="L82" s="178">
        <f t="shared" si="5"/>
        <v>16.454790515187895</v>
      </c>
    </row>
    <row r="83" spans="2:12" x14ac:dyDescent="0.25">
      <c r="B83" s="24">
        <v>2021</v>
      </c>
      <c r="C83" s="25">
        <v>-1.4265815422419601</v>
      </c>
      <c r="D83" s="25">
        <v>-1.6701159143452342</v>
      </c>
      <c r="E83" s="25">
        <v>-1.0017451595262932</v>
      </c>
      <c r="F83" s="25">
        <v>3.3890207503111749</v>
      </c>
      <c r="G83" s="33">
        <f t="shared" si="4"/>
        <v>0.70942186580231281</v>
      </c>
      <c r="H83" s="206">
        <v>-33.25076434545386</v>
      </c>
      <c r="I83" s="25">
        <v>-38.927063790698327</v>
      </c>
      <c r="J83" s="25">
        <v>-23.348677413322662</v>
      </c>
      <c r="K83" s="25">
        <v>78.991299826685534</v>
      </c>
      <c r="L83" s="178">
        <f t="shared" si="5"/>
        <v>16.535205722789314</v>
      </c>
    </row>
    <row r="84" spans="2:12" x14ac:dyDescent="0.25">
      <c r="B84" s="24">
        <v>2022</v>
      </c>
      <c r="C84" s="25">
        <v>-1.5002529181983058</v>
      </c>
      <c r="D84" s="25">
        <v>-1.6209423524698805</v>
      </c>
      <c r="E84" s="25">
        <v>-0.80874947577612488</v>
      </c>
      <c r="F84" s="25">
        <v>3.2407576024364055</v>
      </c>
      <c r="G84" s="33">
        <f t="shared" si="4"/>
        <v>0.68918714400790559</v>
      </c>
      <c r="H84" s="206">
        <v>-36.17123362025081</v>
      </c>
      <c r="I84" s="25">
        <v>-39.081066802095691</v>
      </c>
      <c r="J84" s="25">
        <v>-19.499023047183844</v>
      </c>
      <c r="K84" s="25">
        <v>78.134959060840487</v>
      </c>
      <c r="L84" s="178">
        <f t="shared" si="5"/>
        <v>16.616364408689861</v>
      </c>
    </row>
    <row r="85" spans="2:12" x14ac:dyDescent="0.25">
      <c r="B85" s="194">
        <v>2023</v>
      </c>
      <c r="C85" s="49">
        <v>-1.5226083490190399</v>
      </c>
      <c r="D85" s="49">
        <v>-1.6535583325123466</v>
      </c>
      <c r="E85" s="49">
        <v>-0.64934025296147269</v>
      </c>
      <c r="F85" s="49">
        <v>3.1564263538950268</v>
      </c>
      <c r="G85" s="204">
        <f t="shared" ref="G85" si="6">0-SUM(C85:F85)</f>
        <v>0.66908058059783215</v>
      </c>
      <c r="H85" s="205">
        <v>-38.001540781289293</v>
      </c>
      <c r="I85" s="49">
        <v>-41.269814688519673</v>
      </c>
      <c r="J85" s="49">
        <v>-16.206354128916935</v>
      </c>
      <c r="K85" s="49">
        <v>78.778672721686362</v>
      </c>
      <c r="L85" s="230">
        <f t="shared" ref="L85" si="7">0-SUM(H85:K85)</f>
        <v>16.699036877039546</v>
      </c>
    </row>
    <row r="86" spans="2:12" x14ac:dyDescent="0.25">
      <c r="B86" s="24" t="s">
        <v>178</v>
      </c>
      <c r="C86" s="25">
        <v>2.3954592693260852</v>
      </c>
      <c r="D86" s="25">
        <v>0.62534175393716518</v>
      </c>
      <c r="E86" s="25">
        <v>-7.423583020225438</v>
      </c>
      <c r="F86" s="25">
        <v>4.4027180430090338</v>
      </c>
      <c r="G86" s="33">
        <f t="shared" si="4"/>
        <v>6.3953953153728094E-5</v>
      </c>
      <c r="H86" s="25">
        <v>37.456000000000003</v>
      </c>
      <c r="I86" s="25">
        <v>9.7779999999999987</v>
      </c>
      <c r="J86" s="25">
        <v>-116.077</v>
      </c>
      <c r="K86" s="25">
        <v>68.841999999999999</v>
      </c>
      <c r="L86" s="178">
        <f t="shared" si="5"/>
        <v>9.9999999999056399E-4</v>
      </c>
    </row>
    <row r="87" spans="2:12" x14ac:dyDescent="0.25">
      <c r="B87" s="135" t="s">
        <v>104</v>
      </c>
      <c r="C87" s="25">
        <v>6.0770978284571049</v>
      </c>
      <c r="D87" s="25">
        <v>0.92145473509713094</v>
      </c>
      <c r="E87" s="25">
        <v>-10.132508050839506</v>
      </c>
      <c r="F87" s="25">
        <v>3.1340201916413619</v>
      </c>
      <c r="G87" s="33">
        <f t="shared" si="4"/>
        <v>-6.4704356091738191E-5</v>
      </c>
      <c r="H87" s="25">
        <v>93.921000000000006</v>
      </c>
      <c r="I87" s="25">
        <v>14.241</v>
      </c>
      <c r="J87" s="25">
        <v>-156.59700000000001</v>
      </c>
      <c r="K87" s="25">
        <v>48.436</v>
      </c>
      <c r="L87" s="178">
        <f t="shared" si="5"/>
        <v>-9.9999999999766942E-4</v>
      </c>
    </row>
    <row r="88" spans="2:12" x14ac:dyDescent="0.25">
      <c r="B88" s="135" t="s">
        <v>105</v>
      </c>
      <c r="C88" s="25">
        <v>4.5281093892887583</v>
      </c>
      <c r="D88" s="25">
        <v>1.4098552383559257</v>
      </c>
      <c r="E88" s="25">
        <v>-9.1064841023471672</v>
      </c>
      <c r="F88" s="25">
        <v>3.1686438938207244</v>
      </c>
      <c r="G88" s="33">
        <f t="shared" si="4"/>
        <v>-1.2441911824101481E-4</v>
      </c>
      <c r="H88" s="25">
        <v>72.787999999999997</v>
      </c>
      <c r="I88" s="25">
        <v>22.663</v>
      </c>
      <c r="J88" s="25">
        <v>-146.38399999999999</v>
      </c>
      <c r="K88" s="25">
        <v>50.935000000000002</v>
      </c>
      <c r="L88" s="178">
        <f t="shared" si="5"/>
        <v>-2.0000000000095497E-3</v>
      </c>
    </row>
    <row r="89" spans="2:12" x14ac:dyDescent="0.25">
      <c r="B89" s="135" t="s">
        <v>106</v>
      </c>
      <c r="C89" s="25">
        <v>3.6579397202256705</v>
      </c>
      <c r="D89" s="25">
        <v>1.7539502647643532</v>
      </c>
      <c r="E89" s="25">
        <v>-7.634977727327243</v>
      </c>
      <c r="F89" s="25">
        <v>2.2233906070741933</v>
      </c>
      <c r="G89" s="33">
        <f t="shared" si="4"/>
        <v>-3.0286473697449523E-4</v>
      </c>
      <c r="H89" s="25">
        <v>60.389000000000003</v>
      </c>
      <c r="I89" s="25">
        <v>28.956</v>
      </c>
      <c r="J89" s="25">
        <v>-126.04600000000001</v>
      </c>
      <c r="K89" s="25">
        <v>36.706000000000003</v>
      </c>
      <c r="L89" s="178">
        <f t="shared" si="5"/>
        <v>-4.9999999999954525E-3</v>
      </c>
    </row>
    <row r="90" spans="2:12" x14ac:dyDescent="0.25">
      <c r="B90" s="135" t="s">
        <v>107</v>
      </c>
      <c r="C90" s="25">
        <v>3.0513993768071188</v>
      </c>
      <c r="D90" s="25">
        <v>-0.18609231863309283</v>
      </c>
      <c r="E90" s="25">
        <v>-7.2285344674320902</v>
      </c>
      <c r="F90" s="25">
        <v>4.3631689264426541</v>
      </c>
      <c r="G90" s="33">
        <f t="shared" si="4"/>
        <v>5.848281540998812E-5</v>
      </c>
      <c r="H90" s="25">
        <v>52.176000000000002</v>
      </c>
      <c r="I90" s="25">
        <v>-3.1819999999999999</v>
      </c>
      <c r="J90" s="25">
        <v>-123.601</v>
      </c>
      <c r="K90" s="25">
        <v>74.605999999999995</v>
      </c>
      <c r="L90" s="178">
        <f t="shared" si="5"/>
        <v>1.0000000000047748E-3</v>
      </c>
    </row>
    <row r="91" spans="2:12" x14ac:dyDescent="0.25">
      <c r="B91" s="135" t="s">
        <v>108</v>
      </c>
      <c r="C91" s="27">
        <v>2.7984430837355889</v>
      </c>
      <c r="D91" s="27">
        <v>-2.3336911225810653</v>
      </c>
      <c r="E91" s="27">
        <v>-5.5852715766274033</v>
      </c>
      <c r="F91" s="27">
        <v>5.1201268515313023</v>
      </c>
      <c r="G91" s="33">
        <f t="shared" si="4"/>
        <v>3.9276394157727879E-4</v>
      </c>
      <c r="H91" s="25">
        <v>49.875</v>
      </c>
      <c r="I91" s="25">
        <v>-41.592000000000006</v>
      </c>
      <c r="J91" s="25">
        <v>-99.543000000000006</v>
      </c>
      <c r="K91" s="25">
        <v>91.253</v>
      </c>
      <c r="L91" s="178">
        <f t="shared" si="5"/>
        <v>7.0000000000192131E-3</v>
      </c>
    </row>
    <row r="92" spans="2:12" x14ac:dyDescent="0.25">
      <c r="B92" s="135" t="s">
        <v>109</v>
      </c>
      <c r="C92" s="27">
        <v>2.458137908722958</v>
      </c>
      <c r="D92" s="27">
        <v>-2.5666049597702973</v>
      </c>
      <c r="E92" s="27">
        <v>-5.1037650178418881</v>
      </c>
      <c r="F92" s="27">
        <v>5.2125550477012794</v>
      </c>
      <c r="G92" s="33">
        <f t="shared" si="4"/>
        <v>-3.229788120524546E-4</v>
      </c>
      <c r="H92" s="25">
        <v>45.664999999999999</v>
      </c>
      <c r="I92" s="25">
        <v>-47.68</v>
      </c>
      <c r="J92" s="25">
        <v>-94.813000000000002</v>
      </c>
      <c r="K92" s="25">
        <v>96.834000000000003</v>
      </c>
      <c r="L92" s="178">
        <f t="shared" si="5"/>
        <v>-6.0000000000002274E-3</v>
      </c>
    </row>
    <row r="93" spans="2:12" x14ac:dyDescent="0.25">
      <c r="B93" s="135" t="s">
        <v>110</v>
      </c>
      <c r="C93" s="27">
        <v>2.9094452601273857</v>
      </c>
      <c r="D93" s="27">
        <v>-3.8707435719249474</v>
      </c>
      <c r="E93" s="27">
        <v>-4.0911869667218781</v>
      </c>
      <c r="F93" s="27">
        <v>5.0526942791307663</v>
      </c>
      <c r="G93" s="33">
        <f t="shared" si="4"/>
        <v>-2.0900061132689274E-4</v>
      </c>
      <c r="H93" s="25">
        <v>55.683</v>
      </c>
      <c r="I93" s="25">
        <v>-74.081000000000003</v>
      </c>
      <c r="J93" s="25">
        <v>-78.3</v>
      </c>
      <c r="K93" s="25">
        <v>96.701999999999998</v>
      </c>
      <c r="L93" s="178">
        <f t="shared" si="5"/>
        <v>-3.9999999999906777E-3</v>
      </c>
    </row>
    <row r="94" spans="2:12" x14ac:dyDescent="0.25">
      <c r="B94" s="135" t="s">
        <v>111</v>
      </c>
      <c r="C94" s="27">
        <v>2.4220131853995821E-2</v>
      </c>
      <c r="D94" s="27">
        <v>-2.3145300691429491</v>
      </c>
      <c r="E94" s="27">
        <v>-2.5718564077826018</v>
      </c>
      <c r="F94" s="27">
        <v>4.7837272873452328</v>
      </c>
      <c r="G94" s="33">
        <f t="shared" si="4"/>
        <v>7.8439057726322758E-2</v>
      </c>
      <c r="H94" s="25">
        <v>0.48199999999999998</v>
      </c>
      <c r="I94" s="25">
        <v>-46.061</v>
      </c>
      <c r="J94" s="25">
        <v>-51.182000000000002</v>
      </c>
      <c r="K94" s="25">
        <v>95.2</v>
      </c>
      <c r="L94" s="178">
        <f t="shared" si="5"/>
        <v>1.5609999999999928</v>
      </c>
    </row>
    <row r="95" spans="2:12" x14ac:dyDescent="0.25">
      <c r="B95" s="135" t="s">
        <v>112</v>
      </c>
      <c r="C95" s="27">
        <v>-0.9859998222723787</v>
      </c>
      <c r="D95" s="27">
        <v>-1.2276316920397936</v>
      </c>
      <c r="E95" s="27">
        <v>-2.2742337195914595</v>
      </c>
      <c r="F95" s="27">
        <v>3.7248990084643991</v>
      </c>
      <c r="G95" s="33">
        <f t="shared" si="4"/>
        <v>0.76296622543923265</v>
      </c>
      <c r="H95" s="25">
        <v>-20.305</v>
      </c>
      <c r="I95" s="25">
        <v>-25.280999999999999</v>
      </c>
      <c r="J95" s="25">
        <v>-46.834000000000003</v>
      </c>
      <c r="K95" s="25">
        <v>76.707999999999998</v>
      </c>
      <c r="L95" s="178">
        <f t="shared" si="5"/>
        <v>15.712000000000003</v>
      </c>
    </row>
    <row r="96" spans="2:12" x14ac:dyDescent="0.25">
      <c r="B96" s="135" t="s">
        <v>113</v>
      </c>
      <c r="C96" s="27">
        <v>-1.5183122575626913</v>
      </c>
      <c r="D96" s="27">
        <v>-2.4723557968204126</v>
      </c>
      <c r="E96" s="27">
        <v>-0.4194847299468677</v>
      </c>
      <c r="F96" s="27">
        <v>3.6392692540780427</v>
      </c>
      <c r="G96" s="33">
        <f t="shared" si="4"/>
        <v>0.77088353025192902</v>
      </c>
      <c r="H96" s="25">
        <v>-32.287744884453211</v>
      </c>
      <c r="I96" s="25">
        <v>-52.576005254334476</v>
      </c>
      <c r="J96" s="25">
        <v>-8.9205734037808568</v>
      </c>
      <c r="K96" s="25">
        <v>77.391061460659017</v>
      </c>
      <c r="L96" s="178">
        <f t="shared" si="5"/>
        <v>16.393262081909512</v>
      </c>
    </row>
    <row r="97" spans="2:12" x14ac:dyDescent="0.25">
      <c r="B97" s="135" t="s">
        <v>143</v>
      </c>
      <c r="C97" s="27">
        <v>-1.4237214470311645</v>
      </c>
      <c r="D97" s="27">
        <v>-1.7865039096001514</v>
      </c>
      <c r="E97" s="27">
        <v>-1.3040319509452591</v>
      </c>
      <c r="F97" s="27">
        <v>3.7683943716493498</v>
      </c>
      <c r="G97" s="33">
        <f t="shared" si="4"/>
        <v>0.74586293592722486</v>
      </c>
      <c r="H97" s="25">
        <v>-31.29634814188838</v>
      </c>
      <c r="I97" s="25">
        <v>-39.271058554522966</v>
      </c>
      <c r="J97" s="25">
        <v>-28.665324955265216</v>
      </c>
      <c r="K97" s="25">
        <v>82.837118480585175</v>
      </c>
      <c r="L97" s="178">
        <f t="shared" si="5"/>
        <v>16.395613171091398</v>
      </c>
    </row>
    <row r="98" spans="2:12" x14ac:dyDescent="0.25">
      <c r="B98" s="135" t="s">
        <v>154</v>
      </c>
      <c r="C98" s="27">
        <v>-1.4426284793886883</v>
      </c>
      <c r="D98" s="27">
        <v>-1.6504379698757563</v>
      </c>
      <c r="E98" s="27">
        <v>-1.1473813532041</v>
      </c>
      <c r="F98" s="27">
        <v>3.5155528060287526</v>
      </c>
      <c r="G98" s="33">
        <f t="shared" si="4"/>
        <v>0.72489499643979194</v>
      </c>
      <c r="H98" s="25">
        <v>-32.787141960062392</v>
      </c>
      <c r="I98" s="25">
        <v>-37.510103805467608</v>
      </c>
      <c r="J98" s="25">
        <v>-26.076953177697188</v>
      </c>
      <c r="K98" s="25">
        <v>79.899246802755314</v>
      </c>
      <c r="L98" s="178">
        <f t="shared" si="5"/>
        <v>16.474952140471871</v>
      </c>
    </row>
    <row r="99" spans="2:12" x14ac:dyDescent="0.25">
      <c r="B99" s="135" t="s">
        <v>171</v>
      </c>
      <c r="C99" s="27">
        <v>-1.4511410245866503</v>
      </c>
      <c r="D99" s="27">
        <v>-1.6625558006929806</v>
      </c>
      <c r="E99" s="27">
        <v>-0.95275644813057003</v>
      </c>
      <c r="F99" s="27">
        <v>3.3621113653913191</v>
      </c>
      <c r="G99" s="33">
        <f t="shared" si="4"/>
        <v>0.70434190801888219</v>
      </c>
      <c r="H99" s="25">
        <v>-34.108093744108636</v>
      </c>
      <c r="I99" s="25">
        <v>-39.077255858713208</v>
      </c>
      <c r="J99" s="25">
        <v>-22.393899488437359</v>
      </c>
      <c r="K99" s="25">
        <v>79.024166284296726</v>
      </c>
      <c r="L99" s="178">
        <f t="shared" si="5"/>
        <v>16.555082806962474</v>
      </c>
    </row>
    <row r="100" spans="2:12" x14ac:dyDescent="0.25">
      <c r="B100" s="135" t="s">
        <v>176</v>
      </c>
      <c r="C100" s="27">
        <v>-1.4904995193795578</v>
      </c>
      <c r="D100" s="27">
        <v>-1.6224628774871634</v>
      </c>
      <c r="E100" s="27">
        <v>-0.76699804251405801</v>
      </c>
      <c r="F100" s="27">
        <v>3.1958408133377647</v>
      </c>
      <c r="G100" s="33">
        <f t="shared" si="4"/>
        <v>0.68411962604301468</v>
      </c>
      <c r="H100" s="25">
        <v>-36.248128422207955</v>
      </c>
      <c r="I100" s="25">
        <v>-39.457404701412294</v>
      </c>
      <c r="J100" s="25">
        <v>-18.652970486166126</v>
      </c>
      <c r="K100" s="25">
        <v>77.721090622707649</v>
      </c>
      <c r="L100" s="178">
        <f t="shared" si="5"/>
        <v>16.637412987078733</v>
      </c>
    </row>
    <row r="101" spans="2:12" x14ac:dyDescent="0.25">
      <c r="B101" s="228" t="s">
        <v>201</v>
      </c>
      <c r="C101" s="136">
        <v>-1.5509490342059393</v>
      </c>
      <c r="D101" s="136">
        <v>-1.6579460422663566</v>
      </c>
      <c r="E101" s="136">
        <v>-0.61642552420634034</v>
      </c>
      <c r="F101" s="136">
        <v>3.1612279279402289</v>
      </c>
      <c r="G101" s="204">
        <f t="shared" ref="G101" si="8">0-SUM(C101:F101)</f>
        <v>0.66409267273840733</v>
      </c>
      <c r="H101" s="49">
        <v>-39.047219778005925</v>
      </c>
      <c r="I101" s="49">
        <v>-41.741012802264265</v>
      </c>
      <c r="J101" s="49">
        <v>-15.519338411259126</v>
      </c>
      <c r="K101" s="49">
        <v>79.588148255206974</v>
      </c>
      <c r="L101" s="230">
        <f t="shared" ref="L101" si="9">0-SUM(H101:K101)</f>
        <v>16.719422736322343</v>
      </c>
    </row>
    <row r="102" spans="2:12" ht="12.75" customHeight="1" x14ac:dyDescent="0.25">
      <c r="B102" s="146" t="s">
        <v>44</v>
      </c>
      <c r="C102" s="147"/>
      <c r="D102" s="147"/>
      <c r="E102" s="147"/>
      <c r="F102" s="147"/>
      <c r="G102" s="147"/>
      <c r="H102" s="226"/>
      <c r="I102" s="226"/>
      <c r="J102" s="226"/>
      <c r="K102" s="226"/>
      <c r="L102" s="227"/>
    </row>
    <row r="103" spans="2:12" ht="12.75" customHeight="1" x14ac:dyDescent="0.25">
      <c r="B103" s="636" t="s">
        <v>180</v>
      </c>
      <c r="C103" s="637"/>
      <c r="D103" s="637"/>
      <c r="E103" s="637"/>
      <c r="F103" s="637"/>
      <c r="G103" s="637"/>
      <c r="H103" s="637"/>
      <c r="I103" s="637"/>
      <c r="J103" s="637"/>
      <c r="K103" s="637"/>
      <c r="L103" s="638"/>
    </row>
    <row r="104" spans="2:12" ht="12.75" customHeight="1" x14ac:dyDescent="0.25">
      <c r="B104" s="146" t="s">
        <v>31</v>
      </c>
      <c r="C104" s="47"/>
      <c r="D104" s="47"/>
      <c r="E104" s="47"/>
      <c r="F104" s="47"/>
      <c r="G104" s="198"/>
      <c r="H104" s="148"/>
      <c r="I104" s="148"/>
      <c r="J104" s="148"/>
      <c r="K104" s="148"/>
      <c r="L104" s="149"/>
    </row>
    <row r="105" spans="2:12" ht="12.75" customHeight="1" x14ac:dyDescent="0.25">
      <c r="B105" s="634" t="s">
        <v>49</v>
      </c>
      <c r="C105" s="635"/>
      <c r="D105" s="635"/>
      <c r="E105" s="635"/>
      <c r="F105" s="635"/>
      <c r="G105" s="200"/>
      <c r="H105" s="148"/>
      <c r="I105" s="148"/>
      <c r="J105" s="148"/>
      <c r="K105" s="148"/>
      <c r="L105" s="149"/>
    </row>
    <row r="106" spans="2:12" ht="12.75" customHeight="1" x14ac:dyDescent="0.25">
      <c r="B106" s="634" t="s">
        <v>50</v>
      </c>
      <c r="C106" s="635"/>
      <c r="D106" s="635"/>
      <c r="E106" s="635"/>
      <c r="F106" s="635"/>
      <c r="G106" s="200"/>
      <c r="H106" s="148"/>
      <c r="I106" s="148"/>
      <c r="J106" s="148"/>
      <c r="K106" s="148"/>
      <c r="L106" s="149"/>
    </row>
    <row r="107" spans="2:12" ht="12.75" customHeight="1" x14ac:dyDescent="0.25">
      <c r="B107" s="632" t="s">
        <v>136</v>
      </c>
      <c r="C107" s="633"/>
      <c r="D107" s="633"/>
      <c r="E107" s="633"/>
      <c r="F107" s="633"/>
      <c r="G107" s="199"/>
      <c r="H107" s="148"/>
      <c r="I107" s="148"/>
      <c r="J107" s="148"/>
      <c r="K107" s="148"/>
      <c r="L107" s="149"/>
    </row>
    <row r="108" spans="2:12" ht="12.75" customHeight="1" thickBot="1" x14ac:dyDescent="0.3">
      <c r="B108" s="630" t="s">
        <v>51</v>
      </c>
      <c r="C108" s="631"/>
      <c r="D108" s="631"/>
      <c r="E108" s="631"/>
      <c r="F108" s="631"/>
      <c r="G108" s="202"/>
      <c r="H108" s="150"/>
      <c r="I108" s="150"/>
      <c r="J108" s="150"/>
      <c r="K108" s="150"/>
      <c r="L108" s="151"/>
    </row>
    <row r="110" spans="2:12" x14ac:dyDescent="0.25">
      <c r="B110" s="16"/>
    </row>
  </sheetData>
  <mergeCells count="8">
    <mergeCell ref="B2:L2"/>
    <mergeCell ref="H3:L3"/>
    <mergeCell ref="C3:F3"/>
    <mergeCell ref="B108:F108"/>
    <mergeCell ref="B107:F107"/>
    <mergeCell ref="B106:F106"/>
    <mergeCell ref="B105:F105"/>
    <mergeCell ref="B103:L103"/>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9" min="1" max="11" man="1"/>
  </rowBreaks>
  <ignoredErrors>
    <ignoredError sqref="G70:G85"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6"/>
  </sheetPr>
  <dimension ref="A1:Z86"/>
  <sheetViews>
    <sheetView showGridLines="0" zoomScaleNormal="100" zoomScaleSheetLayoutView="55" workbookViewId="0"/>
  </sheetViews>
  <sheetFormatPr defaultRowHeight="15" x14ac:dyDescent="0.25"/>
  <cols>
    <col min="1" max="1" width="9.33203125" style="2" customWidth="1"/>
    <col min="2" max="2" width="10.5546875" style="2" customWidth="1"/>
    <col min="3" max="3" width="14.109375" style="2" customWidth="1"/>
    <col min="4" max="4" width="10.109375" style="2" customWidth="1"/>
    <col min="5" max="7" width="12.33203125" style="2" customWidth="1"/>
    <col min="8" max="8" width="12.44140625" style="2" customWidth="1"/>
    <col min="9" max="9" width="11.88671875" style="2" customWidth="1"/>
    <col min="10" max="10" width="12.77734375" style="2" customWidth="1"/>
    <col min="11" max="13" width="11.21875" style="2" customWidth="1"/>
    <col min="14" max="14" width="12.77734375" style="2" customWidth="1"/>
    <col min="15" max="15" width="3.44140625" style="2" customWidth="1"/>
    <col min="16" max="16" width="10.21875" style="2" customWidth="1"/>
    <col min="17" max="17" width="10.44140625" style="2" customWidth="1"/>
    <col min="18" max="18" width="11.109375" style="2" customWidth="1"/>
    <col min="19" max="19" width="8.88671875" style="2"/>
    <col min="20" max="20" width="11.6640625" style="2" customWidth="1"/>
    <col min="21" max="21" width="12.33203125" style="2" customWidth="1"/>
    <col min="22" max="22" width="4.109375" style="2" customWidth="1"/>
    <col min="23" max="23" width="18.77734375" style="2" customWidth="1"/>
    <col min="24" max="24" width="22.44140625" style="2" customWidth="1"/>
    <col min="25" max="25" width="18.88671875" style="2" customWidth="1"/>
    <col min="26" max="16384" width="8.88671875" style="2"/>
  </cols>
  <sheetData>
    <row r="1" spans="1:25" ht="33.75" customHeight="1" thickBot="1" x14ac:dyDescent="0.3">
      <c r="A1" s="48" t="s">
        <v>92</v>
      </c>
      <c r="B1" s="22"/>
      <c r="C1" s="41"/>
      <c r="D1" s="22"/>
      <c r="E1" s="22"/>
      <c r="F1" s="22"/>
      <c r="G1" s="22"/>
      <c r="H1" s="22"/>
      <c r="I1" s="22"/>
      <c r="J1" s="22"/>
      <c r="K1" s="22"/>
      <c r="L1" s="22"/>
      <c r="M1" s="22"/>
      <c r="N1" s="22"/>
      <c r="O1" s="22"/>
      <c r="P1" s="22"/>
      <c r="Q1" s="22"/>
      <c r="R1" s="22"/>
      <c r="S1" s="22"/>
      <c r="T1" s="22"/>
      <c r="U1" s="22"/>
      <c r="V1" s="22"/>
      <c r="W1" s="22"/>
      <c r="X1" s="22"/>
    </row>
    <row r="2" spans="1:25" ht="22.5" customHeight="1" thickBot="1" x14ac:dyDescent="0.3">
      <c r="A2" s="22"/>
      <c r="B2" s="640" t="s">
        <v>121</v>
      </c>
      <c r="C2" s="641"/>
      <c r="D2" s="641"/>
      <c r="E2" s="641"/>
      <c r="F2" s="641"/>
      <c r="G2" s="641"/>
      <c r="H2" s="641"/>
      <c r="I2" s="641"/>
      <c r="J2" s="641"/>
      <c r="K2" s="641"/>
      <c r="L2" s="641"/>
      <c r="M2" s="641"/>
      <c r="N2" s="642"/>
      <c r="O2" s="643"/>
      <c r="P2" s="643"/>
      <c r="Q2" s="643"/>
      <c r="R2" s="643"/>
      <c r="S2" s="643"/>
      <c r="T2" s="643"/>
      <c r="U2" s="643"/>
      <c r="V2" s="643"/>
      <c r="W2" s="643"/>
      <c r="X2" s="644"/>
    </row>
    <row r="3" spans="1:25" ht="21" x14ac:dyDescent="0.35">
      <c r="A3" s="22"/>
      <c r="B3" s="55"/>
      <c r="C3" s="645" t="s">
        <v>96</v>
      </c>
      <c r="D3" s="645"/>
      <c r="E3" s="645"/>
      <c r="F3" s="645"/>
      <c r="G3" s="645"/>
      <c r="H3" s="645"/>
      <c r="I3" s="645"/>
      <c r="J3" s="645"/>
      <c r="K3" s="645"/>
      <c r="L3" s="645"/>
      <c r="M3" s="645"/>
      <c r="N3" s="646"/>
      <c r="O3" s="173"/>
      <c r="P3" s="647" t="s">
        <v>161</v>
      </c>
      <c r="Q3" s="645"/>
      <c r="R3" s="645"/>
      <c r="S3" s="645"/>
      <c r="T3" s="645"/>
      <c r="U3" s="646"/>
      <c r="V3" s="175"/>
      <c r="W3" s="647" t="s">
        <v>98</v>
      </c>
      <c r="X3" s="646"/>
    </row>
    <row r="4" spans="1:25" ht="102.75" customHeight="1" x14ac:dyDescent="0.3">
      <c r="A4" s="22"/>
      <c r="B4" s="56"/>
      <c r="C4" s="57" t="s">
        <v>73</v>
      </c>
      <c r="D4" s="57" t="s">
        <v>74</v>
      </c>
      <c r="E4" s="57" t="s">
        <v>75</v>
      </c>
      <c r="F4" s="58" t="s">
        <v>144</v>
      </c>
      <c r="G4" s="58" t="s">
        <v>145</v>
      </c>
      <c r="H4" s="57" t="s">
        <v>76</v>
      </c>
      <c r="I4" s="57" t="s">
        <v>77</v>
      </c>
      <c r="J4" s="57" t="s">
        <v>156</v>
      </c>
      <c r="K4" s="57" t="s">
        <v>157</v>
      </c>
      <c r="L4" s="58" t="s">
        <v>158</v>
      </c>
      <c r="M4" s="58" t="s">
        <v>159</v>
      </c>
      <c r="N4" s="57" t="s">
        <v>160</v>
      </c>
      <c r="O4" s="174"/>
      <c r="P4" s="101" t="s">
        <v>74</v>
      </c>
      <c r="Q4" s="58" t="s">
        <v>78</v>
      </c>
      <c r="R4" s="58" t="s">
        <v>79</v>
      </c>
      <c r="S4" s="58" t="s">
        <v>80</v>
      </c>
      <c r="T4" s="58" t="s">
        <v>162</v>
      </c>
      <c r="U4" s="176" t="s">
        <v>163</v>
      </c>
      <c r="V4" s="176"/>
      <c r="W4" s="101" t="s">
        <v>81</v>
      </c>
      <c r="X4" s="102" t="s">
        <v>164</v>
      </c>
    </row>
    <row r="5" spans="1:25" x14ac:dyDescent="0.25">
      <c r="A5" s="22"/>
      <c r="B5" s="30" t="s">
        <v>14</v>
      </c>
      <c r="C5" s="31">
        <v>4070.5169369864493</v>
      </c>
      <c r="D5" s="31">
        <v>5047.3100000000004</v>
      </c>
      <c r="E5" s="31">
        <v>1610.722</v>
      </c>
      <c r="F5" s="31">
        <v>1206.8520000000001</v>
      </c>
      <c r="G5" s="31">
        <v>403.87</v>
      </c>
      <c r="H5" s="31">
        <v>7507.1049369864495</v>
      </c>
      <c r="I5" s="31">
        <v>285.06200000000001</v>
      </c>
      <c r="J5" s="31">
        <v>813.61732284538118</v>
      </c>
      <c r="K5" s="31">
        <v>143.73066417526209</v>
      </c>
      <c r="L5" s="31">
        <v>107.69185465973857</v>
      </c>
      <c r="M5" s="31">
        <v>36.038809515523539</v>
      </c>
      <c r="N5" s="31">
        <v>669.886658670119</v>
      </c>
      <c r="O5" s="104"/>
      <c r="P5" s="105">
        <v>1787.1579999999999</v>
      </c>
      <c r="Q5" s="106">
        <v>347.73599999999999</v>
      </c>
      <c r="R5" s="106">
        <v>4050.0239999999999</v>
      </c>
      <c r="S5" s="106">
        <v>62.44</v>
      </c>
      <c r="T5" s="106">
        <v>725.80544285650467</v>
      </c>
      <c r="U5" s="107">
        <v>1786.0301911619579</v>
      </c>
      <c r="V5" s="28"/>
      <c r="W5" s="158">
        <v>1958.4580000000001</v>
      </c>
      <c r="X5" s="184">
        <v>118.62957340896068</v>
      </c>
      <c r="Y5" s="11"/>
    </row>
    <row r="6" spans="1:25" x14ac:dyDescent="0.25">
      <c r="A6" s="22"/>
      <c r="B6" s="30" t="s">
        <v>15</v>
      </c>
      <c r="C6" s="31">
        <v>4093.9267353472515</v>
      </c>
      <c r="D6" s="31">
        <v>5138.835</v>
      </c>
      <c r="E6" s="31">
        <v>1621.7829999999999</v>
      </c>
      <c r="F6" s="31">
        <v>1216.7719999999999</v>
      </c>
      <c r="G6" s="31">
        <v>405.01100000000002</v>
      </c>
      <c r="H6" s="31">
        <v>7610.9787353472511</v>
      </c>
      <c r="I6" s="31">
        <v>291.529</v>
      </c>
      <c r="J6" s="31">
        <v>813.4190502800966</v>
      </c>
      <c r="K6" s="31">
        <v>142.88132039300262</v>
      </c>
      <c r="L6" s="31">
        <v>107.19929236971566</v>
      </c>
      <c r="M6" s="31">
        <v>35.682028023286961</v>
      </c>
      <c r="N6" s="31">
        <v>670.53772988709375</v>
      </c>
      <c r="O6" s="104"/>
      <c r="P6" s="105">
        <v>1824.3340000000001</v>
      </c>
      <c r="Q6" s="106">
        <v>346.20100000000002</v>
      </c>
      <c r="R6" s="106">
        <v>4085.8220000000001</v>
      </c>
      <c r="S6" s="106">
        <v>58.771999999999998</v>
      </c>
      <c r="T6" s="106">
        <v>748.18074443478406</v>
      </c>
      <c r="U6" s="107">
        <v>1817.624550927673</v>
      </c>
      <c r="V6" s="28"/>
      <c r="W6" s="158">
        <v>1967.9839999999999</v>
      </c>
      <c r="X6" s="184">
        <v>118.53804301014388</v>
      </c>
      <c r="Y6" s="11"/>
    </row>
    <row r="7" spans="1:25" x14ac:dyDescent="0.25">
      <c r="A7" s="22"/>
      <c r="B7" s="30" t="s">
        <v>16</v>
      </c>
      <c r="C7" s="31">
        <v>4117.4711649275714</v>
      </c>
      <c r="D7" s="31">
        <v>5020.2560000000003</v>
      </c>
      <c r="E7" s="31">
        <v>1619.94</v>
      </c>
      <c r="F7" s="31">
        <v>1223.8420000000001</v>
      </c>
      <c r="G7" s="31">
        <v>396.09800000000001</v>
      </c>
      <c r="H7" s="31">
        <v>7517.7871649275721</v>
      </c>
      <c r="I7" s="31">
        <v>293.21800000000002</v>
      </c>
      <c r="J7" s="31">
        <v>795.51884080682282</v>
      </c>
      <c r="K7" s="31">
        <v>141.02990467070038</v>
      </c>
      <c r="L7" s="31">
        <v>106.54611935750664</v>
      </c>
      <c r="M7" s="31">
        <v>34.483785313193749</v>
      </c>
      <c r="N7" s="31">
        <v>654.48893613612256</v>
      </c>
      <c r="O7" s="104"/>
      <c r="P7" s="105">
        <v>1830.23</v>
      </c>
      <c r="Q7" s="106">
        <v>342.87599999999998</v>
      </c>
      <c r="R7" s="106">
        <v>3958.4749999999999</v>
      </c>
      <c r="S7" s="106">
        <v>64.834000000000003</v>
      </c>
      <c r="T7" s="106">
        <v>732.2530956810499</v>
      </c>
      <c r="U7" s="107">
        <v>1720.9190021804798</v>
      </c>
      <c r="V7" s="28"/>
      <c r="W7" s="158">
        <v>1962.816</v>
      </c>
      <c r="X7" s="184">
        <v>116.92483286163868</v>
      </c>
      <c r="Y7" s="11"/>
    </row>
    <row r="8" spans="1:25" x14ac:dyDescent="0.25">
      <c r="A8" s="22"/>
      <c r="B8" s="30" t="s">
        <v>17</v>
      </c>
      <c r="C8" s="31">
        <v>4141.1509999999998</v>
      </c>
      <c r="D8" s="31">
        <v>5209.9570000000003</v>
      </c>
      <c r="E8" s="31">
        <v>1632.472</v>
      </c>
      <c r="F8" s="31">
        <v>1225.5930000000001</v>
      </c>
      <c r="G8" s="31">
        <v>406.87900000000002</v>
      </c>
      <c r="H8" s="31">
        <v>7718.6360000000004</v>
      </c>
      <c r="I8" s="31">
        <v>293.69099999999997</v>
      </c>
      <c r="J8" s="31">
        <v>803.70502793296089</v>
      </c>
      <c r="K8" s="31">
        <v>140.30700472711646</v>
      </c>
      <c r="L8" s="31">
        <v>105.33674258702193</v>
      </c>
      <c r="M8" s="31">
        <v>34.97026214009454</v>
      </c>
      <c r="N8" s="31">
        <v>663.39802320584442</v>
      </c>
      <c r="O8" s="104"/>
      <c r="P8" s="105">
        <v>1832.0360000000001</v>
      </c>
      <c r="Q8" s="106">
        <v>333.89600000000002</v>
      </c>
      <c r="R8" s="106">
        <v>4097.7629999999999</v>
      </c>
      <c r="S8" s="106">
        <v>67.744</v>
      </c>
      <c r="T8" s="106">
        <v>721.87083809448757</v>
      </c>
      <c r="U8" s="107">
        <v>1746.1913392962686</v>
      </c>
      <c r="V8" s="28"/>
      <c r="W8" s="158">
        <v>1966.3679999999999</v>
      </c>
      <c r="X8" s="184">
        <v>116.0498271676925</v>
      </c>
      <c r="Y8" s="11"/>
    </row>
    <row r="9" spans="1:25" ht="18.75" customHeight="1" x14ac:dyDescent="0.25">
      <c r="A9" s="22"/>
      <c r="B9" s="30" t="s">
        <v>18</v>
      </c>
      <c r="C9" s="31">
        <v>4206.6679741622193</v>
      </c>
      <c r="D9" s="31">
        <v>5328.1279999999997</v>
      </c>
      <c r="E9" s="31">
        <v>1639.682</v>
      </c>
      <c r="F9" s="31">
        <v>1225.1010000000001</v>
      </c>
      <c r="G9" s="31">
        <v>414.58100000000002</v>
      </c>
      <c r="H9" s="31">
        <v>7895.1139741622192</v>
      </c>
      <c r="I9" s="31">
        <v>292.07900000000001</v>
      </c>
      <c r="J9" s="31">
        <v>814.57988001560147</v>
      </c>
      <c r="K9" s="31">
        <v>140.08186126301453</v>
      </c>
      <c r="L9" s="31">
        <v>104.66323855185358</v>
      </c>
      <c r="M9" s="31">
        <v>35.418622711160964</v>
      </c>
      <c r="N9" s="31">
        <v>674.49801875258709</v>
      </c>
      <c r="O9" s="104"/>
      <c r="P9" s="105">
        <v>1844.3679999999999</v>
      </c>
      <c r="Q9" s="106">
        <v>332.90300000000002</v>
      </c>
      <c r="R9" s="106">
        <v>4188.8850000000002</v>
      </c>
      <c r="S9" s="106">
        <v>70.313000000000002</v>
      </c>
      <c r="T9" s="106">
        <v>704.86388981246864</v>
      </c>
      <c r="U9" s="107">
        <v>1728.0960624925956</v>
      </c>
      <c r="V9" s="28"/>
      <c r="W9" s="158">
        <v>1972.585</v>
      </c>
      <c r="X9" s="184">
        <v>115.36232443458813</v>
      </c>
      <c r="Y9" s="13"/>
    </row>
    <row r="10" spans="1:25" x14ac:dyDescent="0.25">
      <c r="A10" s="22"/>
      <c r="B10" s="30" t="s">
        <v>19</v>
      </c>
      <c r="C10" s="31">
        <v>4273.2214895911966</v>
      </c>
      <c r="D10" s="31">
        <v>5213.3469999999998</v>
      </c>
      <c r="E10" s="31">
        <v>1632.424</v>
      </c>
      <c r="F10" s="31">
        <v>1227.4449999999999</v>
      </c>
      <c r="G10" s="31">
        <v>404.97899999999998</v>
      </c>
      <c r="H10" s="31">
        <v>7854.1444895911964</v>
      </c>
      <c r="I10" s="31">
        <v>301.70600000000002</v>
      </c>
      <c r="J10" s="31">
        <v>803.47393055196324</v>
      </c>
      <c r="K10" s="31">
        <v>138.2597014975938</v>
      </c>
      <c r="L10" s="31">
        <v>103.95962035887368</v>
      </c>
      <c r="M10" s="31">
        <v>34.30008113872011</v>
      </c>
      <c r="N10" s="160">
        <v>665.21422905436941</v>
      </c>
      <c r="O10" s="162"/>
      <c r="P10" s="105">
        <v>1878.9079999999999</v>
      </c>
      <c r="Q10" s="106">
        <v>320.99900000000002</v>
      </c>
      <c r="R10" s="106">
        <v>4071.4430000000002</v>
      </c>
      <c r="S10" s="106">
        <v>61.414000000000001</v>
      </c>
      <c r="T10" s="106">
        <v>710.88628667637761</v>
      </c>
      <c r="U10" s="107">
        <v>1661.8838084788408</v>
      </c>
      <c r="V10" s="28"/>
      <c r="W10" s="158">
        <v>1953.423</v>
      </c>
      <c r="X10" s="184">
        <v>113.03792055264906</v>
      </c>
      <c r="Y10" s="13"/>
    </row>
    <row r="11" spans="1:25" x14ac:dyDescent="0.25">
      <c r="A11" s="22"/>
      <c r="B11" s="30" t="s">
        <v>20</v>
      </c>
      <c r="C11" s="31">
        <v>4340.8279453623063</v>
      </c>
      <c r="D11" s="31">
        <v>5330.5379999999996</v>
      </c>
      <c r="E11" s="31">
        <v>1641.114</v>
      </c>
      <c r="F11" s="31">
        <v>1231.6869999999999</v>
      </c>
      <c r="G11" s="31">
        <v>409.42700000000002</v>
      </c>
      <c r="H11" s="31">
        <v>8030.2519453623063</v>
      </c>
      <c r="I11" s="31">
        <v>307.42899999999997</v>
      </c>
      <c r="J11" s="31">
        <v>809.38367028025709</v>
      </c>
      <c r="K11" s="31">
        <v>137.34263393324156</v>
      </c>
      <c r="L11" s="31">
        <v>103.07823634514877</v>
      </c>
      <c r="M11" s="31">
        <v>34.264397588092784</v>
      </c>
      <c r="N11" s="160">
        <v>672.04103634701551</v>
      </c>
      <c r="O11" s="162"/>
      <c r="P11" s="105">
        <v>1856.87</v>
      </c>
      <c r="Q11" s="106">
        <v>318.28300000000002</v>
      </c>
      <c r="R11" s="106">
        <v>4231.732</v>
      </c>
      <c r="S11" s="106">
        <v>67.337999999999994</v>
      </c>
      <c r="T11" s="106">
        <v>695.95478413396859</v>
      </c>
      <c r="U11" s="107">
        <v>1705.3453968944079</v>
      </c>
      <c r="V11" s="28"/>
      <c r="W11" s="158">
        <v>1959.3969999999999</v>
      </c>
      <c r="X11" s="184">
        <v>112.36936625392624</v>
      </c>
      <c r="Y11" s="13"/>
    </row>
    <row r="12" spans="1:25" x14ac:dyDescent="0.25">
      <c r="A12" s="22"/>
      <c r="B12" s="30" t="s">
        <v>21</v>
      </c>
      <c r="C12" s="31">
        <v>4409.5039999999999</v>
      </c>
      <c r="D12" s="31">
        <v>5284.4849999999997</v>
      </c>
      <c r="E12" s="31">
        <v>1643.42</v>
      </c>
      <c r="F12" s="31">
        <v>1237.1320000000001</v>
      </c>
      <c r="G12" s="31">
        <v>406.28800000000001</v>
      </c>
      <c r="H12" s="31">
        <v>8050.5690000000004</v>
      </c>
      <c r="I12" s="31">
        <v>304.80099999999999</v>
      </c>
      <c r="J12" s="31">
        <v>803.80335236294729</v>
      </c>
      <c r="K12" s="31">
        <v>136.2686202078747</v>
      </c>
      <c r="L12" s="31">
        <v>102.58015032980519</v>
      </c>
      <c r="M12" s="31">
        <v>33.688469878069512</v>
      </c>
      <c r="N12" s="160">
        <v>667.53473215507267</v>
      </c>
      <c r="O12" s="162"/>
      <c r="P12" s="105">
        <v>1895.9760000000001</v>
      </c>
      <c r="Q12" s="106">
        <v>317.50900000000001</v>
      </c>
      <c r="R12" s="106">
        <v>4160.1099999999997</v>
      </c>
      <c r="S12" s="106">
        <v>68.581000000000003</v>
      </c>
      <c r="T12" s="106">
        <v>708.38943978239911</v>
      </c>
      <c r="U12" s="107">
        <v>1672.9631677663779</v>
      </c>
      <c r="V12" s="28"/>
      <c r="W12" s="158">
        <v>1960.9290000000001</v>
      </c>
      <c r="X12" s="184">
        <v>111.3312141219192</v>
      </c>
      <c r="Y12" s="13"/>
    </row>
    <row r="13" spans="1:25" ht="18.75" customHeight="1" x14ac:dyDescent="0.25">
      <c r="A13" s="22"/>
      <c r="B13" s="30" t="s">
        <v>22</v>
      </c>
      <c r="C13" s="31">
        <v>4500.6867488021253</v>
      </c>
      <c r="D13" s="31">
        <v>5384.8410000000003</v>
      </c>
      <c r="E13" s="31">
        <v>1650.6389999999999</v>
      </c>
      <c r="F13" s="31">
        <v>1241.3130000000001</v>
      </c>
      <c r="G13" s="31">
        <v>409.32600000000002</v>
      </c>
      <c r="H13" s="31">
        <v>8234.8887488021246</v>
      </c>
      <c r="I13" s="31">
        <v>304.27300000000002</v>
      </c>
      <c r="J13" s="31">
        <v>811.48043962917097</v>
      </c>
      <c r="K13" s="31">
        <v>135.49719301039477</v>
      </c>
      <c r="L13" s="31">
        <v>101.89655469627957</v>
      </c>
      <c r="M13" s="31">
        <v>33.600638314115237</v>
      </c>
      <c r="N13" s="160">
        <v>675.98324661877609</v>
      </c>
      <c r="O13" s="162"/>
      <c r="P13" s="105">
        <v>1876.954</v>
      </c>
      <c r="Q13" s="106">
        <v>311.36500000000001</v>
      </c>
      <c r="R13" s="106">
        <v>4188.0349999999999</v>
      </c>
      <c r="S13" s="106">
        <v>75.396000000000001</v>
      </c>
      <c r="T13" s="106">
        <v>688.21210798998266</v>
      </c>
      <c r="U13" s="107">
        <v>1649.7695514595068</v>
      </c>
      <c r="V13" s="28"/>
      <c r="W13" s="158">
        <v>1962.0039999999999</v>
      </c>
      <c r="X13" s="184">
        <v>110.08634634709895</v>
      </c>
      <c r="Y13" s="13"/>
    </row>
    <row r="14" spans="1:25" x14ac:dyDescent="0.25">
      <c r="A14" s="22"/>
      <c r="B14" s="30" t="s">
        <v>23</v>
      </c>
      <c r="C14" s="31">
        <v>4593.7550370388699</v>
      </c>
      <c r="D14" s="31">
        <v>5465.7939999999999</v>
      </c>
      <c r="E14" s="31">
        <v>1660.6590000000001</v>
      </c>
      <c r="F14" s="31">
        <v>1247.5360000000001</v>
      </c>
      <c r="G14" s="31">
        <v>413.12299999999999</v>
      </c>
      <c r="H14" s="31">
        <v>8398.890037038871</v>
      </c>
      <c r="I14" s="31">
        <v>310.54500000000002</v>
      </c>
      <c r="J14" s="31">
        <v>819.81707618926634</v>
      </c>
      <c r="K14" s="31">
        <v>135.33773739902597</v>
      </c>
      <c r="L14" s="31">
        <v>101.66969833290955</v>
      </c>
      <c r="M14" s="31">
        <v>33.6680390661164</v>
      </c>
      <c r="N14" s="160">
        <v>684.47933879024049</v>
      </c>
      <c r="O14" s="162"/>
      <c r="P14" s="105">
        <v>1879.587</v>
      </c>
      <c r="Q14" s="106">
        <v>307.51900000000001</v>
      </c>
      <c r="R14" s="106">
        <v>4198.7910000000002</v>
      </c>
      <c r="S14" s="106">
        <v>76.373000000000005</v>
      </c>
      <c r="T14" s="106">
        <v>653.34216234253779</v>
      </c>
      <c r="U14" s="107">
        <v>1566.3878924390315</v>
      </c>
      <c r="V14" s="28"/>
      <c r="W14" s="158">
        <v>1968.1780000000001</v>
      </c>
      <c r="X14" s="184">
        <v>108.94195269645695</v>
      </c>
      <c r="Y14" s="13"/>
    </row>
    <row r="15" spans="1:25" x14ac:dyDescent="0.25">
      <c r="A15" s="22"/>
      <c r="B15" s="30" t="s">
        <v>24</v>
      </c>
      <c r="C15" s="31">
        <v>4688.7478551882159</v>
      </c>
      <c r="D15" s="31">
        <v>5638.1210000000001</v>
      </c>
      <c r="E15" s="31">
        <v>1675.723</v>
      </c>
      <c r="F15" s="31">
        <v>1253.826</v>
      </c>
      <c r="G15" s="31">
        <v>421.89699999999999</v>
      </c>
      <c r="H15" s="31">
        <v>8651.145855188217</v>
      </c>
      <c r="I15" s="31">
        <v>311.25599999999997</v>
      </c>
      <c r="J15" s="31">
        <v>838.98599412517228</v>
      </c>
      <c r="K15" s="31">
        <v>136.1407941505027</v>
      </c>
      <c r="L15" s="31">
        <v>101.86460851020615</v>
      </c>
      <c r="M15" s="31">
        <v>34.276185640296539</v>
      </c>
      <c r="N15" s="160">
        <v>702.84519997466987</v>
      </c>
      <c r="O15" s="162"/>
      <c r="P15" s="105">
        <v>1939.5170000000001</v>
      </c>
      <c r="Q15" s="106">
        <v>305.84399999999999</v>
      </c>
      <c r="R15" s="106">
        <v>4328.0609999999997</v>
      </c>
      <c r="S15" s="106">
        <v>78.108999999999995</v>
      </c>
      <c r="T15" s="106">
        <v>649.84369712422813</v>
      </c>
      <c r="U15" s="107">
        <v>1552.6102412726707</v>
      </c>
      <c r="V15" s="28"/>
      <c r="W15" s="158">
        <v>1981.567</v>
      </c>
      <c r="X15" s="184">
        <v>108.45932215078813</v>
      </c>
      <c r="Y15" s="13"/>
    </row>
    <row r="16" spans="1:25" x14ac:dyDescent="0.25">
      <c r="A16" s="22"/>
      <c r="B16" s="30" t="s">
        <v>25</v>
      </c>
      <c r="C16" s="31">
        <v>4785.7049999999999</v>
      </c>
      <c r="D16" s="31">
        <v>5887.5119999999997</v>
      </c>
      <c r="E16" s="31">
        <v>1700.1849999999999</v>
      </c>
      <c r="F16" s="31">
        <v>1259.1199999999999</v>
      </c>
      <c r="G16" s="31">
        <v>441.065</v>
      </c>
      <c r="H16" s="31">
        <v>8973.0319999999992</v>
      </c>
      <c r="I16" s="31">
        <v>316.67700000000002</v>
      </c>
      <c r="J16" s="31">
        <v>858.83793294070983</v>
      </c>
      <c r="K16" s="31">
        <v>136.8081779857751</v>
      </c>
      <c r="L16" s="31">
        <v>101.31715846537237</v>
      </c>
      <c r="M16" s="31">
        <v>35.491019520402723</v>
      </c>
      <c r="N16" s="160">
        <v>722.02975495493456</v>
      </c>
      <c r="O16" s="162"/>
      <c r="P16" s="105">
        <v>1925.5139999999999</v>
      </c>
      <c r="Q16" s="106">
        <v>296.42599999999999</v>
      </c>
      <c r="R16" s="106">
        <v>4496.0029999999997</v>
      </c>
      <c r="S16" s="106">
        <v>72.924000000000007</v>
      </c>
      <c r="T16" s="106">
        <v>635.89870608516446</v>
      </c>
      <c r="U16" s="107">
        <v>1582.6939716382321</v>
      </c>
      <c r="V16" s="28"/>
      <c r="W16" s="158">
        <v>1996.6109999999999</v>
      </c>
      <c r="X16" s="184">
        <v>108.25876554455766</v>
      </c>
      <c r="Y16" s="13"/>
    </row>
    <row r="17" spans="1:25" ht="18.75" customHeight="1" x14ac:dyDescent="0.25">
      <c r="A17" s="22"/>
      <c r="B17" s="30" t="s">
        <v>26</v>
      </c>
      <c r="C17" s="31">
        <v>4884.6454740391528</v>
      </c>
      <c r="D17" s="31">
        <v>6001.7920000000004</v>
      </c>
      <c r="E17" s="31">
        <v>1720.723</v>
      </c>
      <c r="F17" s="31">
        <v>1263.8240000000001</v>
      </c>
      <c r="G17" s="31">
        <v>456.899</v>
      </c>
      <c r="H17" s="31">
        <v>9165.7144740391523</v>
      </c>
      <c r="I17" s="31">
        <v>319.82499999999999</v>
      </c>
      <c r="J17" s="31">
        <v>865.16820464062755</v>
      </c>
      <c r="K17" s="31">
        <v>136.74949515339313</v>
      </c>
      <c r="L17" s="31">
        <v>100.4387655437522</v>
      </c>
      <c r="M17" s="31">
        <v>36.310729609640923</v>
      </c>
      <c r="N17" s="160">
        <v>728.4187094872342</v>
      </c>
      <c r="O17" s="162"/>
      <c r="P17" s="105">
        <v>2038.605</v>
      </c>
      <c r="Q17" s="106">
        <v>299.59300000000002</v>
      </c>
      <c r="R17" s="106">
        <v>4624.2309999999998</v>
      </c>
      <c r="S17" s="106">
        <v>78.02</v>
      </c>
      <c r="T17" s="106">
        <v>667.46282241852373</v>
      </c>
      <c r="U17" s="107">
        <v>1612.116846633882</v>
      </c>
      <c r="V17" s="28"/>
      <c r="W17" s="158">
        <v>2020.316</v>
      </c>
      <c r="X17" s="184">
        <v>108.75321027481728</v>
      </c>
      <c r="Y17" s="13"/>
    </row>
    <row r="18" spans="1:25" x14ac:dyDescent="0.25">
      <c r="A18" s="22"/>
      <c r="B18" s="30" t="s">
        <v>27</v>
      </c>
      <c r="C18" s="31">
        <v>4985.6314601612894</v>
      </c>
      <c r="D18" s="31">
        <v>5928.2950000000001</v>
      </c>
      <c r="E18" s="31">
        <v>1728.7909999999999</v>
      </c>
      <c r="F18" s="31">
        <v>1270.7380000000001</v>
      </c>
      <c r="G18" s="31">
        <v>458.053</v>
      </c>
      <c r="H18" s="31">
        <v>9185.1354601612893</v>
      </c>
      <c r="I18" s="31">
        <v>326.51400000000001</v>
      </c>
      <c r="J18" s="31">
        <v>856.48326732136388</v>
      </c>
      <c r="K18" s="31">
        <v>135.668915270837</v>
      </c>
      <c r="L18" s="31">
        <v>99.722665176665586</v>
      </c>
      <c r="M18" s="31">
        <v>35.946250094171418</v>
      </c>
      <c r="N18" s="160">
        <v>720.81435205052685</v>
      </c>
      <c r="O18" s="162"/>
      <c r="P18" s="105">
        <v>1992.0640000000001</v>
      </c>
      <c r="Q18" s="106">
        <v>288.76100000000002</v>
      </c>
      <c r="R18" s="106">
        <v>4455.4080000000004</v>
      </c>
      <c r="S18" s="106">
        <v>80.665000000000006</v>
      </c>
      <c r="T18" s="106">
        <v>643.18638245113289</v>
      </c>
      <c r="U18" s="107">
        <v>1531.7705138222514</v>
      </c>
      <c r="V18" s="28"/>
      <c r="W18" s="158">
        <v>2017.5519999999999</v>
      </c>
      <c r="X18" s="184">
        <v>107.76139811135323</v>
      </c>
      <c r="Y18" s="13"/>
    </row>
    <row r="19" spans="1:25" x14ac:dyDescent="0.25">
      <c r="A19" s="155"/>
      <c r="B19" s="30" t="s">
        <v>28</v>
      </c>
      <c r="C19" s="31">
        <v>5088.70524762894</v>
      </c>
      <c r="D19" s="31">
        <v>6027.4809999999998</v>
      </c>
      <c r="E19" s="31">
        <v>1750.9169999999999</v>
      </c>
      <c r="F19" s="31">
        <v>1280.2719999999999</v>
      </c>
      <c r="G19" s="31">
        <v>470.64499999999998</v>
      </c>
      <c r="H19" s="31">
        <v>9365.2692476289394</v>
      </c>
      <c r="I19" s="31">
        <v>334.91800000000001</v>
      </c>
      <c r="J19" s="31">
        <v>856.45235024500016</v>
      </c>
      <c r="K19" s="31">
        <v>134.9003108016278</v>
      </c>
      <c r="L19" s="31">
        <v>98.639222025156897</v>
      </c>
      <c r="M19" s="31">
        <v>36.261088776470913</v>
      </c>
      <c r="N19" s="160">
        <v>721.55203944337222</v>
      </c>
      <c r="O19" s="162"/>
      <c r="P19" s="105">
        <v>2022.673</v>
      </c>
      <c r="Q19" s="106">
        <v>291.214</v>
      </c>
      <c r="R19" s="106">
        <v>4502.99</v>
      </c>
      <c r="S19" s="106">
        <v>78.010999999999996</v>
      </c>
      <c r="T19" s="106">
        <v>653.27595116594534</v>
      </c>
      <c r="U19" s="107">
        <v>1548.4154770363671</v>
      </c>
      <c r="V19" s="28"/>
      <c r="W19" s="158">
        <v>2042.1309999999999</v>
      </c>
      <c r="X19" s="184">
        <v>108.44799211492413</v>
      </c>
      <c r="Y19" s="13"/>
    </row>
    <row r="20" spans="1:25" x14ac:dyDescent="0.25">
      <c r="A20" s="155"/>
      <c r="B20" s="30" t="s">
        <v>29</v>
      </c>
      <c r="C20" s="31">
        <v>5193.91</v>
      </c>
      <c r="D20" s="31">
        <v>5990.326</v>
      </c>
      <c r="E20" s="31">
        <v>1759.586</v>
      </c>
      <c r="F20" s="31">
        <v>1286.163</v>
      </c>
      <c r="G20" s="31">
        <v>473.423</v>
      </c>
      <c r="H20" s="31">
        <v>9424.65</v>
      </c>
      <c r="I20" s="31">
        <v>332.738</v>
      </c>
      <c r="J20" s="31">
        <v>851.16275176085151</v>
      </c>
      <c r="K20" s="31">
        <v>133.91116404552531</v>
      </c>
      <c r="L20" s="31">
        <v>97.881879306998897</v>
      </c>
      <c r="M20" s="31">
        <v>36.029284738526407</v>
      </c>
      <c r="N20" s="160">
        <v>717.2515877153262</v>
      </c>
      <c r="O20" s="162"/>
      <c r="P20" s="105">
        <v>2006.3009999999999</v>
      </c>
      <c r="Q20" s="106">
        <v>290.50799999999998</v>
      </c>
      <c r="R20" s="106">
        <v>4472.5529999999999</v>
      </c>
      <c r="S20" s="106">
        <v>77.772999999999996</v>
      </c>
      <c r="T20" s="106">
        <v>637.99643208074565</v>
      </c>
      <c r="U20" s="107">
        <v>1514.6361008557283</v>
      </c>
      <c r="V20" s="28"/>
      <c r="W20" s="158">
        <v>2050.0940000000001</v>
      </c>
      <c r="X20" s="184">
        <v>108.13650315243015</v>
      </c>
      <c r="Y20" s="13"/>
    </row>
    <row r="21" spans="1:25" ht="18.75" customHeight="1" x14ac:dyDescent="0.25">
      <c r="A21" s="155"/>
      <c r="B21" s="30" t="s">
        <v>30</v>
      </c>
      <c r="C21" s="31">
        <v>5273.4613703405221</v>
      </c>
      <c r="D21" s="31">
        <v>6157.701</v>
      </c>
      <c r="E21" s="31">
        <v>1783.0319999999999</v>
      </c>
      <c r="F21" s="31">
        <v>1295.854</v>
      </c>
      <c r="G21" s="31">
        <v>487.178</v>
      </c>
      <c r="H21" s="31">
        <v>9648.1303703405229</v>
      </c>
      <c r="I21" s="31">
        <v>328.74299999999999</v>
      </c>
      <c r="J21" s="31">
        <v>864.09025917354518</v>
      </c>
      <c r="K21" s="31">
        <v>134.78074521907334</v>
      </c>
      <c r="L21" s="31">
        <v>97.954589606421592</v>
      </c>
      <c r="M21" s="31">
        <v>36.826155612651782</v>
      </c>
      <c r="N21" s="160">
        <v>729.30951395447187</v>
      </c>
      <c r="O21" s="162"/>
      <c r="P21" s="105">
        <v>2047.576</v>
      </c>
      <c r="Q21" s="106">
        <v>297.58199999999999</v>
      </c>
      <c r="R21" s="106">
        <v>4548.1149999999998</v>
      </c>
      <c r="S21" s="106">
        <v>86.296999999999997</v>
      </c>
      <c r="T21" s="106">
        <v>634.42335458843809</v>
      </c>
      <c r="U21" s="107">
        <v>1501.3964541775888</v>
      </c>
      <c r="V21" s="28"/>
      <c r="W21" s="158">
        <v>2080.614</v>
      </c>
      <c r="X21" s="184">
        <v>108.71239948376849</v>
      </c>
      <c r="Y21" s="13"/>
    </row>
    <row r="22" spans="1:25" x14ac:dyDescent="0.25">
      <c r="A22" s="155"/>
      <c r="B22" s="30" t="s">
        <v>52</v>
      </c>
      <c r="C22" s="31">
        <v>5354.2311715978412</v>
      </c>
      <c r="D22" s="31">
        <v>6453.3720000000003</v>
      </c>
      <c r="E22" s="31">
        <v>1814.2619999999999</v>
      </c>
      <c r="F22" s="31">
        <v>1308.7829999999999</v>
      </c>
      <c r="G22" s="31">
        <v>505.47899999999998</v>
      </c>
      <c r="H22" s="31">
        <v>9993.3411715978418</v>
      </c>
      <c r="I22" s="31">
        <v>333.78199999999998</v>
      </c>
      <c r="J22" s="31">
        <v>887.66890908815003</v>
      </c>
      <c r="K22" s="31">
        <v>136.39211505802595</v>
      </c>
      <c r="L22" s="31">
        <v>98.391346741533681</v>
      </c>
      <c r="M22" s="31">
        <v>38.00076831649227</v>
      </c>
      <c r="N22" s="160">
        <v>751.27679403012394</v>
      </c>
      <c r="O22" s="162"/>
      <c r="P22" s="105">
        <v>2145.683</v>
      </c>
      <c r="Q22" s="106">
        <v>297.303</v>
      </c>
      <c r="R22" s="106">
        <v>4848.6319999999996</v>
      </c>
      <c r="S22" s="106">
        <v>82.692999999999998</v>
      </c>
      <c r="T22" s="106">
        <v>660.66957330328171</v>
      </c>
      <c r="U22" s="107">
        <v>1584.4664289629095</v>
      </c>
      <c r="V22" s="28"/>
      <c r="W22" s="158">
        <v>2111.5650000000001</v>
      </c>
      <c r="X22" s="184">
        <v>109.51333801834416</v>
      </c>
      <c r="Y22" s="13"/>
    </row>
    <row r="23" spans="1:25" x14ac:dyDescent="0.25">
      <c r="A23" s="155"/>
      <c r="B23" s="30" t="s">
        <v>53</v>
      </c>
      <c r="C23" s="31">
        <v>5436.2380655988054</v>
      </c>
      <c r="D23" s="31">
        <v>6701.4549999999999</v>
      </c>
      <c r="E23" s="31">
        <v>1842.47</v>
      </c>
      <c r="F23" s="31">
        <v>1320.144</v>
      </c>
      <c r="G23" s="31">
        <v>522.32600000000002</v>
      </c>
      <c r="H23" s="31">
        <v>10295.223065598804</v>
      </c>
      <c r="I23" s="31">
        <v>336.89699999999999</v>
      </c>
      <c r="J23" s="31">
        <v>911.12877324036197</v>
      </c>
      <c r="K23" s="31">
        <v>138.30696012490992</v>
      </c>
      <c r="L23" s="31">
        <v>99.098006245496052</v>
      </c>
      <c r="M23" s="31">
        <v>39.20895387941389</v>
      </c>
      <c r="N23" s="160">
        <v>772.82181311545196</v>
      </c>
      <c r="O23" s="162"/>
      <c r="P23" s="105">
        <v>2183.817</v>
      </c>
      <c r="Q23" s="106">
        <v>298.69900000000001</v>
      </c>
      <c r="R23" s="106">
        <v>5112.9629999999997</v>
      </c>
      <c r="S23" s="106">
        <v>79.251000000000005</v>
      </c>
      <c r="T23" s="106">
        <v>669.85374861202274</v>
      </c>
      <c r="U23" s="107">
        <v>1659.9477323059746</v>
      </c>
      <c r="V23" s="28"/>
      <c r="W23" s="158">
        <v>2141.1689999999999</v>
      </c>
      <c r="X23" s="184">
        <v>110.01092315565135</v>
      </c>
      <c r="Y23" s="13"/>
    </row>
    <row r="24" spans="1:25" x14ac:dyDescent="0.25">
      <c r="A24" s="155"/>
      <c r="B24" s="30" t="s">
        <v>54</v>
      </c>
      <c r="C24" s="31">
        <v>5519.5010000000002</v>
      </c>
      <c r="D24" s="31">
        <v>6550.2529999999997</v>
      </c>
      <c r="E24" s="31">
        <v>1841.8240000000001</v>
      </c>
      <c r="F24" s="31">
        <v>1326.568</v>
      </c>
      <c r="G24" s="31">
        <v>515.25599999999997</v>
      </c>
      <c r="H24" s="31">
        <v>10227.93</v>
      </c>
      <c r="I24" s="31">
        <v>333.10500000000002</v>
      </c>
      <c r="J24" s="31">
        <v>905.77932004379647</v>
      </c>
      <c r="K24" s="31">
        <v>138.22038878011477</v>
      </c>
      <c r="L24" s="31">
        <v>99.552804558556787</v>
      </c>
      <c r="M24" s="31">
        <v>38.667584221557981</v>
      </c>
      <c r="N24" s="160">
        <v>767.55893126368176</v>
      </c>
      <c r="O24" s="162"/>
      <c r="P24" s="105">
        <v>2223.3310000000001</v>
      </c>
      <c r="Q24" s="106">
        <v>295.48899999999998</v>
      </c>
      <c r="R24" s="106">
        <v>4878.9489999999996</v>
      </c>
      <c r="S24" s="106">
        <v>87.183000000000007</v>
      </c>
      <c r="T24" s="106">
        <v>662.8419552566304</v>
      </c>
      <c r="U24" s="107">
        <v>1542.6558624308334</v>
      </c>
      <c r="V24" s="28"/>
      <c r="W24" s="158">
        <v>2137.3130000000001</v>
      </c>
      <c r="X24" s="184">
        <v>108.5192665842102</v>
      </c>
      <c r="Y24" s="13"/>
    </row>
    <row r="25" spans="1:25" ht="18.75" customHeight="1" x14ac:dyDescent="0.25">
      <c r="A25" s="155"/>
      <c r="B25" s="30" t="s">
        <v>55</v>
      </c>
      <c r="C25" s="31">
        <v>5608.8880570497777</v>
      </c>
      <c r="D25" s="31">
        <v>6623.9279999999999</v>
      </c>
      <c r="E25" s="31">
        <v>1868.6410000000001</v>
      </c>
      <c r="F25" s="31">
        <v>1334.846</v>
      </c>
      <c r="G25" s="31">
        <v>533.79499999999996</v>
      </c>
      <c r="H25" s="31">
        <v>10364.175057049777</v>
      </c>
      <c r="I25" s="31">
        <v>333.88</v>
      </c>
      <c r="J25" s="31">
        <v>914.49093771304138</v>
      </c>
      <c r="K25" s="31">
        <v>139.69434775848046</v>
      </c>
      <c r="L25" s="31">
        <v>99.789334242380747</v>
      </c>
      <c r="M25" s="31">
        <v>39.905013516099707</v>
      </c>
      <c r="N25" s="160">
        <v>774.79658995456089</v>
      </c>
      <c r="O25" s="162"/>
      <c r="P25" s="105">
        <v>2217.3809999999999</v>
      </c>
      <c r="Q25" s="106">
        <v>302.46199999999999</v>
      </c>
      <c r="R25" s="106">
        <v>4917.0780000000004</v>
      </c>
      <c r="S25" s="106">
        <v>88.888000000000005</v>
      </c>
      <c r="T25" s="106">
        <v>656.00076919663331</v>
      </c>
      <c r="U25" s="107">
        <v>1544.1740751150101</v>
      </c>
      <c r="V25" s="28"/>
      <c r="W25" s="158">
        <v>2171.1030000000001</v>
      </c>
      <c r="X25" s="184">
        <v>109.09626748673421</v>
      </c>
      <c r="Y25" s="13"/>
    </row>
    <row r="26" spans="1:25" x14ac:dyDescent="0.25">
      <c r="A26" s="155"/>
      <c r="B26" s="30" t="s">
        <v>85</v>
      </c>
      <c r="C26" s="31">
        <v>5699.7227170564202</v>
      </c>
      <c r="D26" s="31">
        <v>6604.9309999999996</v>
      </c>
      <c r="E26" s="31">
        <v>1885.5150000000001</v>
      </c>
      <c r="F26" s="31">
        <v>1346.6659999999999</v>
      </c>
      <c r="G26" s="31">
        <v>538.84900000000005</v>
      </c>
      <c r="H26" s="31">
        <v>10419.138717056419</v>
      </c>
      <c r="I26" s="31">
        <v>341.31099999999998</v>
      </c>
      <c r="J26" s="31">
        <v>914.71288633351639</v>
      </c>
      <c r="K26" s="31">
        <v>140.16687568252289</v>
      </c>
      <c r="L26" s="31">
        <v>100.10950101583936</v>
      </c>
      <c r="M26" s="31">
        <v>40.057374666683522</v>
      </c>
      <c r="N26" s="160">
        <v>774.54601065099359</v>
      </c>
      <c r="O26" s="162"/>
      <c r="P26" s="105">
        <v>2238.2080000000001</v>
      </c>
      <c r="Q26" s="106">
        <v>304.37799999999999</v>
      </c>
      <c r="R26" s="106">
        <v>4915.6350000000002</v>
      </c>
      <c r="S26" s="106">
        <v>82.319000000000003</v>
      </c>
      <c r="T26" s="106">
        <v>662.89579760751803</v>
      </c>
      <c r="U26" s="107">
        <v>1546.024623786803</v>
      </c>
      <c r="V26" s="28"/>
      <c r="W26" s="158">
        <v>2189.893</v>
      </c>
      <c r="X26" s="184">
        <v>109.01384443910136</v>
      </c>
      <c r="Y26" s="13"/>
    </row>
    <row r="27" spans="1:25" x14ac:dyDescent="0.25">
      <c r="A27" s="155"/>
      <c r="B27" s="30" t="s">
        <v>86</v>
      </c>
      <c r="C27" s="31">
        <v>5792.0284236189209</v>
      </c>
      <c r="D27" s="31">
        <v>6619.3639999999996</v>
      </c>
      <c r="E27" s="31">
        <v>1890.8389999999999</v>
      </c>
      <c r="F27" s="31">
        <v>1347.2370000000001</v>
      </c>
      <c r="G27" s="31">
        <v>543.60199999999998</v>
      </c>
      <c r="H27" s="31">
        <v>10520.55342361892</v>
      </c>
      <c r="I27" s="31">
        <v>341.30399999999997</v>
      </c>
      <c r="J27" s="31">
        <v>919.63488616026382</v>
      </c>
      <c r="K27" s="31">
        <v>140.10366034380556</v>
      </c>
      <c r="L27" s="31">
        <v>99.824911084765873</v>
      </c>
      <c r="M27" s="31">
        <v>40.278749259039714</v>
      </c>
      <c r="N27" s="160">
        <v>779.53122581645823</v>
      </c>
      <c r="O27" s="162"/>
      <c r="P27" s="105">
        <v>2247.5790000000002</v>
      </c>
      <c r="Q27" s="106">
        <v>312.25799999999998</v>
      </c>
      <c r="R27" s="106">
        <v>5008.4920000000002</v>
      </c>
      <c r="S27" s="106">
        <v>85.974999999999994</v>
      </c>
      <c r="T27" s="106">
        <v>652.67347146196619</v>
      </c>
      <c r="U27" s="107">
        <v>1545.0902385550214</v>
      </c>
      <c r="V27" s="28"/>
      <c r="W27" s="158">
        <v>2203.0969999999998</v>
      </c>
      <c r="X27" s="184">
        <v>108.66231872120488</v>
      </c>
      <c r="Y27" s="13"/>
    </row>
    <row r="28" spans="1:25" x14ac:dyDescent="0.25">
      <c r="A28" s="155"/>
      <c r="B28" s="30" t="s">
        <v>87</v>
      </c>
      <c r="C28" s="31">
        <v>5885.8289999999997</v>
      </c>
      <c r="D28" s="31">
        <v>6745.1530000000002</v>
      </c>
      <c r="E28" s="31">
        <v>1912.213</v>
      </c>
      <c r="F28" s="31">
        <v>1356.865</v>
      </c>
      <c r="G28" s="31">
        <v>555.34799999999996</v>
      </c>
      <c r="H28" s="31">
        <v>10718.769</v>
      </c>
      <c r="I28" s="31">
        <v>341.94299999999998</v>
      </c>
      <c r="J28" s="31">
        <v>929.81659818114611</v>
      </c>
      <c r="K28" s="31">
        <v>140.76557045665683</v>
      </c>
      <c r="L28" s="31">
        <v>99.88420524160837</v>
      </c>
      <c r="M28" s="31">
        <v>40.881365215048454</v>
      </c>
      <c r="N28" s="160">
        <v>789.05102772448947</v>
      </c>
      <c r="O28" s="162"/>
      <c r="P28" s="105">
        <v>2297.56</v>
      </c>
      <c r="Q28" s="106">
        <v>325.50599999999997</v>
      </c>
      <c r="R28" s="106">
        <v>5266.5730000000003</v>
      </c>
      <c r="S28" s="106">
        <v>88.703000000000003</v>
      </c>
      <c r="T28" s="106">
        <v>664.25546062997819</v>
      </c>
      <c r="U28" s="107">
        <v>1616.7451609639045</v>
      </c>
      <c r="V28" s="28"/>
      <c r="W28" s="158">
        <v>2237.7190000000001</v>
      </c>
      <c r="X28" s="184">
        <v>109.45222504990288</v>
      </c>
      <c r="Y28" s="13"/>
    </row>
    <row r="29" spans="1:25" ht="18.75" customHeight="1" x14ac:dyDescent="0.25">
      <c r="A29" s="155"/>
      <c r="B29" s="30" t="s">
        <v>88</v>
      </c>
      <c r="C29" s="31">
        <v>5940.009713104625</v>
      </c>
      <c r="D29" s="31">
        <v>6705.5950000000003</v>
      </c>
      <c r="E29" s="31">
        <v>1920.153</v>
      </c>
      <c r="F29" s="31">
        <v>1364.827</v>
      </c>
      <c r="G29" s="31">
        <v>555.32600000000002</v>
      </c>
      <c r="H29" s="31">
        <v>10725.451713104625</v>
      </c>
      <c r="I29" s="31">
        <v>346.69099999999997</v>
      </c>
      <c r="J29" s="31">
        <v>922.1960937148998</v>
      </c>
      <c r="K29" s="31">
        <v>140.02949136152515</v>
      </c>
      <c r="L29" s="31">
        <v>99.531667844425044</v>
      </c>
      <c r="M29" s="31">
        <v>40.497823517100109</v>
      </c>
      <c r="N29" s="160">
        <v>782.16660235337451</v>
      </c>
      <c r="O29" s="162"/>
      <c r="P29" s="105">
        <v>2291.85</v>
      </c>
      <c r="Q29" s="106">
        <v>329.42700000000002</v>
      </c>
      <c r="R29" s="106">
        <v>5053.701</v>
      </c>
      <c r="S29" s="106">
        <v>88.777000000000001</v>
      </c>
      <c r="T29" s="106">
        <v>662.81733155182292</v>
      </c>
      <c r="U29" s="107">
        <v>1556.834232764754</v>
      </c>
      <c r="V29" s="28"/>
      <c r="W29" s="158">
        <v>2249.58</v>
      </c>
      <c r="X29" s="184">
        <v>109.23838858347685</v>
      </c>
      <c r="Y29" s="13"/>
    </row>
    <row r="30" spans="1:25" x14ac:dyDescent="0.25">
      <c r="A30" s="155"/>
      <c r="B30" s="30" t="s">
        <v>99</v>
      </c>
      <c r="C30" s="31">
        <v>5987.7987591587898</v>
      </c>
      <c r="D30" s="31">
        <v>6823.5439999999999</v>
      </c>
      <c r="E30" s="31">
        <v>1934.7190000000001</v>
      </c>
      <c r="F30" s="31">
        <v>1370.4680000000001</v>
      </c>
      <c r="G30" s="31">
        <v>564.25099999999998</v>
      </c>
      <c r="H30" s="31">
        <v>10876.623759158791</v>
      </c>
      <c r="I30" s="31">
        <v>349.28100000000001</v>
      </c>
      <c r="J30" s="31">
        <v>928.88386537299664</v>
      </c>
      <c r="K30" s="31">
        <v>140.27641730573609</v>
      </c>
      <c r="L30" s="31">
        <v>99.365510480931619</v>
      </c>
      <c r="M30" s="31">
        <v>40.910906824804478</v>
      </c>
      <c r="N30" s="160">
        <v>788.60744806726063</v>
      </c>
      <c r="O30" s="162"/>
      <c r="P30" s="105">
        <v>2344.9789999999998</v>
      </c>
      <c r="Q30" s="106">
        <v>333.58100000000002</v>
      </c>
      <c r="R30" s="106">
        <v>5203.741</v>
      </c>
      <c r="S30" s="106">
        <v>88.177000000000007</v>
      </c>
      <c r="T30" s="106">
        <v>666.88441325021608</v>
      </c>
      <c r="U30" s="107">
        <v>1574.7491695863857</v>
      </c>
      <c r="V30" s="28"/>
      <c r="W30" s="158">
        <v>2268.3000000000002</v>
      </c>
      <c r="X30" s="184">
        <v>109.27211178966263</v>
      </c>
      <c r="Y30" s="13"/>
    </row>
    <row r="31" spans="1:25" x14ac:dyDescent="0.25">
      <c r="A31" s="155"/>
      <c r="B31" s="30" t="s">
        <v>100</v>
      </c>
      <c r="C31" s="31">
        <v>6038.4383752441527</v>
      </c>
      <c r="D31" s="31">
        <v>6914.0313927267525</v>
      </c>
      <c r="E31" s="31">
        <v>1955.3148861508505</v>
      </c>
      <c r="F31" s="31">
        <v>1379.2494767986529</v>
      </c>
      <c r="G31" s="31">
        <v>576.06540935219755</v>
      </c>
      <c r="H31" s="31">
        <v>10997.154881820057</v>
      </c>
      <c r="I31" s="31">
        <v>350.17301692771002</v>
      </c>
      <c r="J31" s="31">
        <v>933.11588386440599</v>
      </c>
      <c r="K31" s="31">
        <v>140.86389784407174</v>
      </c>
      <c r="L31" s="31">
        <v>99.363257947531338</v>
      </c>
      <c r="M31" s="31">
        <v>41.500639896540392</v>
      </c>
      <c r="N31" s="160">
        <v>792.25198602033436</v>
      </c>
      <c r="O31" s="162"/>
      <c r="P31" s="105">
        <v>2363.4135401386752</v>
      </c>
      <c r="Q31" s="106">
        <v>334.85132766847727</v>
      </c>
      <c r="R31" s="106">
        <v>5238.5963033686185</v>
      </c>
      <c r="S31" s="106">
        <v>88.661186155495557</v>
      </c>
      <c r="T31" s="106">
        <v>667.03139508099389</v>
      </c>
      <c r="U31" s="107">
        <v>1573.0063679517539</v>
      </c>
      <c r="V31" s="28"/>
      <c r="W31" s="158">
        <v>2290.1662138193278</v>
      </c>
      <c r="X31" s="184">
        <v>109.4231543076905</v>
      </c>
      <c r="Y31" s="13"/>
    </row>
    <row r="32" spans="1:25" x14ac:dyDescent="0.25">
      <c r="A32" s="155"/>
      <c r="B32" s="30" t="s">
        <v>101</v>
      </c>
      <c r="C32" s="31">
        <v>6104.4391213507351</v>
      </c>
      <c r="D32" s="31">
        <v>6818.6488819413853</v>
      </c>
      <c r="E32" s="31">
        <v>1974.6323899299061</v>
      </c>
      <c r="F32" s="31">
        <v>1388.2813539835415</v>
      </c>
      <c r="G32" s="31">
        <v>586.35103594636473</v>
      </c>
      <c r="H32" s="31">
        <v>10948.455613362215</v>
      </c>
      <c r="I32" s="31">
        <v>352.39316679966385</v>
      </c>
      <c r="J32" s="31">
        <v>924.0425576976096</v>
      </c>
      <c r="K32" s="31">
        <v>141.19259759266137</v>
      </c>
      <c r="L32" s="31">
        <v>99.266603524796437</v>
      </c>
      <c r="M32" s="31">
        <v>41.925994067864927</v>
      </c>
      <c r="N32" s="160">
        <v>782.84996010494831</v>
      </c>
      <c r="O32" s="162"/>
      <c r="P32" s="105">
        <v>2381.1568263935596</v>
      </c>
      <c r="Q32" s="106">
        <v>336.36100664089224</v>
      </c>
      <c r="R32" s="106">
        <v>5216.8755432091948</v>
      </c>
      <c r="S32" s="106">
        <v>89.483680742719315</v>
      </c>
      <c r="T32" s="106">
        <v>670.56165151777066</v>
      </c>
      <c r="U32" s="107">
        <v>1563.8564545016868</v>
      </c>
      <c r="V32" s="28"/>
      <c r="W32" s="158">
        <v>2310.9933965707983</v>
      </c>
      <c r="X32" s="184">
        <v>109.57440864373704</v>
      </c>
      <c r="Y32" s="13"/>
    </row>
    <row r="33" spans="1:26" ht="18.75" customHeight="1" x14ac:dyDescent="0.25">
      <c r="A33" s="155"/>
      <c r="B33" s="30" t="s">
        <v>102</v>
      </c>
      <c r="C33" s="31">
        <v>6174.791458808545</v>
      </c>
      <c r="D33" s="31">
        <v>6850.014379352986</v>
      </c>
      <c r="E33" s="31">
        <v>1994.0248608965089</v>
      </c>
      <c r="F33" s="31">
        <v>1397.6225651745908</v>
      </c>
      <c r="G33" s="31">
        <v>596.40229572191811</v>
      </c>
      <c r="H33" s="31">
        <v>11030.780977265023</v>
      </c>
      <c r="I33" s="31">
        <v>354.91613978586997</v>
      </c>
      <c r="J33" s="31">
        <v>925.87044461988432</v>
      </c>
      <c r="K33" s="31">
        <v>141.74558204408126</v>
      </c>
      <c r="L33" s="31">
        <v>99.350227704556247</v>
      </c>
      <c r="M33" s="31">
        <v>42.395354339525007</v>
      </c>
      <c r="N33" s="160">
        <v>784.12486257580315</v>
      </c>
      <c r="O33" s="108"/>
      <c r="P33" s="105">
        <v>2397.1297514296421</v>
      </c>
      <c r="Q33" s="106">
        <v>338.05075669454186</v>
      </c>
      <c r="R33" s="106">
        <v>5263.8852274197243</v>
      </c>
      <c r="S33" s="106">
        <v>90.123749376254921</v>
      </c>
      <c r="T33" s="106">
        <v>672.50925301990719</v>
      </c>
      <c r="U33" s="107">
        <v>1571.6102901376883</v>
      </c>
      <c r="V33" s="22"/>
      <c r="W33" s="158">
        <v>2332.075617591051</v>
      </c>
      <c r="X33" s="184">
        <v>109.664487514472</v>
      </c>
      <c r="Y33" s="13"/>
    </row>
    <row r="34" spans="1:26" x14ac:dyDescent="0.25">
      <c r="A34" s="155"/>
      <c r="B34" s="30" t="s">
        <v>139</v>
      </c>
      <c r="C34" s="31">
        <v>6228.0463947884018</v>
      </c>
      <c r="D34" s="31">
        <v>6890.6560829973214</v>
      </c>
      <c r="E34" s="31">
        <v>2013.3280849189377</v>
      </c>
      <c r="F34" s="31">
        <v>1407.2046006124599</v>
      </c>
      <c r="G34" s="31">
        <v>606.12348430647762</v>
      </c>
      <c r="H34" s="31">
        <v>11105.374392866786</v>
      </c>
      <c r="I34" s="31">
        <v>357.11848778787083</v>
      </c>
      <c r="J34" s="31">
        <v>927.37840760316442</v>
      </c>
      <c r="K34" s="31">
        <v>142.32482187445717</v>
      </c>
      <c r="L34" s="31">
        <v>99.477152096226206</v>
      </c>
      <c r="M34" s="31">
        <v>42.847669778230951</v>
      </c>
      <c r="N34" s="160">
        <v>785.05358572870728</v>
      </c>
      <c r="O34" s="108"/>
      <c r="P34" s="105">
        <v>2414.0764380653923</v>
      </c>
      <c r="Q34" s="106">
        <v>339.16496648497645</v>
      </c>
      <c r="R34" s="106">
        <v>5302.7466996092162</v>
      </c>
      <c r="S34" s="106">
        <v>90.859780991918299</v>
      </c>
      <c r="T34" s="106">
        <v>672.20427469418973</v>
      </c>
      <c r="U34" s="107">
        <v>1571.0012655750063</v>
      </c>
      <c r="V34" s="22"/>
      <c r="W34" s="158">
        <v>2352.4930514039143</v>
      </c>
      <c r="X34" s="184">
        <v>109.70109297845639</v>
      </c>
      <c r="Y34" s="13"/>
    </row>
    <row r="35" spans="1:26" x14ac:dyDescent="0.25">
      <c r="A35" s="155"/>
      <c r="B35" s="30" t="s">
        <v>140</v>
      </c>
      <c r="C35" s="31">
        <v>6282.7557947093428</v>
      </c>
      <c r="D35" s="31">
        <v>6913.7641517523025</v>
      </c>
      <c r="E35" s="31">
        <v>2033.1098143032086</v>
      </c>
      <c r="F35" s="31">
        <v>1417.0718375432534</v>
      </c>
      <c r="G35" s="31">
        <v>616.03797675995543</v>
      </c>
      <c r="H35" s="31">
        <v>11163.410132158437</v>
      </c>
      <c r="I35" s="31">
        <v>360.19138991865549</v>
      </c>
      <c r="J35" s="31">
        <v>926.31912387305294</v>
      </c>
      <c r="K35" s="31">
        <v>142.71251129567847</v>
      </c>
      <c r="L35" s="31">
        <v>99.470220053750211</v>
      </c>
      <c r="M35" s="31">
        <v>43.242291241928271</v>
      </c>
      <c r="N35" s="160">
        <v>783.60661257737456</v>
      </c>
      <c r="O35" s="108"/>
      <c r="P35" s="105">
        <v>2432.3607495686774</v>
      </c>
      <c r="Q35" s="106">
        <v>340.35711687487475</v>
      </c>
      <c r="R35" s="106">
        <v>5344.7084908623374</v>
      </c>
      <c r="S35" s="106">
        <v>91.655233503584455</v>
      </c>
      <c r="T35" s="106">
        <v>671.69566143800296</v>
      </c>
      <c r="U35" s="107">
        <v>1569.929092296295</v>
      </c>
      <c r="V35" s="22"/>
      <c r="W35" s="158">
        <v>2373.4669311780835</v>
      </c>
      <c r="X35" s="184">
        <v>109.7635436511253</v>
      </c>
      <c r="Y35" s="13"/>
    </row>
    <row r="36" spans="1:26" x14ac:dyDescent="0.25">
      <c r="A36" s="155"/>
      <c r="B36" s="30" t="s">
        <v>141</v>
      </c>
      <c r="C36" s="31">
        <v>6350.14991995126</v>
      </c>
      <c r="D36" s="31">
        <v>6938.1972005207708</v>
      </c>
      <c r="E36" s="31">
        <v>2052.9045937032251</v>
      </c>
      <c r="F36" s="31">
        <v>1427.2979394791707</v>
      </c>
      <c r="G36" s="31">
        <v>625.60665422405441</v>
      </c>
      <c r="H36" s="31">
        <v>11235.442526768806</v>
      </c>
      <c r="I36" s="31">
        <v>362.81265564647663</v>
      </c>
      <c r="J36" s="31">
        <v>925.99226551897084</v>
      </c>
      <c r="K36" s="31">
        <v>143.05569822818006</v>
      </c>
      <c r="L36" s="31">
        <v>99.460590588630566</v>
      </c>
      <c r="M36" s="31">
        <v>43.595107639549482</v>
      </c>
      <c r="N36" s="160">
        <v>782.93656729079089</v>
      </c>
      <c r="O36" s="108"/>
      <c r="P36" s="105">
        <v>2449.6795275819277</v>
      </c>
      <c r="Q36" s="106">
        <v>341.46692285497699</v>
      </c>
      <c r="R36" s="106">
        <v>5384.1659165677793</v>
      </c>
      <c r="S36" s="106">
        <v>92.409612128749359</v>
      </c>
      <c r="T36" s="106">
        <v>671.05613629096808</v>
      </c>
      <c r="U36" s="107">
        <v>1568.4586525635727</v>
      </c>
      <c r="V36" s="22"/>
      <c r="W36" s="158">
        <v>2394.3715165582021</v>
      </c>
      <c r="X36" s="184">
        <v>109.82615798849366</v>
      </c>
      <c r="Y36" s="13"/>
    </row>
    <row r="37" spans="1:26" ht="18.75" customHeight="1" x14ac:dyDescent="0.25">
      <c r="A37" s="155"/>
      <c r="B37" s="30" t="s">
        <v>142</v>
      </c>
      <c r="C37" s="31">
        <v>6421.2739414243924</v>
      </c>
      <c r="D37" s="31">
        <v>6966.3467773848852</v>
      </c>
      <c r="E37" s="31">
        <v>2073.3054974231777</v>
      </c>
      <c r="F37" s="31">
        <v>1437.9418588858446</v>
      </c>
      <c r="G37" s="31">
        <v>635.36363853733326</v>
      </c>
      <c r="H37" s="31">
        <v>11314.315221386101</v>
      </c>
      <c r="I37" s="31">
        <v>365.23796975680136</v>
      </c>
      <c r="J37" s="31">
        <v>926.24785927142636</v>
      </c>
      <c r="K37" s="31">
        <v>143.44556205613074</v>
      </c>
      <c r="L37" s="31">
        <v>99.486727068575789</v>
      </c>
      <c r="M37" s="31">
        <v>43.95883498755498</v>
      </c>
      <c r="N37" s="160">
        <v>782.80229721529565</v>
      </c>
      <c r="O37" s="108"/>
      <c r="P37" s="105">
        <v>2466.5647437333473</v>
      </c>
      <c r="Q37" s="106">
        <v>342.53948051857788</v>
      </c>
      <c r="R37" s="106">
        <v>5422.5154235104192</v>
      </c>
      <c r="S37" s="106">
        <v>93.135435733897651</v>
      </c>
      <c r="T37" s="106">
        <v>670.15278102441778</v>
      </c>
      <c r="U37" s="107">
        <v>1566.3353603464777</v>
      </c>
      <c r="V37" s="22"/>
      <c r="W37" s="158">
        <v>2415.8449779417556</v>
      </c>
      <c r="X37" s="184">
        <v>109.90069167829348</v>
      </c>
      <c r="Y37" s="13"/>
    </row>
    <row r="38" spans="1:26" x14ac:dyDescent="0.25">
      <c r="A38" s="155"/>
      <c r="B38" s="30" t="s">
        <v>150</v>
      </c>
      <c r="C38" s="31">
        <v>6475.8850187809412</v>
      </c>
      <c r="D38" s="31">
        <v>7009.400070702025</v>
      </c>
      <c r="E38" s="31">
        <v>2094.5557845316816</v>
      </c>
      <c r="F38" s="31">
        <v>1448.900888269626</v>
      </c>
      <c r="G38" s="31">
        <v>645.65489626205544</v>
      </c>
      <c r="H38" s="31">
        <v>11390.729304951285</v>
      </c>
      <c r="I38" s="31">
        <v>367.4831634296807</v>
      </c>
      <c r="J38" s="31">
        <v>926.36201436369583</v>
      </c>
      <c r="K38" s="31">
        <v>143.88401156376983</v>
      </c>
      <c r="L38" s="31">
        <v>99.53121024616469</v>
      </c>
      <c r="M38" s="31">
        <v>44.35280131760512</v>
      </c>
      <c r="N38" s="160">
        <v>782.478002799926</v>
      </c>
      <c r="O38" s="108"/>
      <c r="P38" s="105">
        <v>2484.7278198930558</v>
      </c>
      <c r="Q38" s="106">
        <v>343.66713939362523</v>
      </c>
      <c r="R38" s="106">
        <v>5463.5233141464623</v>
      </c>
      <c r="S38" s="106">
        <v>94.012961827335303</v>
      </c>
      <c r="T38" s="106">
        <v>669.35322633341787</v>
      </c>
      <c r="U38" s="107">
        <v>1564.3812714170772</v>
      </c>
      <c r="V38" s="22"/>
      <c r="W38" s="158">
        <v>2438.222923925307</v>
      </c>
      <c r="X38" s="184">
        <v>109.99794157466806</v>
      </c>
      <c r="Y38" s="13"/>
    </row>
    <row r="39" spans="1:26" x14ac:dyDescent="0.25">
      <c r="A39" s="155"/>
      <c r="B39" s="30" t="s">
        <v>151</v>
      </c>
      <c r="C39" s="31">
        <v>6529.9767608707261</v>
      </c>
      <c r="D39" s="31">
        <v>7033.2866429798642</v>
      </c>
      <c r="E39" s="31">
        <v>2116.2967891321064</v>
      </c>
      <c r="F39" s="31">
        <v>1460.1709724192751</v>
      </c>
      <c r="G39" s="31">
        <v>656.12581671283147</v>
      </c>
      <c r="H39" s="31">
        <v>11446.966614718483</v>
      </c>
      <c r="I39" s="31">
        <v>370.60021129829005</v>
      </c>
      <c r="J39" s="31">
        <v>925.10394020167337</v>
      </c>
      <c r="K39" s="31">
        <v>144.34538650236982</v>
      </c>
      <c r="L39" s="31">
        <v>99.593282216261287</v>
      </c>
      <c r="M39" s="31">
        <v>44.752104286108562</v>
      </c>
      <c r="N39" s="160">
        <v>780.75855369930366</v>
      </c>
      <c r="O39" s="108"/>
      <c r="P39" s="105">
        <v>2503.1735989358576</v>
      </c>
      <c r="Q39" s="106">
        <v>344.81871553650274</v>
      </c>
      <c r="R39" s="106">
        <v>5505.3685447176676</v>
      </c>
      <c r="S39" s="106">
        <v>94.820276979056516</v>
      </c>
      <c r="T39" s="106">
        <v>668.62146873083339</v>
      </c>
      <c r="U39" s="107">
        <v>1562.6406414498883</v>
      </c>
      <c r="V39" s="22"/>
      <c r="W39" s="158">
        <v>2461.115504668609</v>
      </c>
      <c r="X39" s="184">
        <v>110.11331532904155</v>
      </c>
      <c r="Y39" s="13"/>
    </row>
    <row r="40" spans="1:26" x14ac:dyDescent="0.25">
      <c r="A40" s="155"/>
      <c r="B40" s="30" t="s">
        <v>152</v>
      </c>
      <c r="C40" s="31">
        <v>6600.1657049204368</v>
      </c>
      <c r="D40" s="31">
        <v>7059.7024474891414</v>
      </c>
      <c r="E40" s="31">
        <v>2138.5229020488764</v>
      </c>
      <c r="F40" s="31">
        <v>1471.8501882872556</v>
      </c>
      <c r="G40" s="31">
        <v>666.67271376162114</v>
      </c>
      <c r="H40" s="31">
        <v>11521.3452503607</v>
      </c>
      <c r="I40" s="31">
        <v>373.23716799657274</v>
      </c>
      <c r="J40" s="31">
        <v>925.11526207344662</v>
      </c>
      <c r="K40" s="31">
        <v>144.83157179156453</v>
      </c>
      <c r="L40" s="31">
        <v>99.681128505623732</v>
      </c>
      <c r="M40" s="31">
        <v>45.150443285940831</v>
      </c>
      <c r="N40" s="160">
        <v>780.28369028188195</v>
      </c>
      <c r="O40" s="108"/>
      <c r="P40" s="105">
        <v>2521.3298022349582</v>
      </c>
      <c r="Q40" s="106">
        <v>345.92097531132498</v>
      </c>
      <c r="R40" s="106">
        <v>5546.1582534898298</v>
      </c>
      <c r="S40" s="106">
        <v>95.673223627832868</v>
      </c>
      <c r="T40" s="106">
        <v>667.65097158591436</v>
      </c>
      <c r="U40" s="107">
        <v>1560.2292164568191</v>
      </c>
      <c r="V40" s="22"/>
      <c r="W40" s="158">
        <v>2484.4438773602014</v>
      </c>
      <c r="X40" s="184">
        <v>110.2342716900536</v>
      </c>
      <c r="Y40" s="13"/>
    </row>
    <row r="41" spans="1:26" ht="18.75" customHeight="1" x14ac:dyDescent="0.25">
      <c r="A41" s="155"/>
      <c r="B41" s="30" t="s">
        <v>153</v>
      </c>
      <c r="C41" s="31">
        <v>6670.8317782955528</v>
      </c>
      <c r="D41" s="31">
        <v>7091.7741252294409</v>
      </c>
      <c r="E41" s="31">
        <v>2161.3885093193662</v>
      </c>
      <c r="F41" s="31">
        <v>1483.9392376102264</v>
      </c>
      <c r="G41" s="31">
        <v>677.44927170913979</v>
      </c>
      <c r="H41" s="31">
        <v>11601.217394205627</v>
      </c>
      <c r="I41" s="31">
        <v>376.82424637360879</v>
      </c>
      <c r="J41" s="31">
        <v>924.81632192963093</v>
      </c>
      <c r="K41" s="31">
        <v>145.24047156924925</v>
      </c>
      <c r="L41" s="31">
        <v>99.717396350225144</v>
      </c>
      <c r="M41" s="31">
        <v>45.523075219024129</v>
      </c>
      <c r="N41" s="160">
        <v>779.57585036038154</v>
      </c>
      <c r="O41" s="108"/>
      <c r="P41" s="105">
        <v>2539.0467633143576</v>
      </c>
      <c r="Q41" s="106">
        <v>347.02867009425688</v>
      </c>
      <c r="R41" s="106">
        <v>5586.4913373583204</v>
      </c>
      <c r="S41" s="106">
        <v>96.451374078608495</v>
      </c>
      <c r="T41" s="106">
        <v>666.49023066594032</v>
      </c>
      <c r="U41" s="107">
        <v>1557.5266968560436</v>
      </c>
      <c r="V41" s="22"/>
      <c r="W41" s="158">
        <v>2508.4171794136232</v>
      </c>
      <c r="X41" s="184">
        <v>110.36991469454239</v>
      </c>
      <c r="Y41" s="13"/>
    </row>
    <row r="42" spans="1:26" x14ac:dyDescent="0.25">
      <c r="A42" s="155"/>
      <c r="B42" s="30" t="s">
        <v>167</v>
      </c>
      <c r="C42" s="31">
        <v>6742.9925465198785</v>
      </c>
      <c r="D42" s="31">
        <v>7138.8597177009187</v>
      </c>
      <c r="E42" s="31">
        <v>2184.8022944416016</v>
      </c>
      <c r="F42" s="31">
        <v>1496.4438295676698</v>
      </c>
      <c r="G42" s="31">
        <v>688.35846487393167</v>
      </c>
      <c r="H42" s="31">
        <v>11697.049969779197</v>
      </c>
      <c r="I42" s="31">
        <v>380.12371963937875</v>
      </c>
      <c r="J42" s="31">
        <v>924.97253572084071</v>
      </c>
      <c r="K42" s="31">
        <v>145.57726734687975</v>
      </c>
      <c r="L42" s="31">
        <v>99.710717075312999</v>
      </c>
      <c r="M42" s="31">
        <v>45.866550271566744</v>
      </c>
      <c r="N42" s="160">
        <v>779.39526837396102</v>
      </c>
      <c r="P42" s="105">
        <v>2558.1053590904876</v>
      </c>
      <c r="Q42" s="106">
        <v>348.23117655962017</v>
      </c>
      <c r="R42" s="106">
        <v>5630.2014594519014</v>
      </c>
      <c r="S42" s="106">
        <v>97.289570470685831</v>
      </c>
      <c r="T42" s="106">
        <v>665.76679715705041</v>
      </c>
      <c r="U42" s="107">
        <v>1555.9335482224681</v>
      </c>
      <c r="V42" s="54"/>
      <c r="W42" s="158">
        <v>2533.0334710012216</v>
      </c>
      <c r="X42" s="184">
        <v>110.51883979486516</v>
      </c>
      <c r="Y42" s="13"/>
    </row>
    <row r="43" spans="1:26" x14ac:dyDescent="0.25">
      <c r="A43" s="155"/>
      <c r="B43" s="30" t="s">
        <v>168</v>
      </c>
      <c r="C43" s="31">
        <v>6803.0214658265077</v>
      </c>
      <c r="D43" s="31">
        <v>7166.7524788477604</v>
      </c>
      <c r="E43" s="31">
        <v>2208.648106310889</v>
      </c>
      <c r="F43" s="31">
        <v>1509.2857342073319</v>
      </c>
      <c r="G43" s="31">
        <v>699.36237210355716</v>
      </c>
      <c r="H43" s="31">
        <v>11761.125838363379</v>
      </c>
      <c r="I43" s="31">
        <v>383.6379775724983</v>
      </c>
      <c r="J43" s="31">
        <v>922.81415429539902</v>
      </c>
      <c r="K43" s="31">
        <v>145.89869116231725</v>
      </c>
      <c r="L43" s="31">
        <v>99.700270306351385</v>
      </c>
      <c r="M43" s="31">
        <v>46.198420855965864</v>
      </c>
      <c r="N43" s="160">
        <v>776.91546313308174</v>
      </c>
      <c r="P43" s="105">
        <v>2577.1483513625471</v>
      </c>
      <c r="Q43" s="106">
        <v>349.45199088642477</v>
      </c>
      <c r="R43" s="106">
        <v>5674.2425336143797</v>
      </c>
      <c r="S43" s="106">
        <v>98.12844503894253</v>
      </c>
      <c r="T43" s="106">
        <v>664.99741279436785</v>
      </c>
      <c r="U43" s="107">
        <v>1554.3308836446245</v>
      </c>
      <c r="V43" s="54"/>
      <c r="W43" s="158">
        <v>2558.100097197314</v>
      </c>
      <c r="X43" s="184">
        <v>110.67603925516036</v>
      </c>
      <c r="Y43" s="13"/>
    </row>
    <row r="44" spans="1:26" x14ac:dyDescent="0.25">
      <c r="A44" s="155"/>
      <c r="B44" s="30" t="s">
        <v>169</v>
      </c>
      <c r="C44" s="31">
        <v>6874.8269911197658</v>
      </c>
      <c r="D44" s="31">
        <v>7196.1011838114173</v>
      </c>
      <c r="E44" s="31">
        <v>2232.9989440357417</v>
      </c>
      <c r="F44" s="31">
        <v>1522.5372391843123</v>
      </c>
      <c r="G44" s="31">
        <v>710.4617048514292</v>
      </c>
      <c r="H44" s="31">
        <v>11837.929230895441</v>
      </c>
      <c r="I44" s="31">
        <v>386.94594918931421</v>
      </c>
      <c r="J44" s="31">
        <v>921.15446109416337</v>
      </c>
      <c r="K44" s="31">
        <v>146.18345807362772</v>
      </c>
      <c r="L44" s="31">
        <v>99.673024595158211</v>
      </c>
      <c r="M44" s="31">
        <v>46.51043347846948</v>
      </c>
      <c r="N44" s="160">
        <v>774.97100302053559</v>
      </c>
      <c r="P44" s="105">
        <v>2595.4610125319405</v>
      </c>
      <c r="Q44" s="106">
        <v>350.62528612114926</v>
      </c>
      <c r="R44" s="106">
        <v>5716.5999349494459</v>
      </c>
      <c r="S44" s="106">
        <v>98.936180143847537</v>
      </c>
      <c r="T44" s="106">
        <v>664.13101899014669</v>
      </c>
      <c r="U44" s="107">
        <v>1552.4920039471199</v>
      </c>
      <c r="V44" s="54"/>
      <c r="W44" s="158">
        <v>2583.6242301568909</v>
      </c>
      <c r="X44" s="184">
        <v>110.84709513857658</v>
      </c>
      <c r="Y44" s="13"/>
    </row>
    <row r="45" spans="1:26" ht="18" customHeight="1" x14ac:dyDescent="0.25">
      <c r="A45" s="155"/>
      <c r="B45" s="30" t="s">
        <v>170</v>
      </c>
      <c r="C45" s="31">
        <v>6948.9742602916313</v>
      </c>
      <c r="D45" s="31">
        <v>7229.8532379355211</v>
      </c>
      <c r="E45" s="31">
        <v>2257.7801606361318</v>
      </c>
      <c r="F45" s="31">
        <v>1536.2106904222733</v>
      </c>
      <c r="G45" s="31">
        <v>721.56947021385838</v>
      </c>
      <c r="H45" s="31">
        <v>11921.047337591021</v>
      </c>
      <c r="I45" s="31">
        <v>389.9861341090903</v>
      </c>
      <c r="J45" s="31">
        <v>920.28848805575706</v>
      </c>
      <c r="K45" s="31">
        <v>146.54308268112496</v>
      </c>
      <c r="L45" s="31">
        <v>99.709021341896815</v>
      </c>
      <c r="M45" s="31">
        <v>46.834061339228157</v>
      </c>
      <c r="N45" s="160">
        <v>773.74540537463213</v>
      </c>
      <c r="P45" s="105">
        <v>2613.7414958298073</v>
      </c>
      <c r="Q45" s="106">
        <v>351.7874602634912</v>
      </c>
      <c r="R45" s="106">
        <v>5758.8414707867951</v>
      </c>
      <c r="S45" s="106">
        <v>99.743426678300139</v>
      </c>
      <c r="T45" s="106">
        <v>663.22183837724242</v>
      </c>
      <c r="U45" s="107">
        <v>1550.5368682244869</v>
      </c>
      <c r="V45" s="54"/>
      <c r="W45" s="158">
        <v>2609.5676208996229</v>
      </c>
      <c r="X45" s="184">
        <v>111.02498602034936</v>
      </c>
      <c r="Z45" s="13"/>
    </row>
    <row r="46" spans="1:26" ht="18" customHeight="1" x14ac:dyDescent="0.25">
      <c r="A46" s="155"/>
      <c r="B46" s="30" t="s">
        <v>172</v>
      </c>
      <c r="C46" s="31">
        <v>7023.4867860307377</v>
      </c>
      <c r="D46" s="31">
        <v>7278.9613151501917</v>
      </c>
      <c r="E46" s="31">
        <v>2282.9975749472296</v>
      </c>
      <c r="F46" s="31">
        <v>1550.3060091132631</v>
      </c>
      <c r="G46" s="31">
        <v>732.69156583396637</v>
      </c>
      <c r="H46" s="31">
        <v>12019.450526233699</v>
      </c>
      <c r="I46" s="31">
        <v>393.66608007717451</v>
      </c>
      <c r="J46" s="31">
        <v>920.22362138976507</v>
      </c>
      <c r="K46" s="31">
        <v>146.88872011138611</v>
      </c>
      <c r="L46" s="31">
        <v>99.747134188218226</v>
      </c>
      <c r="M46" s="31">
        <v>47.141585923167874</v>
      </c>
      <c r="N46" s="160">
        <v>773.33490127837888</v>
      </c>
      <c r="P46" s="105">
        <v>2633.7282533552216</v>
      </c>
      <c r="Q46" s="106">
        <v>353.07680575537478</v>
      </c>
      <c r="R46" s="106">
        <v>5805.4971818710492</v>
      </c>
      <c r="S46" s="106">
        <v>100.62710981710956</v>
      </c>
      <c r="T46" s="106">
        <v>662.68123893067411</v>
      </c>
      <c r="U46" s="107">
        <v>1549.5795494342738</v>
      </c>
      <c r="V46" s="54"/>
      <c r="W46" s="158">
        <v>2636.0743807026042</v>
      </c>
      <c r="X46" s="184">
        <v>111.21097117442822</v>
      </c>
      <c r="Z46" s="13"/>
    </row>
    <row r="47" spans="1:26" ht="18" customHeight="1" x14ac:dyDescent="0.25">
      <c r="A47" s="155"/>
      <c r="B47" s="30" t="s">
        <v>173</v>
      </c>
      <c r="C47" s="31">
        <v>7100.186690126463</v>
      </c>
      <c r="D47" s="31">
        <v>7308.7467558781336</v>
      </c>
      <c r="E47" s="31">
        <v>2308.8074624930582</v>
      </c>
      <c r="F47" s="31">
        <v>1564.8345820214183</v>
      </c>
      <c r="G47" s="31">
        <v>743.97288047164011</v>
      </c>
      <c r="H47" s="31">
        <v>12100.125983511538</v>
      </c>
      <c r="I47" s="31">
        <v>397.16831813411545</v>
      </c>
      <c r="J47" s="31">
        <v>919.07395750222884</v>
      </c>
      <c r="K47" s="31">
        <v>147.26730605120298</v>
      </c>
      <c r="L47" s="31">
        <v>99.812988763131813</v>
      </c>
      <c r="M47" s="31">
        <v>47.454317288071181</v>
      </c>
      <c r="N47" s="160">
        <v>771.8066514510258</v>
      </c>
      <c r="P47" s="105">
        <v>2653.7454147536728</v>
      </c>
      <c r="Q47" s="106">
        <v>354.36377400865257</v>
      </c>
      <c r="R47" s="106">
        <v>5852.2413416659265</v>
      </c>
      <c r="S47" s="106">
        <v>101.51345202758355</v>
      </c>
      <c r="T47" s="106">
        <v>662.07881294502658</v>
      </c>
      <c r="U47" s="107">
        <v>1548.4762496653382</v>
      </c>
      <c r="V47" s="54"/>
      <c r="W47" s="158">
        <v>2663.1712365017106</v>
      </c>
      <c r="X47" s="184">
        <v>111.40531248119912</v>
      </c>
      <c r="Z47" s="13"/>
    </row>
    <row r="48" spans="1:26" ht="18" customHeight="1" x14ac:dyDescent="0.25">
      <c r="A48" s="155"/>
      <c r="B48" s="30" t="s">
        <v>174</v>
      </c>
      <c r="C48" s="31">
        <v>7179.9880965980428</v>
      </c>
      <c r="D48" s="31">
        <v>7340.5336989951875</v>
      </c>
      <c r="E48" s="31">
        <v>2335.0828095039369</v>
      </c>
      <c r="F48" s="31">
        <v>1579.8136267297753</v>
      </c>
      <c r="G48" s="31">
        <v>755.26918277416212</v>
      </c>
      <c r="H48" s="31">
        <v>12185.438986089293</v>
      </c>
      <c r="I48" s="31">
        <v>400.65969275991046</v>
      </c>
      <c r="J48" s="31">
        <v>918.16018722940612</v>
      </c>
      <c r="K48" s="31">
        <v>147.65172352283992</v>
      </c>
      <c r="L48" s="31">
        <v>99.894617819174385</v>
      </c>
      <c r="M48" s="31">
        <v>47.757105703665545</v>
      </c>
      <c r="N48" s="160">
        <v>770.50846370656632</v>
      </c>
      <c r="P48" s="105">
        <v>2673.0824677880341</v>
      </c>
      <c r="Q48" s="106">
        <v>355.59719560005351</v>
      </c>
      <c r="R48" s="106">
        <v>5897.2785905673445</v>
      </c>
      <c r="S48" s="106">
        <v>102.4319244536558</v>
      </c>
      <c r="T48" s="106">
        <v>661.13709156493576</v>
      </c>
      <c r="U48" s="107">
        <v>1546.5322005588555</v>
      </c>
      <c r="V48" s="54"/>
      <c r="W48" s="158">
        <v>2690.6800051039904</v>
      </c>
      <c r="X48" s="184">
        <v>111.59974724597474</v>
      </c>
      <c r="Z48" s="13"/>
    </row>
    <row r="49" spans="1:26" ht="18" customHeight="1" x14ac:dyDescent="0.25">
      <c r="A49" s="155"/>
      <c r="B49" s="30" t="s">
        <v>175</v>
      </c>
      <c r="C49" s="31">
        <v>7263.2088289894937</v>
      </c>
      <c r="D49" s="31">
        <v>7378.3370113169349</v>
      </c>
      <c r="E49" s="31">
        <v>2361.9210422283077</v>
      </c>
      <c r="F49" s="31">
        <v>1595.2623627153243</v>
      </c>
      <c r="G49" s="31">
        <v>766.65867951298333</v>
      </c>
      <c r="H49" s="31">
        <v>12279.624798078119</v>
      </c>
      <c r="I49" s="31">
        <v>404.55518758082854</v>
      </c>
      <c r="J49" s="31">
        <v>917.36176552077154</v>
      </c>
      <c r="K49" s="31">
        <v>147.98547099818211</v>
      </c>
      <c r="L49" s="31">
        <v>99.950696018770884</v>
      </c>
      <c r="M49" s="31">
        <v>48.034774979411225</v>
      </c>
      <c r="N49" s="160">
        <v>769.37629452258932</v>
      </c>
      <c r="P49" s="105">
        <v>2692.9690462303934</v>
      </c>
      <c r="Q49" s="106">
        <v>356.89956002796129</v>
      </c>
      <c r="R49" s="106">
        <v>5944.2445907359734</v>
      </c>
      <c r="S49" s="106">
        <v>103.3153115571041</v>
      </c>
      <c r="T49" s="106">
        <v>660.22299769426434</v>
      </c>
      <c r="U49" s="107">
        <v>1544.8229105880066</v>
      </c>
      <c r="V49" s="54"/>
      <c r="W49" s="158">
        <v>2718.820602256269</v>
      </c>
      <c r="X49" s="184">
        <v>111.79613892725688</v>
      </c>
      <c r="Z49" s="13"/>
    </row>
    <row r="50" spans="1:26" ht="18" customHeight="1" x14ac:dyDescent="0.25">
      <c r="A50" s="155"/>
      <c r="B50" s="30" t="s">
        <v>197</v>
      </c>
      <c r="C50" s="31">
        <v>7342.1282621364589</v>
      </c>
      <c r="D50" s="31">
        <v>7429.9207649005821</v>
      </c>
      <c r="E50" s="31">
        <v>2389.1243457995333</v>
      </c>
      <c r="F50" s="31">
        <v>1611.1509199133816</v>
      </c>
      <c r="G50" s="31">
        <v>777.97342588615163</v>
      </c>
      <c r="H50" s="31">
        <v>12382.924681237508</v>
      </c>
      <c r="I50" s="31">
        <v>407.87772951736775</v>
      </c>
      <c r="J50" s="31">
        <v>917.36989765104659</v>
      </c>
      <c r="K50" s="31">
        <v>148.36877081644454</v>
      </c>
      <c r="L50" s="31">
        <v>100.05527004385985</v>
      </c>
      <c r="M50" s="31">
        <v>48.313500772584689</v>
      </c>
      <c r="N50" s="160">
        <v>769.00112683460202</v>
      </c>
      <c r="P50" s="105">
        <v>2713.2730944495565</v>
      </c>
      <c r="Q50" s="106">
        <v>358.24844225030711</v>
      </c>
      <c r="R50" s="106">
        <v>5992.6008834522927</v>
      </c>
      <c r="S50" s="106">
        <v>104.21850139600673</v>
      </c>
      <c r="T50" s="106">
        <v>659.3949740640403</v>
      </c>
      <c r="U50" s="107">
        <v>1543.419324421473</v>
      </c>
      <c r="V50" s="54"/>
      <c r="W50" s="158">
        <v>2747.3727880498404</v>
      </c>
      <c r="X50" s="184">
        <v>112.00079422380307</v>
      </c>
      <c r="Z50" s="13"/>
    </row>
    <row r="51" spans="1:26" ht="18" customHeight="1" x14ac:dyDescent="0.25">
      <c r="A51" s="155"/>
      <c r="B51" s="30" t="s">
        <v>198</v>
      </c>
      <c r="C51" s="31">
        <v>7432.6140767357929</v>
      </c>
      <c r="D51" s="31">
        <v>7464.0479272957027</v>
      </c>
      <c r="E51" s="31">
        <v>2418.6433266075765</v>
      </c>
      <c r="F51" s="31">
        <v>1627.551937414454</v>
      </c>
      <c r="G51" s="31">
        <v>791.09138919312272</v>
      </c>
      <c r="H51" s="31">
        <v>12478.018677423919</v>
      </c>
      <c r="I51" s="31">
        <v>411.71205301023042</v>
      </c>
      <c r="J51" s="31">
        <v>916.82787134139437</v>
      </c>
      <c r="K51" s="31">
        <v>148.85748311048309</v>
      </c>
      <c r="L51" s="31">
        <v>100.16908337407568</v>
      </c>
      <c r="M51" s="31">
        <v>48.688399736407405</v>
      </c>
      <c r="N51" s="160">
        <v>767.97038823091134</v>
      </c>
      <c r="P51" s="105">
        <v>2733.7794177067426</v>
      </c>
      <c r="Q51" s="106">
        <v>359.61946984954488</v>
      </c>
      <c r="R51" s="106">
        <v>6041.6713542229336</v>
      </c>
      <c r="S51" s="106">
        <v>105.13177356920961</v>
      </c>
      <c r="T51" s="106">
        <v>658.58728260718487</v>
      </c>
      <c r="U51" s="107">
        <v>1542.1173711742524</v>
      </c>
      <c r="V51" s="54"/>
      <c r="W51" s="158">
        <v>2778.2627964571211</v>
      </c>
      <c r="X51" s="184">
        <v>112.28925066408517</v>
      </c>
      <c r="Z51" s="13"/>
    </row>
    <row r="52" spans="1:26" ht="18" customHeight="1" x14ac:dyDescent="0.25">
      <c r="A52" s="155"/>
      <c r="B52" s="30" t="s">
        <v>199</v>
      </c>
      <c r="C52" s="31">
        <v>7527.2472891274783</v>
      </c>
      <c r="D52" s="31">
        <v>7499.7406791540707</v>
      </c>
      <c r="E52" s="31">
        <v>2447.9615196311502</v>
      </c>
      <c r="F52" s="31">
        <v>1644.4892520934047</v>
      </c>
      <c r="G52" s="31">
        <v>803.47226753774555</v>
      </c>
      <c r="H52" s="31">
        <v>12579.026448650398</v>
      </c>
      <c r="I52" s="31">
        <v>415.35149587070418</v>
      </c>
      <c r="J52" s="31">
        <v>916.56116863339582</v>
      </c>
      <c r="K52" s="31">
        <v>149.3117899567531</v>
      </c>
      <c r="L52" s="31">
        <v>100.30453167895621</v>
      </c>
      <c r="M52" s="31">
        <v>49.007258277796922</v>
      </c>
      <c r="N52" s="160">
        <v>767.24937867664278</v>
      </c>
      <c r="P52" s="105">
        <v>2754.5480165750682</v>
      </c>
      <c r="Q52" s="106">
        <v>361.00728496741334</v>
      </c>
      <c r="R52" s="106">
        <v>6091.4607910544464</v>
      </c>
      <c r="S52" s="106">
        <v>106.05820090380054</v>
      </c>
      <c r="T52" s="106">
        <v>657.84369058829191</v>
      </c>
      <c r="U52" s="107">
        <v>1540.9843600443464</v>
      </c>
      <c r="V52" s="54"/>
      <c r="W52" s="158">
        <v>2808.9688045985636</v>
      </c>
      <c r="X52" s="184">
        <v>112.5469985185874</v>
      </c>
      <c r="Z52" s="13"/>
    </row>
    <row r="53" spans="1:26" ht="18" customHeight="1" x14ac:dyDescent="0.25">
      <c r="A53" s="155"/>
      <c r="B53" s="30" t="s">
        <v>200</v>
      </c>
      <c r="C53" s="31">
        <v>7625.5100256160513</v>
      </c>
      <c r="D53" s="31">
        <v>7538.8694461201139</v>
      </c>
      <c r="E53" s="31">
        <v>2476.4212152087612</v>
      </c>
      <c r="F53" s="31">
        <v>1662.0154779510256</v>
      </c>
      <c r="G53" s="31">
        <v>814.40573725773572</v>
      </c>
      <c r="H53" s="31">
        <v>12687.958256527405</v>
      </c>
      <c r="I53" s="31">
        <v>418.9592709076482</v>
      </c>
      <c r="J53" s="31">
        <v>916.88581142921851</v>
      </c>
      <c r="K53" s="31">
        <v>149.73217200078784</v>
      </c>
      <c r="L53" s="31">
        <v>100.49065396637545</v>
      </c>
      <c r="M53" s="31">
        <v>49.241518034412415</v>
      </c>
      <c r="N53" s="161">
        <v>767.15363942843067</v>
      </c>
      <c r="P53" s="109">
        <v>2775.0718630687052</v>
      </c>
      <c r="Q53" s="110">
        <v>362.3960080577728</v>
      </c>
      <c r="R53" s="110">
        <v>6141.005042863474</v>
      </c>
      <c r="S53" s="110">
        <v>106.97473348727642</v>
      </c>
      <c r="T53" s="110">
        <v>657.00335657231267</v>
      </c>
      <c r="U53" s="111">
        <v>1539.6921342664991</v>
      </c>
      <c r="V53" s="54"/>
      <c r="W53" s="157">
        <v>2838.8172232665338</v>
      </c>
      <c r="X53" s="184">
        <v>112.75734497216139</v>
      </c>
      <c r="Z53" s="13"/>
    </row>
    <row r="54" spans="1:26" x14ac:dyDescent="0.25">
      <c r="A54" s="155"/>
      <c r="B54" s="112">
        <v>2012</v>
      </c>
      <c r="C54" s="163">
        <f ca="1">OFFSET(C$8,4*(ROW()-ROW(C$54)),0)</f>
        <v>4141.1509999999998</v>
      </c>
      <c r="D54" s="163">
        <f t="shared" ref="D54:H65" ca="1" si="0">OFFSET(D$8,4*(ROW()-ROW(D$54)),0)</f>
        <v>5209.9570000000003</v>
      </c>
      <c r="E54" s="163">
        <f t="shared" ca="1" si="0"/>
        <v>1632.472</v>
      </c>
      <c r="F54" s="163">
        <f t="shared" ca="1" si="0"/>
        <v>1225.5930000000001</v>
      </c>
      <c r="G54" s="163">
        <f t="shared" ca="1" si="0"/>
        <v>406.87900000000002</v>
      </c>
      <c r="H54" s="163">
        <f t="shared" ca="1" si="0"/>
        <v>7718.6360000000004</v>
      </c>
      <c r="I54" s="163">
        <f ca="1">SUM(OFFSET(I$5,4*(ROW()-ROW(I$54)),0):OFFSET(I$8,4*(ROW()-ROW(I$54)),0))</f>
        <v>1163.5</v>
      </c>
      <c r="J54" s="164">
        <f ca="1">OFFSET(J$8,4*(ROW()-ROW(J$54)),0)</f>
        <v>803.70502793296089</v>
      </c>
      <c r="K54" s="164">
        <f ca="1">OFFSET(K$8,4*(ROW()-ROW(K$54)),0)</f>
        <v>140.30700472711646</v>
      </c>
      <c r="L54" s="164">
        <f ca="1">OFFSET(L$8,4*(ROW()-ROW(L$54)),0)</f>
        <v>105.33674258702193</v>
      </c>
      <c r="M54" s="164">
        <f ca="1">OFFSET(M$8,4*(ROW()-ROW(M$54)),0)</f>
        <v>34.97026214009454</v>
      </c>
      <c r="N54" s="165">
        <f ca="1">OFFSET(N$8,4*(ROW()-ROW(N$54)),0)</f>
        <v>663.39802320584442</v>
      </c>
      <c r="O54" s="159"/>
      <c r="P54" s="167">
        <f t="shared" ref="P54:U65" ca="1" si="1">OFFSET(P$8,4*(ROW()-ROW(P$54)),0)</f>
        <v>1832.0360000000001</v>
      </c>
      <c r="Q54" s="164">
        <f t="shared" ca="1" si="1"/>
        <v>333.89600000000002</v>
      </c>
      <c r="R54" s="164">
        <f t="shared" ca="1" si="1"/>
        <v>4097.7629999999999</v>
      </c>
      <c r="S54" s="163">
        <f ca="1">SUM(OFFSET(S$5,4*(ROW()-ROW(S$54)),0):OFFSET(S$8,4*(ROW()-ROW(S$54)),0))</f>
        <v>253.79</v>
      </c>
      <c r="T54" s="164">
        <f t="shared" ca="1" si="1"/>
        <v>721.87083809448757</v>
      </c>
      <c r="U54" s="165">
        <f t="shared" ca="1" si="1"/>
        <v>1746.1913392962686</v>
      </c>
      <c r="V54" s="103"/>
      <c r="W54" s="164">
        <f t="shared" ref="W54:X65" ca="1" si="2">OFFSET(W$8,4*(ROW()-ROW(W$54)),0)</f>
        <v>1966.3679999999999</v>
      </c>
      <c r="X54" s="165">
        <f t="shared" ca="1" si="2"/>
        <v>116.0498271676925</v>
      </c>
      <c r="Y54" s="13"/>
    </row>
    <row r="55" spans="1:26" x14ac:dyDescent="0.25">
      <c r="A55" s="155"/>
      <c r="B55" s="42">
        <v>2013</v>
      </c>
      <c r="C55" s="108">
        <f t="shared" ref="C55:C65" ca="1" si="3">OFFSET(C$8,4*(ROW()-ROW(C$54)),0)</f>
        <v>4409.5039999999999</v>
      </c>
      <c r="D55" s="108">
        <f t="shared" ca="1" si="0"/>
        <v>5284.4849999999997</v>
      </c>
      <c r="E55" s="108">
        <f t="shared" ca="1" si="0"/>
        <v>1643.42</v>
      </c>
      <c r="F55" s="108">
        <f t="shared" ca="1" si="0"/>
        <v>1237.1320000000001</v>
      </c>
      <c r="G55" s="108">
        <f t="shared" ca="1" si="0"/>
        <v>406.28800000000001</v>
      </c>
      <c r="H55" s="108">
        <f t="shared" ca="1" si="0"/>
        <v>8050.5690000000004</v>
      </c>
      <c r="I55" s="108">
        <f ca="1">SUM(OFFSET(I$5,4*(ROW()-ROW(I$54)),0):OFFSET(I$8,4*(ROW()-ROW(I$54)),0))</f>
        <v>1206.0150000000001</v>
      </c>
      <c r="J55" s="106">
        <f t="shared" ref="J55:N65" ca="1" si="4">OFFSET(J$8,4*(ROW()-ROW(J$54)),0)</f>
        <v>803.80335236294729</v>
      </c>
      <c r="K55" s="106">
        <f t="shared" ca="1" si="4"/>
        <v>136.2686202078747</v>
      </c>
      <c r="L55" s="106">
        <f t="shared" ca="1" si="4"/>
        <v>102.58015032980519</v>
      </c>
      <c r="M55" s="106">
        <f t="shared" ca="1" si="4"/>
        <v>33.688469878069512</v>
      </c>
      <c r="N55" s="107">
        <f t="shared" ca="1" si="4"/>
        <v>667.53473215507267</v>
      </c>
      <c r="O55" s="159"/>
      <c r="P55" s="168">
        <f t="shared" ca="1" si="1"/>
        <v>1895.9760000000001</v>
      </c>
      <c r="Q55" s="106">
        <f t="shared" ca="1" si="1"/>
        <v>317.50900000000001</v>
      </c>
      <c r="R55" s="106">
        <f t="shared" ca="1" si="1"/>
        <v>4160.1099999999997</v>
      </c>
      <c r="S55" s="108">
        <f ca="1">SUM(OFFSET(S$5,4*(ROW()-ROW(S$54)),0):OFFSET(S$8,4*(ROW()-ROW(S$54)),0))</f>
        <v>267.64600000000002</v>
      </c>
      <c r="T55" s="106">
        <f t="shared" ca="1" si="1"/>
        <v>708.38943978239911</v>
      </c>
      <c r="U55" s="107">
        <f t="shared" ca="1" si="1"/>
        <v>1672.9631677663779</v>
      </c>
      <c r="V55" s="103"/>
      <c r="W55" s="106">
        <f t="shared" ca="1" si="2"/>
        <v>1960.9290000000001</v>
      </c>
      <c r="X55" s="107">
        <f t="shared" ca="1" si="2"/>
        <v>111.3312141219192</v>
      </c>
      <c r="Y55" s="13"/>
    </row>
    <row r="56" spans="1:26" x14ac:dyDescent="0.25">
      <c r="A56" s="155"/>
      <c r="B56" s="42">
        <v>2014</v>
      </c>
      <c r="C56" s="108">
        <f t="shared" ca="1" si="3"/>
        <v>4785.7049999999999</v>
      </c>
      <c r="D56" s="108">
        <f t="shared" ca="1" si="0"/>
        <v>5887.5119999999997</v>
      </c>
      <c r="E56" s="108">
        <f t="shared" ca="1" si="0"/>
        <v>1700.1849999999999</v>
      </c>
      <c r="F56" s="108">
        <f t="shared" ca="1" si="0"/>
        <v>1259.1199999999999</v>
      </c>
      <c r="G56" s="108">
        <f t="shared" ca="1" si="0"/>
        <v>441.065</v>
      </c>
      <c r="H56" s="108">
        <f t="shared" ca="1" si="0"/>
        <v>8973.0319999999992</v>
      </c>
      <c r="I56" s="108">
        <f ca="1">SUM(OFFSET(I$5,4*(ROW()-ROW(I$54)),0):OFFSET(I$8,4*(ROW()-ROW(I$54)),0))</f>
        <v>1242.751</v>
      </c>
      <c r="J56" s="106">
        <f t="shared" ca="1" si="4"/>
        <v>858.83793294070983</v>
      </c>
      <c r="K56" s="106">
        <f t="shared" ca="1" si="4"/>
        <v>136.8081779857751</v>
      </c>
      <c r="L56" s="106">
        <f t="shared" ca="1" si="4"/>
        <v>101.31715846537237</v>
      </c>
      <c r="M56" s="106">
        <f t="shared" ca="1" si="4"/>
        <v>35.491019520402723</v>
      </c>
      <c r="N56" s="107">
        <f t="shared" ca="1" si="4"/>
        <v>722.02975495493456</v>
      </c>
      <c r="O56" s="159"/>
      <c r="P56" s="168">
        <f t="shared" ca="1" si="1"/>
        <v>1925.5139999999999</v>
      </c>
      <c r="Q56" s="106">
        <f t="shared" ca="1" si="1"/>
        <v>296.42599999999999</v>
      </c>
      <c r="R56" s="106">
        <f t="shared" ca="1" si="1"/>
        <v>4496.0029999999997</v>
      </c>
      <c r="S56" s="108">
        <f ca="1">SUM(OFFSET(S$5,4*(ROW()-ROW(S$54)),0):OFFSET(S$8,4*(ROW()-ROW(S$54)),0))</f>
        <v>302.80200000000002</v>
      </c>
      <c r="T56" s="106">
        <f t="shared" ca="1" si="1"/>
        <v>635.89870608516446</v>
      </c>
      <c r="U56" s="107">
        <f t="shared" ca="1" si="1"/>
        <v>1582.6939716382321</v>
      </c>
      <c r="V56" s="103"/>
      <c r="W56" s="106">
        <f t="shared" ca="1" si="2"/>
        <v>1996.6109999999999</v>
      </c>
      <c r="X56" s="107">
        <f t="shared" ca="1" si="2"/>
        <v>108.25876554455766</v>
      </c>
      <c r="Y56" s="13"/>
    </row>
    <row r="57" spans="1:26" x14ac:dyDescent="0.25">
      <c r="A57" s="155"/>
      <c r="B57" s="42">
        <v>2015</v>
      </c>
      <c r="C57" s="108">
        <f t="shared" ca="1" si="3"/>
        <v>5193.91</v>
      </c>
      <c r="D57" s="108">
        <f t="shared" ca="1" si="0"/>
        <v>5990.326</v>
      </c>
      <c r="E57" s="108">
        <f t="shared" ca="1" si="0"/>
        <v>1759.586</v>
      </c>
      <c r="F57" s="108">
        <f t="shared" ca="1" si="0"/>
        <v>1286.163</v>
      </c>
      <c r="G57" s="108">
        <f t="shared" ca="1" si="0"/>
        <v>473.423</v>
      </c>
      <c r="H57" s="108">
        <f t="shared" ca="1" si="0"/>
        <v>9424.65</v>
      </c>
      <c r="I57" s="108">
        <f ca="1">SUM(OFFSET(I$5,4*(ROW()-ROW(I$54)),0):OFFSET(I$8,4*(ROW()-ROW(I$54)),0))</f>
        <v>1313.9949999999999</v>
      </c>
      <c r="J57" s="106">
        <f t="shared" ca="1" si="4"/>
        <v>851.16275176085151</v>
      </c>
      <c r="K57" s="106">
        <f t="shared" ca="1" si="4"/>
        <v>133.91116404552531</v>
      </c>
      <c r="L57" s="106">
        <f t="shared" ca="1" si="4"/>
        <v>97.881879306998897</v>
      </c>
      <c r="M57" s="106">
        <f t="shared" ca="1" si="4"/>
        <v>36.029284738526407</v>
      </c>
      <c r="N57" s="107">
        <f t="shared" ca="1" si="4"/>
        <v>717.2515877153262</v>
      </c>
      <c r="O57" s="159"/>
      <c r="P57" s="168">
        <f t="shared" ca="1" si="1"/>
        <v>2006.3009999999999</v>
      </c>
      <c r="Q57" s="106">
        <f t="shared" ca="1" si="1"/>
        <v>290.50799999999998</v>
      </c>
      <c r="R57" s="106">
        <f t="shared" ca="1" si="1"/>
        <v>4472.5529999999999</v>
      </c>
      <c r="S57" s="108">
        <f ca="1">SUM(OFFSET(S$5,4*(ROW()-ROW(S$54)),0):OFFSET(S$8,4*(ROW()-ROW(S$54)),0))</f>
        <v>314.46899999999999</v>
      </c>
      <c r="T57" s="106">
        <f t="shared" ca="1" si="1"/>
        <v>637.99643208074565</v>
      </c>
      <c r="U57" s="107">
        <f t="shared" ca="1" si="1"/>
        <v>1514.6361008557283</v>
      </c>
      <c r="V57" s="103"/>
      <c r="W57" s="106">
        <f t="shared" ca="1" si="2"/>
        <v>2050.0940000000001</v>
      </c>
      <c r="X57" s="107">
        <f t="shared" ca="1" si="2"/>
        <v>108.13650315243015</v>
      </c>
      <c r="Y57" s="13"/>
    </row>
    <row r="58" spans="1:26" x14ac:dyDescent="0.25">
      <c r="A58" s="155"/>
      <c r="B58" s="42">
        <v>2016</v>
      </c>
      <c r="C58" s="108">
        <f t="shared" ca="1" si="3"/>
        <v>5519.5010000000002</v>
      </c>
      <c r="D58" s="108">
        <f t="shared" ca="1" si="0"/>
        <v>6550.2529999999997</v>
      </c>
      <c r="E58" s="108">
        <f t="shared" ca="1" si="0"/>
        <v>1841.8240000000001</v>
      </c>
      <c r="F58" s="108">
        <f t="shared" ca="1" si="0"/>
        <v>1326.568</v>
      </c>
      <c r="G58" s="108">
        <f t="shared" ca="1" si="0"/>
        <v>515.25599999999997</v>
      </c>
      <c r="H58" s="108">
        <f t="shared" ca="1" si="0"/>
        <v>10227.93</v>
      </c>
      <c r="I58" s="108">
        <f ca="1">SUM(OFFSET(I$5,4*(ROW()-ROW(I$54)),0):OFFSET(I$8,4*(ROW()-ROW(I$54)),0))</f>
        <v>1332.527</v>
      </c>
      <c r="J58" s="106">
        <f t="shared" ca="1" si="4"/>
        <v>905.77932004379647</v>
      </c>
      <c r="K58" s="106">
        <f t="shared" ca="1" si="4"/>
        <v>138.22038878011477</v>
      </c>
      <c r="L58" s="106">
        <f t="shared" ca="1" si="4"/>
        <v>99.552804558556787</v>
      </c>
      <c r="M58" s="106">
        <f t="shared" ca="1" si="4"/>
        <v>38.667584221557981</v>
      </c>
      <c r="N58" s="107">
        <f t="shared" ca="1" si="4"/>
        <v>767.55893126368176</v>
      </c>
      <c r="O58" s="159"/>
      <c r="P58" s="168">
        <f t="shared" ca="1" si="1"/>
        <v>2223.3310000000001</v>
      </c>
      <c r="Q58" s="106">
        <f t="shared" ca="1" si="1"/>
        <v>295.48899999999998</v>
      </c>
      <c r="R58" s="106">
        <f t="shared" ca="1" si="1"/>
        <v>4878.9489999999996</v>
      </c>
      <c r="S58" s="108">
        <f ca="1">SUM(OFFSET(S$5,4*(ROW()-ROW(S$54)),0):OFFSET(S$8,4*(ROW()-ROW(S$54)),0))</f>
        <v>335.42400000000004</v>
      </c>
      <c r="T58" s="106">
        <f t="shared" ca="1" si="1"/>
        <v>662.8419552566304</v>
      </c>
      <c r="U58" s="107">
        <f t="shared" ca="1" si="1"/>
        <v>1542.6558624308334</v>
      </c>
      <c r="V58" s="103"/>
      <c r="W58" s="106">
        <f t="shared" ca="1" si="2"/>
        <v>2137.3130000000001</v>
      </c>
      <c r="X58" s="107">
        <f t="shared" ca="1" si="2"/>
        <v>108.5192665842102</v>
      </c>
      <c r="Y58" s="13"/>
    </row>
    <row r="59" spans="1:26" x14ac:dyDescent="0.25">
      <c r="A59" s="155"/>
      <c r="B59" s="42">
        <v>2017</v>
      </c>
      <c r="C59" s="108">
        <f t="shared" ca="1" si="3"/>
        <v>5885.8289999999997</v>
      </c>
      <c r="D59" s="108">
        <f t="shared" ca="1" si="0"/>
        <v>6745.1530000000002</v>
      </c>
      <c r="E59" s="108">
        <f t="shared" ca="1" si="0"/>
        <v>1912.213</v>
      </c>
      <c r="F59" s="108">
        <f t="shared" ca="1" si="0"/>
        <v>1356.865</v>
      </c>
      <c r="G59" s="108">
        <f t="shared" ca="1" si="0"/>
        <v>555.34799999999996</v>
      </c>
      <c r="H59" s="108">
        <f t="shared" ca="1" si="0"/>
        <v>10718.769</v>
      </c>
      <c r="I59" s="108">
        <f ca="1">SUM(OFFSET(I$5,4*(ROW()-ROW(I$54)),0):OFFSET(I$8,4*(ROW()-ROW(I$54)),0))</f>
        <v>1358.4380000000001</v>
      </c>
      <c r="J59" s="106">
        <f t="shared" ca="1" si="4"/>
        <v>929.81659818114611</v>
      </c>
      <c r="K59" s="106">
        <f t="shared" ca="1" si="4"/>
        <v>140.76557045665683</v>
      </c>
      <c r="L59" s="106">
        <f t="shared" ca="1" si="4"/>
        <v>99.88420524160837</v>
      </c>
      <c r="M59" s="106">
        <f t="shared" ca="1" si="4"/>
        <v>40.881365215048454</v>
      </c>
      <c r="N59" s="107">
        <f t="shared" ca="1" si="4"/>
        <v>789.05102772448947</v>
      </c>
      <c r="O59" s="159"/>
      <c r="P59" s="168">
        <f t="shared" ca="1" si="1"/>
        <v>2297.56</v>
      </c>
      <c r="Q59" s="106">
        <f t="shared" ca="1" si="1"/>
        <v>325.50599999999997</v>
      </c>
      <c r="R59" s="106">
        <f t="shared" ca="1" si="1"/>
        <v>5266.5730000000003</v>
      </c>
      <c r="S59" s="108">
        <f ca="1">SUM(OFFSET(S$5,4*(ROW()-ROW(S$54)),0):OFFSET(S$8,4*(ROW()-ROW(S$54)),0))</f>
        <v>345.88499999999999</v>
      </c>
      <c r="T59" s="106">
        <f t="shared" ca="1" si="1"/>
        <v>664.25546062997819</v>
      </c>
      <c r="U59" s="107">
        <f t="shared" ca="1" si="1"/>
        <v>1616.7451609639045</v>
      </c>
      <c r="V59" s="103"/>
      <c r="W59" s="106">
        <f t="shared" ca="1" si="2"/>
        <v>2237.7190000000001</v>
      </c>
      <c r="X59" s="107">
        <f t="shared" ca="1" si="2"/>
        <v>109.45222504990288</v>
      </c>
      <c r="Y59" s="13"/>
    </row>
    <row r="60" spans="1:26" x14ac:dyDescent="0.25">
      <c r="A60" s="155"/>
      <c r="B60" s="42">
        <v>2018</v>
      </c>
      <c r="C60" s="108">
        <f t="shared" ca="1" si="3"/>
        <v>6104.4391213507351</v>
      </c>
      <c r="D60" s="108">
        <f t="shared" ca="1" si="0"/>
        <v>6818.6488819413853</v>
      </c>
      <c r="E60" s="108">
        <f t="shared" ca="1" si="0"/>
        <v>1974.6323899299061</v>
      </c>
      <c r="F60" s="108">
        <f t="shared" ca="1" si="0"/>
        <v>1388.2813539835415</v>
      </c>
      <c r="G60" s="108">
        <f t="shared" ca="1" si="0"/>
        <v>586.35103594636473</v>
      </c>
      <c r="H60" s="108">
        <f t="shared" ca="1" si="0"/>
        <v>10948.455613362215</v>
      </c>
      <c r="I60" s="108">
        <f ca="1">SUM(OFFSET(I$5,4*(ROW()-ROW(I$54)),0):OFFSET(I$8,4*(ROW()-ROW(I$54)),0))</f>
        <v>1398.538183727374</v>
      </c>
      <c r="J60" s="106">
        <f t="shared" ca="1" si="4"/>
        <v>924.0425576976096</v>
      </c>
      <c r="K60" s="106">
        <f t="shared" ca="1" si="4"/>
        <v>141.19259759266137</v>
      </c>
      <c r="L60" s="106">
        <f t="shared" ca="1" si="4"/>
        <v>99.266603524796437</v>
      </c>
      <c r="M60" s="106">
        <f t="shared" ca="1" si="4"/>
        <v>41.925994067864927</v>
      </c>
      <c r="N60" s="107">
        <f t="shared" ca="1" si="4"/>
        <v>782.84996010494831</v>
      </c>
      <c r="O60" s="159"/>
      <c r="P60" s="168">
        <f t="shared" ca="1" si="1"/>
        <v>2381.1568263935596</v>
      </c>
      <c r="Q60" s="106">
        <f t="shared" ca="1" si="1"/>
        <v>336.36100664089224</v>
      </c>
      <c r="R60" s="106">
        <f t="shared" ca="1" si="1"/>
        <v>5216.8755432091948</v>
      </c>
      <c r="S60" s="108">
        <f ca="1">SUM(OFFSET(S$5,4*(ROW()-ROW(S$54)),0):OFFSET(S$8,4*(ROW()-ROW(S$54)),0))</f>
        <v>355.09886689821485</v>
      </c>
      <c r="T60" s="106">
        <f t="shared" ca="1" si="1"/>
        <v>670.56165151777066</v>
      </c>
      <c r="U60" s="107">
        <f t="shared" ca="1" si="1"/>
        <v>1563.8564545016868</v>
      </c>
      <c r="V60" s="186"/>
      <c r="W60" s="105">
        <f t="shared" ca="1" si="2"/>
        <v>2310.9933965707983</v>
      </c>
      <c r="X60" s="107">
        <f t="shared" ca="1" si="2"/>
        <v>109.57440864373704</v>
      </c>
      <c r="Y60" s="13"/>
    </row>
    <row r="61" spans="1:26" x14ac:dyDescent="0.25">
      <c r="A61" s="155"/>
      <c r="B61" s="42">
        <v>2019</v>
      </c>
      <c r="C61" s="108">
        <f t="shared" ca="1" si="3"/>
        <v>6350.14991995126</v>
      </c>
      <c r="D61" s="108">
        <f t="shared" ca="1" si="0"/>
        <v>6938.1972005207708</v>
      </c>
      <c r="E61" s="108">
        <f t="shared" ca="1" si="0"/>
        <v>2052.9045937032251</v>
      </c>
      <c r="F61" s="108">
        <f t="shared" ca="1" si="0"/>
        <v>1427.2979394791707</v>
      </c>
      <c r="G61" s="108">
        <f t="shared" ca="1" si="0"/>
        <v>625.60665422405441</v>
      </c>
      <c r="H61" s="108">
        <f t="shared" ca="1" si="0"/>
        <v>11235.442526768806</v>
      </c>
      <c r="I61" s="108">
        <f ca="1">SUM(OFFSET(I$5,4*(ROW()-ROW(I$54)),0):OFFSET(I$8,4*(ROW()-ROW(I$54)),0))</f>
        <v>1435.038673138873</v>
      </c>
      <c r="J61" s="106">
        <f t="shared" ca="1" si="4"/>
        <v>925.99226551897084</v>
      </c>
      <c r="K61" s="106">
        <f t="shared" ca="1" si="4"/>
        <v>143.05569822818006</v>
      </c>
      <c r="L61" s="106">
        <f t="shared" ca="1" si="4"/>
        <v>99.460590588630566</v>
      </c>
      <c r="M61" s="106">
        <f t="shared" ca="1" si="4"/>
        <v>43.595107639549482</v>
      </c>
      <c r="N61" s="107">
        <f t="shared" ca="1" si="4"/>
        <v>782.93656729079089</v>
      </c>
      <c r="O61" s="159"/>
      <c r="P61" s="168">
        <f t="shared" ca="1" si="1"/>
        <v>2449.6795275819277</v>
      </c>
      <c r="Q61" s="106">
        <f t="shared" ca="1" si="1"/>
        <v>341.46692285497699</v>
      </c>
      <c r="R61" s="106">
        <f t="shared" ca="1" si="1"/>
        <v>5384.1659165677793</v>
      </c>
      <c r="S61" s="108">
        <f ca="1">SUM(OFFSET(S$5,4*(ROW()-ROW(S$54)),0):OFFSET(S$8,4*(ROW()-ROW(S$54)),0))</f>
        <v>365.04837600050701</v>
      </c>
      <c r="T61" s="106">
        <f t="shared" ca="1" si="1"/>
        <v>671.05613629096808</v>
      </c>
      <c r="U61" s="107">
        <f t="shared" ca="1" si="1"/>
        <v>1568.4586525635727</v>
      </c>
      <c r="V61" s="186"/>
      <c r="W61" s="105">
        <f t="shared" ca="1" si="2"/>
        <v>2394.3715165582021</v>
      </c>
      <c r="X61" s="107">
        <f t="shared" ca="1" si="2"/>
        <v>109.82615798849366</v>
      </c>
      <c r="Y61" s="13"/>
    </row>
    <row r="62" spans="1:26" x14ac:dyDescent="0.25">
      <c r="A62" s="155"/>
      <c r="B62" s="42">
        <v>2020</v>
      </c>
      <c r="C62" s="108">
        <f t="shared" ca="1" si="3"/>
        <v>6600.1657049204368</v>
      </c>
      <c r="D62" s="108">
        <f t="shared" ca="1" si="0"/>
        <v>7059.7024474891414</v>
      </c>
      <c r="E62" s="108">
        <f t="shared" ca="1" si="0"/>
        <v>2138.5229020488764</v>
      </c>
      <c r="F62" s="108">
        <f t="shared" ca="1" si="0"/>
        <v>1471.8501882872556</v>
      </c>
      <c r="G62" s="108">
        <f t="shared" ca="1" si="0"/>
        <v>666.67271376162114</v>
      </c>
      <c r="H62" s="108">
        <f t="shared" ca="1" si="0"/>
        <v>11521.3452503607</v>
      </c>
      <c r="I62" s="108">
        <f ca="1">SUM(OFFSET(I$5,4*(ROW()-ROW(I$54)),0):OFFSET(I$8,4*(ROW()-ROW(I$54)),0))</f>
        <v>1476.5585124813449</v>
      </c>
      <c r="J62" s="106">
        <f t="shared" ca="1" si="4"/>
        <v>925.11526207344662</v>
      </c>
      <c r="K62" s="106">
        <f t="shared" ca="1" si="4"/>
        <v>144.83157179156453</v>
      </c>
      <c r="L62" s="106">
        <f t="shared" ca="1" si="4"/>
        <v>99.681128505623732</v>
      </c>
      <c r="M62" s="106">
        <f t="shared" ca="1" si="4"/>
        <v>45.150443285940831</v>
      </c>
      <c r="N62" s="107">
        <f t="shared" ca="1" si="4"/>
        <v>780.28369028188195</v>
      </c>
      <c r="O62" s="159"/>
      <c r="P62" s="168">
        <f t="shared" ca="1" si="1"/>
        <v>2521.3298022349582</v>
      </c>
      <c r="Q62" s="106">
        <f t="shared" ca="1" si="1"/>
        <v>345.92097531132498</v>
      </c>
      <c r="R62" s="106">
        <f t="shared" ca="1" si="1"/>
        <v>5546.1582534898298</v>
      </c>
      <c r="S62" s="108">
        <f ca="1">SUM(OFFSET(S$5,4*(ROW()-ROW(S$54)),0):OFFSET(S$8,4*(ROW()-ROW(S$54)),0))</f>
        <v>377.64189816812234</v>
      </c>
      <c r="T62" s="106">
        <f t="shared" ca="1" si="1"/>
        <v>667.65097158591436</v>
      </c>
      <c r="U62" s="107">
        <f t="shared" ca="1" si="1"/>
        <v>1560.2292164568191</v>
      </c>
      <c r="V62" s="186"/>
      <c r="W62" s="105">
        <f t="shared" ca="1" si="2"/>
        <v>2484.4438773602014</v>
      </c>
      <c r="X62" s="107">
        <f t="shared" ca="1" si="2"/>
        <v>110.2342716900536</v>
      </c>
      <c r="Y62" s="13"/>
    </row>
    <row r="63" spans="1:26" x14ac:dyDescent="0.25">
      <c r="A63" s="155"/>
      <c r="B63" s="42">
        <v>2021</v>
      </c>
      <c r="C63" s="108">
        <f t="shared" ca="1" si="3"/>
        <v>6874.8269911197658</v>
      </c>
      <c r="D63" s="108">
        <f t="shared" ca="1" si="0"/>
        <v>7196.1011838114173</v>
      </c>
      <c r="E63" s="108">
        <f t="shared" ca="1" si="0"/>
        <v>2232.9989440357417</v>
      </c>
      <c r="F63" s="108">
        <f t="shared" ca="1" si="0"/>
        <v>1522.5372391843123</v>
      </c>
      <c r="G63" s="108">
        <f t="shared" ca="1" si="0"/>
        <v>710.4617048514292</v>
      </c>
      <c r="H63" s="108">
        <f t="shared" ca="1" si="0"/>
        <v>11837.929230895441</v>
      </c>
      <c r="I63" s="108">
        <f ca="1">SUM(OFFSET(I$5,4*(ROW()-ROW(I$54)),0):OFFSET(I$8,4*(ROW()-ROW(I$54)),0))</f>
        <v>1527.5318927748001</v>
      </c>
      <c r="J63" s="106">
        <f t="shared" ca="1" si="4"/>
        <v>921.15446109416337</v>
      </c>
      <c r="K63" s="106">
        <f t="shared" ca="1" si="4"/>
        <v>146.18345807362772</v>
      </c>
      <c r="L63" s="106">
        <f t="shared" ca="1" si="4"/>
        <v>99.673024595158211</v>
      </c>
      <c r="M63" s="106">
        <f t="shared" ca="1" si="4"/>
        <v>46.51043347846948</v>
      </c>
      <c r="N63" s="107">
        <f t="shared" ca="1" si="4"/>
        <v>774.97100302053559</v>
      </c>
      <c r="O63" s="159"/>
      <c r="P63" s="168">
        <f t="shared" ca="1" si="1"/>
        <v>2595.4610125319405</v>
      </c>
      <c r="Q63" s="106">
        <f t="shared" ca="1" si="1"/>
        <v>350.62528612114926</v>
      </c>
      <c r="R63" s="106">
        <f t="shared" ca="1" si="1"/>
        <v>5716.5999349494459</v>
      </c>
      <c r="S63" s="185">
        <f ca="1">SUM(OFFSET(S$5,4*(ROW()-ROW(S$54)),0):OFFSET(S$8,4*(ROW()-ROW(S$54)),0))</f>
        <v>390.80556973208439</v>
      </c>
      <c r="T63" s="106">
        <f t="shared" ca="1" si="1"/>
        <v>664.13101899014669</v>
      </c>
      <c r="U63" s="107">
        <f t="shared" ca="1" si="1"/>
        <v>1552.4920039471199</v>
      </c>
      <c r="V63" s="186"/>
      <c r="W63" s="105">
        <f t="shared" ca="1" si="2"/>
        <v>2583.6242301568909</v>
      </c>
      <c r="X63" s="107">
        <f t="shared" ca="1" si="2"/>
        <v>110.84709513857658</v>
      </c>
      <c r="Y63" s="13"/>
    </row>
    <row r="64" spans="1:26" x14ac:dyDescent="0.25">
      <c r="A64" s="155"/>
      <c r="B64" s="42">
        <v>2022</v>
      </c>
      <c r="C64" s="108">
        <f t="shared" ca="1" si="3"/>
        <v>7179.9880965980428</v>
      </c>
      <c r="D64" s="108">
        <f t="shared" ca="1" si="0"/>
        <v>7340.5336989951875</v>
      </c>
      <c r="E64" s="108">
        <f t="shared" ca="1" si="0"/>
        <v>2335.0828095039369</v>
      </c>
      <c r="F64" s="108">
        <f t="shared" ca="1" si="0"/>
        <v>1579.8136267297753</v>
      </c>
      <c r="G64" s="108">
        <f t="shared" ca="1" si="0"/>
        <v>755.26918277416212</v>
      </c>
      <c r="H64" s="108">
        <f t="shared" ca="1" si="0"/>
        <v>12185.438986089293</v>
      </c>
      <c r="I64" s="108">
        <f ca="1">SUM(OFFSET(I$5,4*(ROW()-ROW(I$54)),0):OFFSET(I$8,4*(ROW()-ROW(I$54)),0))</f>
        <v>1581.4802250802907</v>
      </c>
      <c r="J64" s="106">
        <f t="shared" ca="1" si="4"/>
        <v>918.16018722940612</v>
      </c>
      <c r="K64" s="106">
        <f t="shared" ca="1" si="4"/>
        <v>147.65172352283992</v>
      </c>
      <c r="L64" s="106">
        <f t="shared" ca="1" si="4"/>
        <v>99.894617819174385</v>
      </c>
      <c r="M64" s="106">
        <f t="shared" ca="1" si="4"/>
        <v>47.757105703665545</v>
      </c>
      <c r="N64" s="107">
        <f t="shared" ca="1" si="4"/>
        <v>770.50846370656632</v>
      </c>
      <c r="O64" s="162"/>
      <c r="P64" s="168">
        <f t="shared" ca="1" si="1"/>
        <v>2673.0824677880341</v>
      </c>
      <c r="Q64" s="106">
        <f t="shared" ca="1" si="1"/>
        <v>355.59719560005351</v>
      </c>
      <c r="R64" s="106">
        <f t="shared" ca="1" si="1"/>
        <v>5897.2785905673445</v>
      </c>
      <c r="S64" s="185">
        <f ca="1">SUM(OFFSET(S$5,4*(ROW()-ROW(S$54)),0):OFFSET(S$8,4*(ROW()-ROW(S$54)),0))</f>
        <v>404.31591297664909</v>
      </c>
      <c r="T64" s="106">
        <f t="shared" ca="1" si="1"/>
        <v>661.13709156493576</v>
      </c>
      <c r="U64" s="107">
        <f t="shared" ca="1" si="1"/>
        <v>1546.5322005588555</v>
      </c>
      <c r="V64" s="27"/>
      <c r="W64" s="105">
        <f t="shared" ca="1" si="2"/>
        <v>2690.6800051039904</v>
      </c>
      <c r="X64" s="107">
        <f t="shared" ca="1" si="2"/>
        <v>111.59974724597474</v>
      </c>
      <c r="Y64" s="13"/>
    </row>
    <row r="65" spans="1:25" x14ac:dyDescent="0.25">
      <c r="A65" s="155"/>
      <c r="B65" s="42">
        <v>2023</v>
      </c>
      <c r="C65" s="108">
        <f t="shared" ca="1" si="3"/>
        <v>7527.2472891274783</v>
      </c>
      <c r="D65" s="108">
        <f t="shared" ca="1" si="0"/>
        <v>7499.7406791540707</v>
      </c>
      <c r="E65" s="108">
        <f t="shared" ca="1" si="0"/>
        <v>2447.9615196311502</v>
      </c>
      <c r="F65" s="108">
        <f t="shared" ca="1" si="0"/>
        <v>1644.4892520934047</v>
      </c>
      <c r="G65" s="108">
        <f t="shared" ca="1" si="0"/>
        <v>803.47226753774555</v>
      </c>
      <c r="H65" s="108">
        <f t="shared" ca="1" si="0"/>
        <v>12579.026448650398</v>
      </c>
      <c r="I65" s="108">
        <f ca="1">SUM(OFFSET(I$5,4*(ROW()-ROW(I$54)),0):OFFSET(I$8,4*(ROW()-ROW(I$54)),0))</f>
        <v>1639.4964659791308</v>
      </c>
      <c r="J65" s="106">
        <f t="shared" ca="1" si="4"/>
        <v>916.56116863339582</v>
      </c>
      <c r="K65" s="106">
        <f t="shared" ca="1" si="4"/>
        <v>149.3117899567531</v>
      </c>
      <c r="L65" s="106">
        <f t="shared" ca="1" si="4"/>
        <v>100.30453167895621</v>
      </c>
      <c r="M65" s="106">
        <f t="shared" ca="1" si="4"/>
        <v>49.007258277796922</v>
      </c>
      <c r="N65" s="107">
        <f t="shared" ca="1" si="4"/>
        <v>767.24937867664278</v>
      </c>
      <c r="O65" s="162"/>
      <c r="P65" s="168">
        <f t="shared" ca="1" si="1"/>
        <v>2754.5480165750682</v>
      </c>
      <c r="Q65" s="106">
        <f t="shared" ca="1" si="1"/>
        <v>361.00728496741334</v>
      </c>
      <c r="R65" s="106">
        <f t="shared" ca="1" si="1"/>
        <v>6091.4607910544464</v>
      </c>
      <c r="S65" s="185">
        <f ca="1">SUM(OFFSET(S$5,4*(ROW()-ROW(S$54)),0):OFFSET(S$8,4*(ROW()-ROW(S$54)),0))</f>
        <v>418.72378742612096</v>
      </c>
      <c r="T65" s="106">
        <f t="shared" ca="1" si="1"/>
        <v>657.84369058829191</v>
      </c>
      <c r="U65" s="107">
        <f t="shared" ca="1" si="1"/>
        <v>1540.9843600443464</v>
      </c>
      <c r="V65" s="27"/>
      <c r="W65" s="109">
        <f t="shared" ca="1" si="2"/>
        <v>2808.9688045985636</v>
      </c>
      <c r="X65" s="111">
        <f t="shared" ca="1" si="2"/>
        <v>112.5469985185874</v>
      </c>
      <c r="Y65" s="13"/>
    </row>
    <row r="66" spans="1:25" x14ac:dyDescent="0.25">
      <c r="A66" s="155"/>
      <c r="B66" s="156" t="s">
        <v>107</v>
      </c>
      <c r="C66" s="163">
        <f ca="1">OFFSET(C$9,4*(ROW()-ROW(C$66)),0)</f>
        <v>4206.6679741622193</v>
      </c>
      <c r="D66" s="163">
        <f t="shared" ref="D66:N66" ca="1" si="5">OFFSET(D$9,4*(ROW()-ROW(D$66)),0)</f>
        <v>5328.1279999999997</v>
      </c>
      <c r="E66" s="163">
        <f t="shared" ca="1" si="5"/>
        <v>1639.682</v>
      </c>
      <c r="F66" s="163">
        <f t="shared" ca="1" si="5"/>
        <v>1225.1010000000001</v>
      </c>
      <c r="G66" s="163">
        <f t="shared" ca="1" si="5"/>
        <v>414.58100000000002</v>
      </c>
      <c r="H66" s="163">
        <f t="shared" ca="1" si="5"/>
        <v>7895.1139741622192</v>
      </c>
      <c r="I66" s="163">
        <f ca="1">SUM(OFFSET(I$6,4*(ROW()-ROW(I$66)),0):OFFSET(I$9,4*(ROW()-ROW(I$66)),0))</f>
        <v>1170.5170000000001</v>
      </c>
      <c r="J66" s="163">
        <f t="shared" ca="1" si="5"/>
        <v>814.57988001560147</v>
      </c>
      <c r="K66" s="163">
        <f t="shared" ca="1" si="5"/>
        <v>140.08186126301453</v>
      </c>
      <c r="L66" s="163">
        <f t="shared" ca="1" si="5"/>
        <v>104.66323855185358</v>
      </c>
      <c r="M66" s="163">
        <f t="shared" ca="1" si="5"/>
        <v>35.418622711160964</v>
      </c>
      <c r="N66" s="170">
        <f t="shared" ca="1" si="5"/>
        <v>674.49801875258709</v>
      </c>
      <c r="O66" s="162"/>
      <c r="P66" s="169">
        <f t="shared" ref="P66:U77" ca="1" si="6">OFFSET(P$9,4*(ROW()-ROW(P$66)),0)</f>
        <v>1844.3679999999999</v>
      </c>
      <c r="Q66" s="163">
        <f t="shared" ca="1" si="6"/>
        <v>332.90300000000002</v>
      </c>
      <c r="R66" s="163">
        <f t="shared" ca="1" si="6"/>
        <v>4188.8850000000002</v>
      </c>
      <c r="S66" s="163">
        <f ca="1">SUM(OFFSET(S$6,4*(ROW()-ROW(S$66)),0):OFFSET(S$9,4*(ROW()-ROW(S$66)),0))</f>
        <v>261.66300000000001</v>
      </c>
      <c r="T66" s="163">
        <f t="shared" ca="1" si="6"/>
        <v>704.86388981246864</v>
      </c>
      <c r="U66" s="170">
        <f t="shared" ca="1" si="6"/>
        <v>1728.0960624925956</v>
      </c>
      <c r="V66" s="43"/>
      <c r="W66" s="185">
        <f t="shared" ref="W66:X77" ca="1" si="7">OFFSET(W$9,4*(ROW()-ROW(W$66)),0)</f>
        <v>1972.585</v>
      </c>
      <c r="X66" s="160">
        <f t="shared" ca="1" si="7"/>
        <v>115.36232443458813</v>
      </c>
      <c r="Y66" s="13"/>
    </row>
    <row r="67" spans="1:25" x14ac:dyDescent="0.25">
      <c r="A67" s="155"/>
      <c r="B67" s="30" t="s">
        <v>108</v>
      </c>
      <c r="C67" s="108">
        <f t="shared" ref="C67:N77" ca="1" si="8">OFFSET(C$9,4*(ROW()-ROW(C$66)),0)</f>
        <v>4500.6867488021253</v>
      </c>
      <c r="D67" s="108">
        <f t="shared" ca="1" si="8"/>
        <v>5384.8410000000003</v>
      </c>
      <c r="E67" s="108">
        <f t="shared" ca="1" si="8"/>
        <v>1650.6389999999999</v>
      </c>
      <c r="F67" s="108">
        <f t="shared" ca="1" si="8"/>
        <v>1241.3130000000001</v>
      </c>
      <c r="G67" s="108">
        <f t="shared" ca="1" si="8"/>
        <v>409.32600000000002</v>
      </c>
      <c r="H67" s="108">
        <f t="shared" ca="1" si="8"/>
        <v>8234.8887488021246</v>
      </c>
      <c r="I67" s="108">
        <f ca="1">SUM(OFFSET(I$6,4*(ROW()-ROW(I$66)),0):OFFSET(I$9,4*(ROW()-ROW(I$66)),0))</f>
        <v>1218.2089999999998</v>
      </c>
      <c r="J67" s="108">
        <f t="shared" ca="1" si="8"/>
        <v>811.48043962917097</v>
      </c>
      <c r="K67" s="108">
        <f t="shared" ca="1" si="8"/>
        <v>135.49719301039477</v>
      </c>
      <c r="L67" s="108">
        <f t="shared" ca="1" si="8"/>
        <v>101.89655469627957</v>
      </c>
      <c r="M67" s="108">
        <f t="shared" ca="1" si="8"/>
        <v>33.600638314115237</v>
      </c>
      <c r="N67" s="190">
        <f t="shared" ca="1" si="8"/>
        <v>675.98324661877609</v>
      </c>
      <c r="O67" s="162"/>
      <c r="P67" s="171">
        <f t="shared" ca="1" si="6"/>
        <v>1876.954</v>
      </c>
      <c r="Q67" s="108">
        <f t="shared" ca="1" si="6"/>
        <v>311.36500000000001</v>
      </c>
      <c r="R67" s="108">
        <f t="shared" ca="1" si="6"/>
        <v>4188.0349999999999</v>
      </c>
      <c r="S67" s="108">
        <f ca="1">SUM(OFFSET(S$6,4*(ROW()-ROW(S$66)),0):OFFSET(S$9,4*(ROW()-ROW(S$66)),0))</f>
        <v>272.72900000000004</v>
      </c>
      <c r="T67" s="108">
        <f t="shared" ca="1" si="6"/>
        <v>688.21210798998266</v>
      </c>
      <c r="U67" s="160">
        <f t="shared" ca="1" si="6"/>
        <v>1649.7695514595068</v>
      </c>
      <c r="V67" s="43"/>
      <c r="W67" s="108">
        <f t="shared" ca="1" si="7"/>
        <v>1962.0039999999999</v>
      </c>
      <c r="X67" s="160">
        <f t="shared" ca="1" si="7"/>
        <v>110.08634634709895</v>
      </c>
      <c r="Y67" s="13"/>
    </row>
    <row r="68" spans="1:25" x14ac:dyDescent="0.25">
      <c r="A68" s="155"/>
      <c r="B68" s="30" t="s">
        <v>109</v>
      </c>
      <c r="C68" s="108">
        <f t="shared" ca="1" si="8"/>
        <v>4884.6454740391528</v>
      </c>
      <c r="D68" s="108">
        <f t="shared" ca="1" si="8"/>
        <v>6001.7920000000004</v>
      </c>
      <c r="E68" s="108">
        <f t="shared" ca="1" si="8"/>
        <v>1720.723</v>
      </c>
      <c r="F68" s="108">
        <f t="shared" ca="1" si="8"/>
        <v>1263.8240000000001</v>
      </c>
      <c r="G68" s="108">
        <f t="shared" ca="1" si="8"/>
        <v>456.899</v>
      </c>
      <c r="H68" s="108">
        <f t="shared" ca="1" si="8"/>
        <v>9165.7144740391523</v>
      </c>
      <c r="I68" s="108">
        <f ca="1">SUM(OFFSET(I$6,4*(ROW()-ROW(I$66)),0):OFFSET(I$9,4*(ROW()-ROW(I$66)),0))</f>
        <v>1258.3029999999999</v>
      </c>
      <c r="J68" s="108">
        <f t="shared" ca="1" si="8"/>
        <v>865.16820464062755</v>
      </c>
      <c r="K68" s="108">
        <f t="shared" ca="1" si="8"/>
        <v>136.74949515339313</v>
      </c>
      <c r="L68" s="108">
        <f t="shared" ca="1" si="8"/>
        <v>100.4387655437522</v>
      </c>
      <c r="M68" s="108">
        <f t="shared" ca="1" si="8"/>
        <v>36.310729609640923</v>
      </c>
      <c r="N68" s="190">
        <f t="shared" ca="1" si="8"/>
        <v>728.4187094872342</v>
      </c>
      <c r="O68" s="162"/>
      <c r="P68" s="171">
        <f t="shared" ca="1" si="6"/>
        <v>2038.605</v>
      </c>
      <c r="Q68" s="108">
        <f t="shared" ca="1" si="6"/>
        <v>299.59300000000002</v>
      </c>
      <c r="R68" s="108">
        <f t="shared" ca="1" si="6"/>
        <v>4624.2309999999998</v>
      </c>
      <c r="S68" s="108">
        <f ca="1">SUM(OFFSET(S$6,4*(ROW()-ROW(S$66)),0):OFFSET(S$9,4*(ROW()-ROW(S$66)),0))</f>
        <v>305.42599999999999</v>
      </c>
      <c r="T68" s="108">
        <f t="shared" ca="1" si="6"/>
        <v>667.46282241852373</v>
      </c>
      <c r="U68" s="160">
        <f t="shared" ca="1" si="6"/>
        <v>1612.116846633882</v>
      </c>
      <c r="V68" s="43"/>
      <c r="W68" s="108">
        <f t="shared" ca="1" si="7"/>
        <v>2020.316</v>
      </c>
      <c r="X68" s="160">
        <f t="shared" ca="1" si="7"/>
        <v>108.75321027481728</v>
      </c>
      <c r="Y68" s="13"/>
    </row>
    <row r="69" spans="1:25" x14ac:dyDescent="0.25">
      <c r="A69" s="155"/>
      <c r="B69" s="30" t="s">
        <v>110</v>
      </c>
      <c r="C69" s="108">
        <f t="shared" ca="1" si="8"/>
        <v>5273.4613703405221</v>
      </c>
      <c r="D69" s="108">
        <f t="shared" ca="1" si="8"/>
        <v>6157.701</v>
      </c>
      <c r="E69" s="108">
        <f t="shared" ca="1" si="8"/>
        <v>1783.0319999999999</v>
      </c>
      <c r="F69" s="108">
        <f t="shared" ca="1" si="8"/>
        <v>1295.854</v>
      </c>
      <c r="G69" s="108">
        <f t="shared" ca="1" si="8"/>
        <v>487.178</v>
      </c>
      <c r="H69" s="108">
        <f t="shared" ca="1" si="8"/>
        <v>9648.1303703405229</v>
      </c>
      <c r="I69" s="108">
        <f ca="1">SUM(OFFSET(I$6,4*(ROW()-ROW(I$66)),0):OFFSET(I$9,4*(ROW()-ROW(I$66)),0))</f>
        <v>1322.913</v>
      </c>
      <c r="J69" s="108">
        <f t="shared" ca="1" si="8"/>
        <v>864.09025917354518</v>
      </c>
      <c r="K69" s="108">
        <f t="shared" ca="1" si="8"/>
        <v>134.78074521907334</v>
      </c>
      <c r="L69" s="108">
        <f t="shared" ca="1" si="8"/>
        <v>97.954589606421592</v>
      </c>
      <c r="M69" s="108">
        <f t="shared" ca="1" si="8"/>
        <v>36.826155612651782</v>
      </c>
      <c r="N69" s="190">
        <f t="shared" ca="1" si="8"/>
        <v>729.30951395447187</v>
      </c>
      <c r="O69" s="162"/>
      <c r="P69" s="171">
        <f t="shared" ca="1" si="6"/>
        <v>2047.576</v>
      </c>
      <c r="Q69" s="108">
        <f t="shared" ca="1" si="6"/>
        <v>297.58199999999999</v>
      </c>
      <c r="R69" s="108">
        <f t="shared" ca="1" si="6"/>
        <v>4548.1149999999998</v>
      </c>
      <c r="S69" s="108">
        <f ca="1">SUM(OFFSET(S$6,4*(ROW()-ROW(S$66)),0):OFFSET(S$9,4*(ROW()-ROW(S$66)),0))</f>
        <v>322.74599999999998</v>
      </c>
      <c r="T69" s="108">
        <f t="shared" ca="1" si="6"/>
        <v>634.42335458843809</v>
      </c>
      <c r="U69" s="160">
        <f t="shared" ca="1" si="6"/>
        <v>1501.3964541775888</v>
      </c>
      <c r="V69" s="43"/>
      <c r="W69" s="108">
        <f t="shared" ca="1" si="7"/>
        <v>2080.614</v>
      </c>
      <c r="X69" s="160">
        <f t="shared" ca="1" si="7"/>
        <v>108.71239948376849</v>
      </c>
      <c r="Y69" s="13"/>
    </row>
    <row r="70" spans="1:25" x14ac:dyDescent="0.25">
      <c r="A70" s="155"/>
      <c r="B70" s="30" t="s">
        <v>111</v>
      </c>
      <c r="C70" s="108">
        <f t="shared" ca="1" si="8"/>
        <v>5608.8880570497777</v>
      </c>
      <c r="D70" s="108">
        <f t="shared" ca="1" si="8"/>
        <v>6623.9279999999999</v>
      </c>
      <c r="E70" s="108">
        <f t="shared" ca="1" si="8"/>
        <v>1868.6410000000001</v>
      </c>
      <c r="F70" s="108">
        <f t="shared" ca="1" si="8"/>
        <v>1334.846</v>
      </c>
      <c r="G70" s="108">
        <f t="shared" ca="1" si="8"/>
        <v>533.79499999999996</v>
      </c>
      <c r="H70" s="108">
        <f t="shared" ca="1" si="8"/>
        <v>10364.175057049777</v>
      </c>
      <c r="I70" s="108">
        <f ca="1">SUM(OFFSET(I$6,4*(ROW()-ROW(I$66)),0):OFFSET(I$9,4*(ROW()-ROW(I$66)),0))</f>
        <v>1337.664</v>
      </c>
      <c r="J70" s="108">
        <f t="shared" ca="1" si="8"/>
        <v>914.49093771304138</v>
      </c>
      <c r="K70" s="108">
        <f t="shared" ca="1" si="8"/>
        <v>139.69434775848046</v>
      </c>
      <c r="L70" s="108">
        <f t="shared" ca="1" si="8"/>
        <v>99.789334242380747</v>
      </c>
      <c r="M70" s="108">
        <f t="shared" ca="1" si="8"/>
        <v>39.905013516099707</v>
      </c>
      <c r="N70" s="190">
        <f t="shared" ca="1" si="8"/>
        <v>774.79658995456089</v>
      </c>
      <c r="O70" s="162"/>
      <c r="P70" s="171">
        <f t="shared" ca="1" si="6"/>
        <v>2217.3809999999999</v>
      </c>
      <c r="Q70" s="108">
        <f t="shared" ca="1" si="6"/>
        <v>302.46199999999999</v>
      </c>
      <c r="R70" s="108">
        <f t="shared" ca="1" si="6"/>
        <v>4917.0780000000004</v>
      </c>
      <c r="S70" s="108">
        <f ca="1">SUM(OFFSET(S$6,4*(ROW()-ROW(S$66)),0):OFFSET(S$9,4*(ROW()-ROW(S$66)),0))</f>
        <v>338.01499999999999</v>
      </c>
      <c r="T70" s="108">
        <f t="shared" ca="1" si="6"/>
        <v>656.00076919663331</v>
      </c>
      <c r="U70" s="160">
        <f t="shared" ca="1" si="6"/>
        <v>1544.1740751150101</v>
      </c>
      <c r="V70" s="43"/>
      <c r="W70" s="108">
        <f t="shared" ca="1" si="7"/>
        <v>2171.1030000000001</v>
      </c>
      <c r="X70" s="160">
        <f t="shared" ca="1" si="7"/>
        <v>109.09626748673421</v>
      </c>
      <c r="Y70" s="13"/>
    </row>
    <row r="71" spans="1:25" x14ac:dyDescent="0.25">
      <c r="A71" s="155"/>
      <c r="B71" s="30" t="s">
        <v>112</v>
      </c>
      <c r="C71" s="108">
        <f t="shared" ca="1" si="8"/>
        <v>5940.009713104625</v>
      </c>
      <c r="D71" s="108">
        <f t="shared" ca="1" si="8"/>
        <v>6705.5950000000003</v>
      </c>
      <c r="E71" s="108">
        <f t="shared" ca="1" si="8"/>
        <v>1920.153</v>
      </c>
      <c r="F71" s="108">
        <f t="shared" ca="1" si="8"/>
        <v>1364.827</v>
      </c>
      <c r="G71" s="108">
        <f t="shared" ca="1" si="8"/>
        <v>555.32600000000002</v>
      </c>
      <c r="H71" s="108">
        <f t="shared" ca="1" si="8"/>
        <v>10725.451713104625</v>
      </c>
      <c r="I71" s="108">
        <f ca="1">SUM(OFFSET(I$6,4*(ROW()-ROW(I$66)),0):OFFSET(I$9,4*(ROW()-ROW(I$66)),0))</f>
        <v>1371.249</v>
      </c>
      <c r="J71" s="108">
        <f t="shared" ca="1" si="8"/>
        <v>922.1960937148998</v>
      </c>
      <c r="K71" s="108">
        <f t="shared" ca="1" si="8"/>
        <v>140.02949136152515</v>
      </c>
      <c r="L71" s="108">
        <f t="shared" ca="1" si="8"/>
        <v>99.531667844425044</v>
      </c>
      <c r="M71" s="108">
        <f t="shared" ca="1" si="8"/>
        <v>40.497823517100109</v>
      </c>
      <c r="N71" s="190">
        <f t="shared" ca="1" si="8"/>
        <v>782.16660235337451</v>
      </c>
      <c r="O71" s="162"/>
      <c r="P71" s="171">
        <f t="shared" ca="1" si="6"/>
        <v>2291.85</v>
      </c>
      <c r="Q71" s="108">
        <f t="shared" ca="1" si="6"/>
        <v>329.42700000000002</v>
      </c>
      <c r="R71" s="108">
        <f t="shared" ca="1" si="6"/>
        <v>5053.701</v>
      </c>
      <c r="S71" s="108">
        <f ca="1">SUM(OFFSET(S$6,4*(ROW()-ROW(S$66)),0):OFFSET(S$9,4*(ROW()-ROW(S$66)),0))</f>
        <v>345.77399999999994</v>
      </c>
      <c r="T71" s="108">
        <f t="shared" ca="1" si="6"/>
        <v>662.81733155182292</v>
      </c>
      <c r="U71" s="160">
        <f t="shared" ca="1" si="6"/>
        <v>1556.834232764754</v>
      </c>
      <c r="V71" s="43"/>
      <c r="W71" s="108">
        <f t="shared" ca="1" si="7"/>
        <v>2249.58</v>
      </c>
      <c r="X71" s="160">
        <f t="shared" ca="1" si="7"/>
        <v>109.23838858347685</v>
      </c>
      <c r="Y71" s="13"/>
    </row>
    <row r="72" spans="1:25" x14ac:dyDescent="0.25">
      <c r="A72" s="155"/>
      <c r="B72" s="30" t="s">
        <v>113</v>
      </c>
      <c r="C72" s="108">
        <f t="shared" ca="1" si="8"/>
        <v>6174.791458808545</v>
      </c>
      <c r="D72" s="108">
        <f t="shared" ca="1" si="8"/>
        <v>6850.014379352986</v>
      </c>
      <c r="E72" s="108">
        <f t="shared" ca="1" si="8"/>
        <v>1994.0248608965089</v>
      </c>
      <c r="F72" s="108">
        <f t="shared" ca="1" si="8"/>
        <v>1397.6225651745908</v>
      </c>
      <c r="G72" s="108">
        <f t="shared" ca="1" si="8"/>
        <v>596.40229572191811</v>
      </c>
      <c r="H72" s="108">
        <f t="shared" ca="1" si="8"/>
        <v>11030.780977265023</v>
      </c>
      <c r="I72" s="108">
        <f ca="1">SUM(OFFSET(I$6,4*(ROW()-ROW(I$66)),0):OFFSET(I$9,4*(ROW()-ROW(I$66)),0))</f>
        <v>1406.7633235132437</v>
      </c>
      <c r="J72" s="108">
        <f t="shared" ca="1" si="8"/>
        <v>925.87044461988432</v>
      </c>
      <c r="K72" s="108">
        <f t="shared" ca="1" si="8"/>
        <v>141.74558204408126</v>
      </c>
      <c r="L72" s="108">
        <f t="shared" ca="1" si="8"/>
        <v>99.350227704556247</v>
      </c>
      <c r="M72" s="108">
        <f t="shared" ca="1" si="8"/>
        <v>42.395354339525007</v>
      </c>
      <c r="N72" s="190">
        <f t="shared" ca="1" si="8"/>
        <v>784.12486257580315</v>
      </c>
      <c r="O72" s="162"/>
      <c r="P72" s="171">
        <f t="shared" ca="1" si="6"/>
        <v>2397.1297514296421</v>
      </c>
      <c r="Q72" s="108">
        <f t="shared" ca="1" si="6"/>
        <v>338.05075669454186</v>
      </c>
      <c r="R72" s="108">
        <f t="shared" ca="1" si="6"/>
        <v>5263.8852274197243</v>
      </c>
      <c r="S72" s="108">
        <f ca="1">SUM(OFFSET(S$6,4*(ROW()-ROW(S$66)),0):OFFSET(S$9,4*(ROW()-ROW(S$66)),0))</f>
        <v>356.44561627446984</v>
      </c>
      <c r="T72" s="108">
        <f t="shared" ca="1" si="6"/>
        <v>672.50925301990719</v>
      </c>
      <c r="U72" s="160">
        <f t="shared" ca="1" si="6"/>
        <v>1571.6102901376883</v>
      </c>
      <c r="V72" s="43"/>
      <c r="W72" s="108">
        <f t="shared" ca="1" si="7"/>
        <v>2332.075617591051</v>
      </c>
      <c r="X72" s="160">
        <f t="shared" ca="1" si="7"/>
        <v>109.664487514472</v>
      </c>
      <c r="Y72" s="13"/>
    </row>
    <row r="73" spans="1:25" x14ac:dyDescent="0.25">
      <c r="A73" s="155"/>
      <c r="B73" s="30" t="s">
        <v>143</v>
      </c>
      <c r="C73" s="108">
        <f t="shared" ca="1" si="8"/>
        <v>6421.2739414243924</v>
      </c>
      <c r="D73" s="108">
        <f t="shared" ca="1" si="8"/>
        <v>6966.3467773848852</v>
      </c>
      <c r="E73" s="108">
        <f t="shared" ca="1" si="8"/>
        <v>2073.3054974231777</v>
      </c>
      <c r="F73" s="108">
        <f t="shared" ca="1" si="8"/>
        <v>1437.9418588858446</v>
      </c>
      <c r="G73" s="108">
        <f t="shared" ca="1" si="8"/>
        <v>635.36363853733326</v>
      </c>
      <c r="H73" s="108">
        <f t="shared" ca="1" si="8"/>
        <v>11314.315221386101</v>
      </c>
      <c r="I73" s="108">
        <f ca="1">SUM(OFFSET(I$6,4*(ROW()-ROW(I$66)),0):OFFSET(I$9,4*(ROW()-ROW(I$66)),0))</f>
        <v>1445.3605031098041</v>
      </c>
      <c r="J73" s="108">
        <f t="shared" ca="1" si="8"/>
        <v>926.24785927142636</v>
      </c>
      <c r="K73" s="108">
        <f t="shared" ca="1" si="8"/>
        <v>143.44556205613074</v>
      </c>
      <c r="L73" s="108">
        <f t="shared" ca="1" si="8"/>
        <v>99.486727068575789</v>
      </c>
      <c r="M73" s="108">
        <f t="shared" ca="1" si="8"/>
        <v>43.95883498755498</v>
      </c>
      <c r="N73" s="190">
        <f t="shared" ca="1" si="8"/>
        <v>782.80229721529565</v>
      </c>
      <c r="O73" s="162"/>
      <c r="P73" s="171">
        <f t="shared" ca="1" si="6"/>
        <v>2466.5647437333473</v>
      </c>
      <c r="Q73" s="108">
        <f t="shared" ca="1" si="6"/>
        <v>342.53948051857788</v>
      </c>
      <c r="R73" s="108">
        <f t="shared" ca="1" si="6"/>
        <v>5422.5154235104192</v>
      </c>
      <c r="S73" s="108">
        <f ca="1">SUM(OFFSET(S$6,4*(ROW()-ROW(S$66)),0):OFFSET(S$9,4*(ROW()-ROW(S$66)),0))</f>
        <v>368.06006235814982</v>
      </c>
      <c r="T73" s="108">
        <f t="shared" ca="1" si="6"/>
        <v>670.15278102441778</v>
      </c>
      <c r="U73" s="160">
        <f t="shared" ca="1" si="6"/>
        <v>1566.3353603464777</v>
      </c>
      <c r="V73" s="43"/>
      <c r="W73" s="108">
        <f t="shared" ca="1" si="7"/>
        <v>2415.8449779417556</v>
      </c>
      <c r="X73" s="160">
        <f t="shared" ca="1" si="7"/>
        <v>109.90069167829348</v>
      </c>
      <c r="Y73" s="13"/>
    </row>
    <row r="74" spans="1:25" x14ac:dyDescent="0.25">
      <c r="A74" s="155"/>
      <c r="B74" s="30" t="s">
        <v>154</v>
      </c>
      <c r="C74" s="108">
        <f t="shared" ca="1" si="8"/>
        <v>6670.8317782955528</v>
      </c>
      <c r="D74" s="108">
        <f t="shared" ca="1" si="8"/>
        <v>7091.7741252294409</v>
      </c>
      <c r="E74" s="108">
        <f t="shared" ca="1" si="8"/>
        <v>2161.3885093193662</v>
      </c>
      <c r="F74" s="108">
        <f t="shared" ca="1" si="8"/>
        <v>1483.9392376102264</v>
      </c>
      <c r="G74" s="108">
        <f t="shared" ca="1" si="8"/>
        <v>677.44927170913979</v>
      </c>
      <c r="H74" s="108">
        <f t="shared" ca="1" si="8"/>
        <v>11601.217394205627</v>
      </c>
      <c r="I74" s="108">
        <f ca="1">SUM(OFFSET(I$6,4*(ROW()-ROW(I$66)),0):OFFSET(I$9,4*(ROW()-ROW(I$66)),0))</f>
        <v>1488.1447890981522</v>
      </c>
      <c r="J74" s="108">
        <f t="shared" ca="1" si="8"/>
        <v>924.81632192963093</v>
      </c>
      <c r="K74" s="108">
        <f t="shared" ca="1" si="8"/>
        <v>145.24047156924925</v>
      </c>
      <c r="L74" s="108">
        <f t="shared" ca="1" si="8"/>
        <v>99.717396350225144</v>
      </c>
      <c r="M74" s="108">
        <f t="shared" ca="1" si="8"/>
        <v>45.523075219024129</v>
      </c>
      <c r="N74" s="190">
        <f t="shared" ca="1" si="8"/>
        <v>779.57585036038154</v>
      </c>
      <c r="O74" s="162"/>
      <c r="P74" s="171">
        <f t="shared" ca="1" si="6"/>
        <v>2539.0467633143576</v>
      </c>
      <c r="Q74" s="108">
        <f t="shared" ca="1" si="6"/>
        <v>347.02867009425688</v>
      </c>
      <c r="R74" s="108">
        <f t="shared" ca="1" si="6"/>
        <v>5586.4913373583204</v>
      </c>
      <c r="S74" s="108">
        <f ca="1">SUM(OFFSET(S$6,4*(ROW()-ROW(S$66)),0):OFFSET(S$9,4*(ROW()-ROW(S$66)),0))</f>
        <v>380.95783651283318</v>
      </c>
      <c r="T74" s="108">
        <f t="shared" ca="1" si="6"/>
        <v>666.49023066594032</v>
      </c>
      <c r="U74" s="160">
        <f t="shared" ca="1" si="6"/>
        <v>1557.5266968560436</v>
      </c>
      <c r="V74" s="43"/>
      <c r="W74" s="108">
        <f t="shared" ca="1" si="7"/>
        <v>2508.4171794136232</v>
      </c>
      <c r="X74" s="160">
        <f t="shared" ca="1" si="7"/>
        <v>110.36991469454239</v>
      </c>
      <c r="Y74" s="13"/>
    </row>
    <row r="75" spans="1:25" x14ac:dyDescent="0.25">
      <c r="A75" s="155"/>
      <c r="B75" s="30" t="s">
        <v>171</v>
      </c>
      <c r="C75" s="185">
        <f t="shared" ca="1" si="8"/>
        <v>6948.9742602916313</v>
      </c>
      <c r="D75" s="185">
        <f t="shared" ca="1" si="8"/>
        <v>7229.8532379355211</v>
      </c>
      <c r="E75" s="185">
        <f t="shared" ca="1" si="8"/>
        <v>2257.7801606361318</v>
      </c>
      <c r="F75" s="185">
        <f t="shared" ca="1" si="8"/>
        <v>1536.2106904222733</v>
      </c>
      <c r="G75" s="185">
        <f t="shared" ca="1" si="8"/>
        <v>721.56947021385838</v>
      </c>
      <c r="H75" s="185">
        <f t="shared" ca="1" si="8"/>
        <v>11921.047337591021</v>
      </c>
      <c r="I75" s="185">
        <f ca="1">SUM(OFFSET(I$6,4*(ROW()-ROW(I$66)),0):OFFSET(I$9,4*(ROW()-ROW(I$66)),0))</f>
        <v>1540.6937805102814</v>
      </c>
      <c r="J75" s="185">
        <f t="shared" ca="1" si="8"/>
        <v>920.28848805575706</v>
      </c>
      <c r="K75" s="185">
        <f t="shared" ca="1" si="8"/>
        <v>146.54308268112496</v>
      </c>
      <c r="L75" s="185">
        <f t="shared" ca="1" si="8"/>
        <v>99.709021341896815</v>
      </c>
      <c r="M75" s="185">
        <f t="shared" ca="1" si="8"/>
        <v>46.834061339228157</v>
      </c>
      <c r="N75" s="190">
        <f t="shared" ca="1" si="8"/>
        <v>773.74540537463213</v>
      </c>
      <c r="O75" s="162"/>
      <c r="P75" s="171">
        <f t="shared" ca="1" si="6"/>
        <v>2613.7414958298073</v>
      </c>
      <c r="Q75" s="185">
        <f t="shared" ca="1" si="6"/>
        <v>351.7874602634912</v>
      </c>
      <c r="R75" s="185">
        <f t="shared" ca="1" si="6"/>
        <v>5758.8414707867951</v>
      </c>
      <c r="S75" s="185">
        <f ca="1">SUM(OFFSET(S$6,4*(ROW()-ROW(S$66)),0):OFFSET(S$9,4*(ROW()-ROW(S$66)),0))</f>
        <v>394.09762233177605</v>
      </c>
      <c r="T75" s="185">
        <f t="shared" ca="1" si="6"/>
        <v>663.22183837724242</v>
      </c>
      <c r="U75" s="160">
        <f t="shared" ca="1" si="6"/>
        <v>1550.5368682244869</v>
      </c>
      <c r="V75" s="43"/>
      <c r="W75" s="185">
        <f t="shared" ca="1" si="7"/>
        <v>2609.5676208996229</v>
      </c>
      <c r="X75" s="160">
        <f t="shared" ca="1" si="7"/>
        <v>111.02498602034936</v>
      </c>
      <c r="Y75" s="13"/>
    </row>
    <row r="76" spans="1:25" x14ac:dyDescent="0.25">
      <c r="A76" s="155"/>
      <c r="B76" s="30" t="s">
        <v>176</v>
      </c>
      <c r="C76" s="185">
        <f t="shared" ca="1" si="8"/>
        <v>7263.2088289894937</v>
      </c>
      <c r="D76" s="185">
        <f t="shared" ca="1" si="8"/>
        <v>7378.3370113169349</v>
      </c>
      <c r="E76" s="185">
        <f t="shared" ca="1" si="8"/>
        <v>2361.9210422283077</v>
      </c>
      <c r="F76" s="185">
        <f t="shared" ca="1" si="8"/>
        <v>1595.2623627153243</v>
      </c>
      <c r="G76" s="185">
        <f t="shared" ca="1" si="8"/>
        <v>766.65867951298333</v>
      </c>
      <c r="H76" s="185">
        <f t="shared" ca="1" si="8"/>
        <v>12279.624798078119</v>
      </c>
      <c r="I76" s="185">
        <f ca="1">SUM(OFFSET(I$6,4*(ROW()-ROW(I$66)),0):OFFSET(I$9,4*(ROW()-ROW(I$66)),0))</f>
        <v>1596.0492785520289</v>
      </c>
      <c r="J76" s="185">
        <f t="shared" ca="1" si="8"/>
        <v>917.36176552077154</v>
      </c>
      <c r="K76" s="185">
        <f t="shared" ca="1" si="8"/>
        <v>147.98547099818211</v>
      </c>
      <c r="L76" s="185">
        <f t="shared" ca="1" si="8"/>
        <v>99.950696018770884</v>
      </c>
      <c r="M76" s="185">
        <f t="shared" ca="1" si="8"/>
        <v>48.034774979411225</v>
      </c>
      <c r="N76" s="190">
        <f t="shared" ca="1" si="8"/>
        <v>769.37629452258932</v>
      </c>
      <c r="O76" s="162"/>
      <c r="P76" s="171">
        <f t="shared" ca="1" si="6"/>
        <v>2692.9690462303934</v>
      </c>
      <c r="Q76" s="185">
        <f t="shared" ca="1" si="6"/>
        <v>356.89956002796129</v>
      </c>
      <c r="R76" s="185">
        <f t="shared" ca="1" si="6"/>
        <v>5944.2445907359734</v>
      </c>
      <c r="S76" s="185">
        <f ca="1">SUM(OFFSET(S$6,4*(ROW()-ROW(S$66)),0):OFFSET(S$9,4*(ROW()-ROW(S$66)),0))</f>
        <v>407.88779785545302</v>
      </c>
      <c r="T76" s="185">
        <f t="shared" ca="1" si="6"/>
        <v>660.22299769426434</v>
      </c>
      <c r="U76" s="160">
        <f t="shared" ca="1" si="6"/>
        <v>1544.8229105880066</v>
      </c>
      <c r="V76" s="43"/>
      <c r="W76" s="231">
        <f t="shared" ca="1" si="7"/>
        <v>2718.820602256269</v>
      </c>
      <c r="X76" s="160">
        <f t="shared" ca="1" si="7"/>
        <v>111.79613892725688</v>
      </c>
      <c r="Y76" s="13"/>
    </row>
    <row r="77" spans="1:25" x14ac:dyDescent="0.25">
      <c r="A77" s="155"/>
      <c r="B77" s="113" t="s">
        <v>201</v>
      </c>
      <c r="C77" s="166">
        <f t="shared" ca="1" si="8"/>
        <v>7625.5100256160513</v>
      </c>
      <c r="D77" s="166">
        <f t="shared" ca="1" si="8"/>
        <v>7538.8694461201139</v>
      </c>
      <c r="E77" s="166">
        <f t="shared" ca="1" si="8"/>
        <v>2476.4212152087612</v>
      </c>
      <c r="F77" s="166">
        <f t="shared" ca="1" si="8"/>
        <v>1662.0154779510256</v>
      </c>
      <c r="G77" s="166">
        <f t="shared" ca="1" si="8"/>
        <v>814.40573725773572</v>
      </c>
      <c r="H77" s="166">
        <f t="shared" ca="1" si="8"/>
        <v>12687.958256527405</v>
      </c>
      <c r="I77" s="166">
        <f ca="1">SUM(OFFSET(I$6,4*(ROW()-ROW(I$66)),0):OFFSET(I$9,4*(ROW()-ROW(I$66)),0))</f>
        <v>1653.9005493059506</v>
      </c>
      <c r="J77" s="166">
        <f t="shared" ca="1" si="8"/>
        <v>916.88581142921851</v>
      </c>
      <c r="K77" s="166">
        <f t="shared" ca="1" si="8"/>
        <v>149.73217200078784</v>
      </c>
      <c r="L77" s="166">
        <f t="shared" ca="1" si="8"/>
        <v>100.49065396637545</v>
      </c>
      <c r="M77" s="166">
        <f t="shared" ca="1" si="8"/>
        <v>49.241518034412415</v>
      </c>
      <c r="N77" s="191">
        <f t="shared" ca="1" si="8"/>
        <v>767.15363942843067</v>
      </c>
      <c r="O77" s="162"/>
      <c r="P77" s="172">
        <f t="shared" ca="1" si="6"/>
        <v>2775.0718630687052</v>
      </c>
      <c r="Q77" s="166">
        <f t="shared" ca="1" si="6"/>
        <v>362.3960080577728</v>
      </c>
      <c r="R77" s="166">
        <f t="shared" ca="1" si="6"/>
        <v>6141.005042863474</v>
      </c>
      <c r="S77" s="166">
        <f ca="1">SUM(OFFSET(S$6,4*(ROW()-ROW(S$66)),0):OFFSET(S$9,4*(ROW()-ROW(S$66)),0))</f>
        <v>422.38320935629326</v>
      </c>
      <c r="T77" s="166">
        <f t="shared" ca="1" si="6"/>
        <v>657.00335657231267</v>
      </c>
      <c r="U77" s="161">
        <f t="shared" ca="1" si="6"/>
        <v>1539.6921342664991</v>
      </c>
      <c r="V77" s="43"/>
      <c r="W77" s="193">
        <f t="shared" ca="1" si="7"/>
        <v>2838.8172232665338</v>
      </c>
      <c r="X77" s="161">
        <f t="shared" ca="1" si="7"/>
        <v>112.75734497216139</v>
      </c>
      <c r="Y77" s="13"/>
    </row>
    <row r="78" spans="1:25" x14ac:dyDescent="0.25">
      <c r="A78" s="22"/>
      <c r="B78" s="114" t="s">
        <v>31</v>
      </c>
      <c r="C78" s="72"/>
      <c r="D78" s="72"/>
      <c r="E78" s="115"/>
      <c r="F78" s="115"/>
      <c r="G78" s="115"/>
      <c r="H78" s="72"/>
      <c r="I78" s="50"/>
      <c r="J78" s="50"/>
      <c r="K78" s="50"/>
      <c r="L78" s="50"/>
      <c r="M78" s="50"/>
      <c r="N78" s="192"/>
      <c r="O78" s="187"/>
      <c r="P78" s="72" t="s">
        <v>31</v>
      </c>
      <c r="Q78" s="72"/>
      <c r="R78" s="72"/>
      <c r="S78" s="72"/>
      <c r="T78" s="72"/>
      <c r="U78" s="116"/>
      <c r="V78" s="117"/>
      <c r="W78" s="47" t="s">
        <v>31</v>
      </c>
      <c r="X78" s="118"/>
    </row>
    <row r="79" spans="1:25" ht="14.25" customHeight="1" x14ac:dyDescent="0.25">
      <c r="A79" s="22"/>
      <c r="B79" s="114" t="s">
        <v>90</v>
      </c>
      <c r="C79" s="72"/>
      <c r="D79" s="72"/>
      <c r="E79" s="115"/>
      <c r="F79" s="115"/>
      <c r="G79" s="115"/>
      <c r="H79" s="72"/>
      <c r="I79" s="50"/>
      <c r="J79" s="50"/>
      <c r="K79" s="50"/>
      <c r="L79" s="50"/>
      <c r="M79" s="50"/>
      <c r="N79" s="192"/>
      <c r="O79" s="188"/>
      <c r="P79" s="648" t="s">
        <v>64</v>
      </c>
      <c r="Q79" s="649"/>
      <c r="R79" s="649"/>
      <c r="S79" s="649"/>
      <c r="T79" s="649"/>
      <c r="U79" s="650"/>
      <c r="V79" s="120"/>
      <c r="W79" s="651" t="s">
        <v>103</v>
      </c>
      <c r="X79" s="652"/>
    </row>
    <row r="80" spans="1:25" ht="15" customHeight="1" x14ac:dyDescent="0.25">
      <c r="A80" s="22"/>
      <c r="B80" s="114" t="s">
        <v>89</v>
      </c>
      <c r="C80" s="72"/>
      <c r="D80" s="72"/>
      <c r="E80" s="72"/>
      <c r="F80" s="72"/>
      <c r="G80" s="72"/>
      <c r="H80" s="72"/>
      <c r="I80" s="50"/>
      <c r="J80" s="50"/>
      <c r="K80" s="50"/>
      <c r="L80" s="50"/>
      <c r="M80" s="50"/>
      <c r="N80" s="192"/>
      <c r="O80" s="188"/>
      <c r="P80" s="648" t="s">
        <v>65</v>
      </c>
      <c r="Q80" s="649"/>
      <c r="R80" s="649"/>
      <c r="S80" s="649"/>
      <c r="T80" s="649"/>
      <c r="U80" s="650"/>
      <c r="V80" s="120"/>
      <c r="W80" s="653"/>
      <c r="X80" s="652"/>
    </row>
    <row r="81" spans="1:24" x14ac:dyDescent="0.25">
      <c r="A81" s="22"/>
      <c r="B81" s="114" t="s">
        <v>62</v>
      </c>
      <c r="C81" s="72"/>
      <c r="D81" s="72"/>
      <c r="E81" s="72"/>
      <c r="F81" s="72"/>
      <c r="G81" s="72"/>
      <c r="H81" s="72"/>
      <c r="I81" s="50"/>
      <c r="J81" s="50"/>
      <c r="K81" s="50"/>
      <c r="L81" s="50"/>
      <c r="M81" s="50"/>
      <c r="N81" s="192"/>
      <c r="O81" s="188"/>
      <c r="P81" s="72" t="s">
        <v>61</v>
      </c>
      <c r="Q81" s="72"/>
      <c r="R81" s="72"/>
      <c r="S81" s="72"/>
      <c r="T81" s="72"/>
      <c r="U81" s="72"/>
      <c r="V81" s="119"/>
      <c r="W81" s="653"/>
      <c r="X81" s="652"/>
    </row>
    <row r="82" spans="1:24" x14ac:dyDescent="0.25">
      <c r="A82" s="22"/>
      <c r="B82" s="114" t="s">
        <v>146</v>
      </c>
      <c r="C82" s="72"/>
      <c r="D82" s="72"/>
      <c r="E82" s="72"/>
      <c r="F82" s="72"/>
      <c r="G82" s="72"/>
      <c r="H82" s="72"/>
      <c r="I82" s="50"/>
      <c r="J82" s="50"/>
      <c r="K82" s="50"/>
      <c r="L82" s="50"/>
      <c r="M82" s="50"/>
      <c r="N82" s="192"/>
      <c r="O82" s="188"/>
      <c r="P82" s="72"/>
      <c r="Q82" s="72"/>
      <c r="R82" s="72"/>
      <c r="S82" s="72"/>
      <c r="T82" s="72"/>
      <c r="U82" s="72"/>
      <c r="V82" s="119"/>
      <c r="W82" s="653"/>
      <c r="X82" s="652"/>
    </row>
    <row r="83" spans="1:24" x14ac:dyDescent="0.25">
      <c r="A83" s="22"/>
      <c r="B83" s="114" t="s">
        <v>147</v>
      </c>
      <c r="C83" s="72"/>
      <c r="D83" s="72"/>
      <c r="E83" s="72"/>
      <c r="F83" s="72"/>
      <c r="G83" s="72"/>
      <c r="H83" s="72"/>
      <c r="I83" s="50"/>
      <c r="J83" s="50"/>
      <c r="K83" s="50"/>
      <c r="L83" s="50"/>
      <c r="M83" s="50"/>
      <c r="N83" s="192"/>
      <c r="O83" s="188"/>
      <c r="P83" s="72"/>
      <c r="Q83" s="72"/>
      <c r="R83" s="72"/>
      <c r="S83" s="72"/>
      <c r="T83" s="72"/>
      <c r="U83" s="72"/>
      <c r="V83" s="119"/>
      <c r="W83" s="653"/>
      <c r="X83" s="652"/>
    </row>
    <row r="84" spans="1:24" x14ac:dyDescent="0.25">
      <c r="A84" s="22"/>
      <c r="B84" s="195" t="s">
        <v>177</v>
      </c>
      <c r="C84" s="72"/>
      <c r="D84" s="72"/>
      <c r="E84" s="72"/>
      <c r="F84" s="72"/>
      <c r="G84" s="72"/>
      <c r="H84" s="72"/>
      <c r="I84" s="50"/>
      <c r="J84" s="50"/>
      <c r="K84" s="50"/>
      <c r="L84" s="50"/>
      <c r="M84" s="50"/>
      <c r="N84" s="192"/>
      <c r="O84" s="188"/>
      <c r="P84" s="653" t="s">
        <v>165</v>
      </c>
      <c r="Q84" s="654"/>
      <c r="R84" s="654"/>
      <c r="S84" s="654"/>
      <c r="T84" s="654"/>
      <c r="U84" s="652"/>
      <c r="V84" s="119"/>
      <c r="W84" s="653"/>
      <c r="X84" s="652"/>
    </row>
    <row r="85" spans="1:24" x14ac:dyDescent="0.25">
      <c r="A85" s="22"/>
      <c r="B85" s="114" t="s">
        <v>63</v>
      </c>
      <c r="C85" s="72"/>
      <c r="D85" s="72"/>
      <c r="E85" s="72"/>
      <c r="F85" s="72"/>
      <c r="G85" s="72"/>
      <c r="H85" s="72"/>
      <c r="I85" s="50"/>
      <c r="J85" s="50"/>
      <c r="K85" s="50"/>
      <c r="L85" s="50"/>
      <c r="M85" s="50"/>
      <c r="N85" s="192"/>
      <c r="O85" s="188"/>
      <c r="P85" s="653"/>
      <c r="Q85" s="654"/>
      <c r="R85" s="654"/>
      <c r="S85" s="654"/>
      <c r="T85" s="654"/>
      <c r="U85" s="652"/>
      <c r="V85" s="119"/>
      <c r="W85" s="121"/>
      <c r="X85" s="122"/>
    </row>
    <row r="86" spans="1:24" ht="15.75" thickBot="1" x14ac:dyDescent="0.3">
      <c r="A86" s="22"/>
      <c r="B86" s="123" t="s">
        <v>166</v>
      </c>
      <c r="C86" s="124"/>
      <c r="D86" s="75"/>
      <c r="E86" s="75"/>
      <c r="F86" s="75"/>
      <c r="G86" s="75"/>
      <c r="H86" s="75"/>
      <c r="I86" s="125"/>
      <c r="J86" s="125"/>
      <c r="K86" s="125"/>
      <c r="L86" s="125"/>
      <c r="M86" s="125"/>
      <c r="N86" s="189"/>
      <c r="O86" s="189"/>
      <c r="P86" s="639"/>
      <c r="Q86" s="639"/>
      <c r="R86" s="639"/>
      <c r="S86" s="639"/>
      <c r="T86" s="639"/>
      <c r="U86" s="639"/>
      <c r="V86" s="126"/>
      <c r="W86" s="127"/>
      <c r="X86" s="128"/>
    </row>
  </sheetData>
  <mergeCells count="9">
    <mergeCell ref="P86:U86"/>
    <mergeCell ref="B2:X2"/>
    <mergeCell ref="C3:N3"/>
    <mergeCell ref="P3:U3"/>
    <mergeCell ref="W3:X3"/>
    <mergeCell ref="P79:U79"/>
    <mergeCell ref="W79:X84"/>
    <mergeCell ref="P80:U80"/>
    <mergeCell ref="P84:U85"/>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ignoredErrors>
    <ignoredError sqref="S54:S77 I54:I77" formula="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6"/>
  </sheetPr>
  <dimension ref="A1:P34"/>
  <sheetViews>
    <sheetView showGridLines="0" zoomScaleNormal="100" zoomScaleSheetLayoutView="100" workbookViewId="0"/>
  </sheetViews>
  <sheetFormatPr defaultRowHeight="15" x14ac:dyDescent="0.25"/>
  <cols>
    <col min="1" max="1" width="9.33203125" style="2" customWidth="1"/>
    <col min="2" max="2" width="20.21875" style="2" customWidth="1"/>
    <col min="3" max="15" width="9.44140625" style="2" customWidth="1"/>
    <col min="16" max="16384" width="8.88671875" style="2"/>
  </cols>
  <sheetData>
    <row r="1" spans="1:16" ht="33.75" customHeight="1" thickBot="1" x14ac:dyDescent="0.3">
      <c r="A1" s="48" t="s">
        <v>92</v>
      </c>
      <c r="B1" s="22"/>
      <c r="C1" s="22"/>
      <c r="D1" s="22"/>
      <c r="E1" s="22"/>
      <c r="F1" s="22"/>
      <c r="G1" s="22"/>
      <c r="H1" s="22"/>
      <c r="I1" s="22"/>
      <c r="J1" s="22"/>
      <c r="K1" s="22"/>
      <c r="L1" s="22"/>
      <c r="M1" s="22"/>
      <c r="N1" s="22"/>
      <c r="O1" s="22"/>
      <c r="P1" s="22"/>
    </row>
    <row r="2" spans="1:16" ht="20.25" customHeight="1" thickBot="1" x14ac:dyDescent="0.3">
      <c r="A2" s="22"/>
      <c r="B2" s="524" t="s">
        <v>401</v>
      </c>
      <c r="C2" s="525"/>
      <c r="D2" s="525"/>
      <c r="E2" s="525"/>
      <c r="F2" s="525"/>
      <c r="G2" s="525"/>
      <c r="H2" s="525"/>
      <c r="I2" s="525"/>
      <c r="J2" s="525"/>
      <c r="K2" s="525"/>
      <c r="L2" s="525"/>
      <c r="M2" s="525"/>
      <c r="N2" s="525"/>
      <c r="O2" s="655"/>
      <c r="P2" s="22"/>
    </row>
    <row r="3" spans="1:16" ht="15.75" x14ac:dyDescent="0.25">
      <c r="A3" s="22"/>
      <c r="B3" s="420"/>
      <c r="C3" s="421" t="s">
        <v>402</v>
      </c>
      <c r="D3" s="421" t="s">
        <v>403</v>
      </c>
      <c r="E3" s="421" t="s">
        <v>404</v>
      </c>
      <c r="F3" s="421" t="s">
        <v>405</v>
      </c>
      <c r="G3" s="421" t="s">
        <v>406</v>
      </c>
      <c r="H3" s="421" t="s">
        <v>407</v>
      </c>
      <c r="I3" s="421" t="s">
        <v>408</v>
      </c>
      <c r="J3" s="421" t="s">
        <v>265</v>
      </c>
      <c r="K3" s="421" t="s">
        <v>266</v>
      </c>
      <c r="L3" s="421" t="s">
        <v>267</v>
      </c>
      <c r="M3" s="326" t="s">
        <v>268</v>
      </c>
      <c r="N3" s="326" t="s">
        <v>269</v>
      </c>
      <c r="O3" s="328" t="s">
        <v>270</v>
      </c>
      <c r="P3" s="22"/>
    </row>
    <row r="4" spans="1:16" ht="18.75" customHeight="1" x14ac:dyDescent="0.25">
      <c r="A4" s="22"/>
      <c r="B4" s="329" t="s">
        <v>409</v>
      </c>
      <c r="C4" s="330"/>
      <c r="D4" s="330"/>
      <c r="E4" s="330"/>
      <c r="F4" s="330"/>
      <c r="G4" s="330"/>
      <c r="H4" s="330"/>
      <c r="I4" s="330"/>
      <c r="J4" s="330"/>
      <c r="K4" s="330"/>
      <c r="L4" s="330"/>
      <c r="M4" s="330"/>
      <c r="N4" s="330"/>
      <c r="O4" s="331"/>
      <c r="P4" s="22"/>
    </row>
    <row r="5" spans="1:16" ht="15.75" customHeight="1" x14ac:dyDescent="0.25">
      <c r="A5" s="22"/>
      <c r="B5" s="332" t="s">
        <v>410</v>
      </c>
      <c r="C5" s="422">
        <v>23.762</v>
      </c>
      <c r="D5" s="422">
        <v>24.389000000000003</v>
      </c>
      <c r="E5" s="422">
        <v>25.091000000000001</v>
      </c>
      <c r="F5" s="422">
        <v>25.783666666666669</v>
      </c>
      <c r="G5" s="422">
        <v>26.240333333333329</v>
      </c>
      <c r="H5" s="422">
        <v>26.61066666666667</v>
      </c>
      <c r="I5" s="422">
        <v>26.854894370310916</v>
      </c>
      <c r="J5" s="422">
        <v>26.983954688864912</v>
      </c>
      <c r="K5" s="422">
        <v>27.177638813954953</v>
      </c>
      <c r="L5" s="422">
        <v>27.352857202389899</v>
      </c>
      <c r="M5" s="422">
        <v>27.498996647884553</v>
      </c>
      <c r="N5" s="422">
        <v>27.640875900762563</v>
      </c>
      <c r="O5" s="423"/>
      <c r="P5" s="22"/>
    </row>
    <row r="6" spans="1:16" ht="15.75" customHeight="1" x14ac:dyDescent="0.25">
      <c r="A6" s="22"/>
      <c r="B6" s="332" t="s">
        <v>411</v>
      </c>
      <c r="C6" s="422">
        <v>23.762</v>
      </c>
      <c r="D6" s="422">
        <v>24.389000000000003</v>
      </c>
      <c r="E6" s="422">
        <v>25.091000000000001</v>
      </c>
      <c r="F6" s="422">
        <v>25.783666666666669</v>
      </c>
      <c r="G6" s="422">
        <v>26.240333333333329</v>
      </c>
      <c r="H6" s="422">
        <v>26.616666666666671</v>
      </c>
      <c r="I6" s="422">
        <v>27.030666666666672</v>
      </c>
      <c r="J6" s="422">
        <v>27.230041506224822</v>
      </c>
      <c r="K6" s="422">
        <v>27.388969019799301</v>
      </c>
      <c r="L6" s="422">
        <v>27.483065175436955</v>
      </c>
      <c r="M6" s="422">
        <v>27.587253809127326</v>
      </c>
      <c r="N6" s="422">
        <v>27.682060872061864</v>
      </c>
      <c r="O6" s="423">
        <v>27.789580957413367</v>
      </c>
      <c r="P6" s="22"/>
    </row>
    <row r="7" spans="1:16" ht="15.75" hidden="1" customHeight="1" x14ac:dyDescent="0.25">
      <c r="A7" s="22"/>
      <c r="B7" s="334" t="s">
        <v>412</v>
      </c>
      <c r="C7" s="424" t="s">
        <v>413</v>
      </c>
      <c r="D7" s="424">
        <v>32.020999999999994</v>
      </c>
      <c r="E7" s="424">
        <v>32.967333333333336</v>
      </c>
      <c r="F7" s="424">
        <v>33.705999999999996</v>
      </c>
      <c r="G7" s="424">
        <v>34.266666666666666</v>
      </c>
      <c r="H7" s="424">
        <v>34.832999999999998</v>
      </c>
      <c r="I7" s="424">
        <v>35.067999999999998</v>
      </c>
      <c r="J7" s="424">
        <v>35.422219875276632</v>
      </c>
      <c r="K7" s="424">
        <v>35.623608980649948</v>
      </c>
      <c r="L7" s="424">
        <v>35.768525796498416</v>
      </c>
      <c r="M7" s="424"/>
      <c r="N7" s="424"/>
      <c r="O7" s="425">
        <v>35.881586855855218</v>
      </c>
      <c r="P7" s="22"/>
    </row>
    <row r="8" spans="1:16" ht="18.75" customHeight="1" x14ac:dyDescent="0.25">
      <c r="A8" s="22"/>
      <c r="B8" s="336" t="s">
        <v>296</v>
      </c>
      <c r="C8" s="426"/>
      <c r="D8" s="426"/>
      <c r="E8" s="426"/>
      <c r="F8" s="426"/>
      <c r="G8" s="426"/>
      <c r="H8" s="426"/>
      <c r="I8" s="426"/>
      <c r="J8" s="426"/>
      <c r="K8" s="426"/>
      <c r="L8" s="426"/>
      <c r="M8" s="426"/>
      <c r="N8" s="426"/>
      <c r="O8" s="427"/>
      <c r="P8" s="22"/>
    </row>
    <row r="9" spans="1:16" ht="15.75" customHeight="1" x14ac:dyDescent="0.25">
      <c r="A9" s="22"/>
      <c r="B9" s="332" t="s">
        <v>414</v>
      </c>
      <c r="C9" s="337">
        <v>5.4729999999999999</v>
      </c>
      <c r="D9" s="337">
        <v>5.1959999999999997</v>
      </c>
      <c r="E9" s="337">
        <v>5.1989999999999998</v>
      </c>
      <c r="F9" s="337">
        <v>5.1583333333333332</v>
      </c>
      <c r="G9" s="337">
        <v>5.1306666666666665</v>
      </c>
      <c r="H9" s="337">
        <v>5.1233333333333331</v>
      </c>
      <c r="I9" s="337">
        <v>5.126040755045925</v>
      </c>
      <c r="J9" s="337">
        <v>5.1464144273485983</v>
      </c>
      <c r="K9" s="337">
        <v>5.0754736203682249</v>
      </c>
      <c r="L9" s="337">
        <v>5.0008738750599733</v>
      </c>
      <c r="M9" s="337">
        <v>4.9528140625279615</v>
      </c>
      <c r="N9" s="337">
        <v>4.903037621628294</v>
      </c>
      <c r="O9" s="428"/>
      <c r="P9" s="22"/>
    </row>
    <row r="10" spans="1:16" ht="15.75" customHeight="1" thickBot="1" x14ac:dyDescent="0.3">
      <c r="A10" s="22"/>
      <c r="B10" s="429" t="s">
        <v>415</v>
      </c>
      <c r="C10" s="430">
        <v>5.4729999999999999</v>
      </c>
      <c r="D10" s="430">
        <v>5.1959999999999997</v>
      </c>
      <c r="E10" s="430">
        <v>5.1989999999999998</v>
      </c>
      <c r="F10" s="430">
        <v>5.1583333333333332</v>
      </c>
      <c r="G10" s="430">
        <v>5.1306666666666665</v>
      </c>
      <c r="H10" s="430">
        <v>5.1173333333333328</v>
      </c>
      <c r="I10" s="430">
        <v>5.1463333333333328</v>
      </c>
      <c r="J10" s="430">
        <v>5.2470673117999898</v>
      </c>
      <c r="K10" s="430">
        <v>5.2727598764739598</v>
      </c>
      <c r="L10" s="430">
        <v>5.3116365532780048</v>
      </c>
      <c r="M10" s="430">
        <v>5.3110040788942685</v>
      </c>
      <c r="N10" s="430">
        <v>5.3042073130658149</v>
      </c>
      <c r="O10" s="431">
        <v>5.3071231328454971</v>
      </c>
      <c r="P10" s="22"/>
    </row>
    <row r="11" spans="1:16" ht="12.75" customHeight="1" x14ac:dyDescent="0.25">
      <c r="A11" s="54"/>
      <c r="B11" s="656" t="s">
        <v>416</v>
      </c>
      <c r="C11" s="657"/>
      <c r="D11" s="657"/>
      <c r="E11" s="657"/>
      <c r="F11" s="657"/>
      <c r="G11" s="657"/>
      <c r="H11" s="657"/>
      <c r="I11" s="657"/>
      <c r="J11" s="657"/>
      <c r="K11" s="657"/>
      <c r="L11" s="657"/>
      <c r="M11" s="657"/>
      <c r="N11" s="657"/>
      <c r="O11" s="658"/>
      <c r="P11" s="22"/>
    </row>
    <row r="12" spans="1:16" ht="12.75" customHeight="1" x14ac:dyDescent="0.25">
      <c r="A12" s="54"/>
      <c r="B12" s="623" t="s">
        <v>417</v>
      </c>
      <c r="C12" s="617"/>
      <c r="D12" s="617"/>
      <c r="E12" s="617"/>
      <c r="F12" s="617"/>
      <c r="G12" s="617"/>
      <c r="H12" s="617"/>
      <c r="I12" s="617"/>
      <c r="J12" s="617"/>
      <c r="K12" s="617"/>
      <c r="L12" s="617"/>
      <c r="M12" s="617"/>
      <c r="N12" s="617"/>
      <c r="O12" s="659"/>
      <c r="P12" s="22"/>
    </row>
    <row r="13" spans="1:16" ht="24.75" customHeight="1" x14ac:dyDescent="0.25">
      <c r="A13" s="54"/>
      <c r="B13" s="623" t="s">
        <v>418</v>
      </c>
      <c r="C13" s="617"/>
      <c r="D13" s="617"/>
      <c r="E13" s="617"/>
      <c r="F13" s="617"/>
      <c r="G13" s="617"/>
      <c r="H13" s="617"/>
      <c r="I13" s="617"/>
      <c r="J13" s="617"/>
      <c r="K13" s="617"/>
      <c r="L13" s="617"/>
      <c r="M13" s="617"/>
      <c r="N13" s="617"/>
      <c r="O13" s="659"/>
      <c r="P13" s="22"/>
    </row>
    <row r="14" spans="1:16" ht="24.75" customHeight="1" thickBot="1" x14ac:dyDescent="0.3">
      <c r="A14" s="54"/>
      <c r="B14" s="660" t="s">
        <v>419</v>
      </c>
      <c r="C14" s="661"/>
      <c r="D14" s="661"/>
      <c r="E14" s="661"/>
      <c r="F14" s="661"/>
      <c r="G14" s="661"/>
      <c r="H14" s="661"/>
      <c r="I14" s="661"/>
      <c r="J14" s="661"/>
      <c r="K14" s="661"/>
      <c r="L14" s="661"/>
      <c r="M14" s="661"/>
      <c r="N14" s="661"/>
      <c r="O14" s="662"/>
      <c r="P14" s="22"/>
    </row>
    <row r="15" spans="1:16" x14ac:dyDescent="0.25">
      <c r="A15" s="22"/>
      <c r="B15" s="22"/>
      <c r="C15" s="22"/>
      <c r="D15" s="22"/>
      <c r="E15" s="22"/>
      <c r="F15" s="22"/>
      <c r="G15" s="22"/>
      <c r="H15" s="22"/>
      <c r="I15" s="22"/>
      <c r="J15" s="22"/>
      <c r="K15" s="22"/>
      <c r="L15" s="22"/>
      <c r="M15" s="22"/>
      <c r="N15" s="22"/>
      <c r="O15" s="22"/>
      <c r="P15" s="22"/>
    </row>
    <row r="16" spans="1:16" x14ac:dyDescent="0.25">
      <c r="A16" s="22"/>
      <c r="B16" s="22"/>
      <c r="C16" s="22"/>
      <c r="D16" s="22"/>
      <c r="E16" s="22"/>
      <c r="F16" s="22"/>
      <c r="G16" s="22"/>
      <c r="H16" s="22"/>
      <c r="I16" s="22"/>
      <c r="J16" s="22"/>
      <c r="K16" s="22"/>
      <c r="L16" s="22"/>
      <c r="M16" s="22"/>
      <c r="N16" s="22"/>
      <c r="O16" s="39"/>
      <c r="P16" s="22"/>
    </row>
    <row r="17" spans="1:16" x14ac:dyDescent="0.25">
      <c r="A17" s="22"/>
      <c r="B17" s="22"/>
      <c r="C17" s="41"/>
      <c r="D17" s="39"/>
      <c r="E17" s="39"/>
      <c r="F17" s="39"/>
      <c r="G17" s="39"/>
      <c r="H17" s="39"/>
      <c r="I17" s="39"/>
      <c r="J17" s="39"/>
      <c r="K17" s="39"/>
      <c r="L17" s="39"/>
      <c r="M17" s="39"/>
      <c r="N17" s="39"/>
      <c r="O17" s="39"/>
      <c r="P17" s="22"/>
    </row>
    <row r="18" spans="1:16" x14ac:dyDescent="0.25">
      <c r="A18" s="22"/>
      <c r="B18" s="341"/>
      <c r="C18" s="432"/>
      <c r="D18" s="39"/>
      <c r="E18" s="39"/>
      <c r="F18" s="39"/>
      <c r="G18" s="39"/>
      <c r="H18" s="39"/>
      <c r="I18" s="39"/>
      <c r="J18" s="39"/>
      <c r="K18" s="39"/>
      <c r="L18" s="39"/>
      <c r="M18" s="39"/>
      <c r="N18" s="39"/>
      <c r="O18" s="22"/>
      <c r="P18" s="22"/>
    </row>
    <row r="19" spans="1:16" x14ac:dyDescent="0.25">
      <c r="A19" s="22"/>
      <c r="B19" s="22"/>
      <c r="C19" s="50"/>
      <c r="D19" s="50"/>
      <c r="E19" s="50"/>
      <c r="F19" s="22"/>
      <c r="G19" s="22"/>
      <c r="H19" s="22"/>
      <c r="I19" s="22"/>
      <c r="J19" s="22"/>
      <c r="K19" s="22"/>
      <c r="L19" s="22"/>
      <c r="M19" s="22"/>
      <c r="N19" s="22"/>
      <c r="O19" s="22"/>
      <c r="P19" s="22"/>
    </row>
    <row r="20" spans="1:16" x14ac:dyDescent="0.25">
      <c r="A20" s="22"/>
      <c r="B20" s="22"/>
      <c r="C20" s="50"/>
      <c r="D20" s="343"/>
      <c r="E20" s="50"/>
      <c r="F20" s="22"/>
      <c r="G20" s="22"/>
      <c r="H20" s="22"/>
      <c r="I20" s="22"/>
      <c r="J20" s="22"/>
      <c r="K20" s="22"/>
      <c r="L20" s="22"/>
      <c r="M20" s="22"/>
      <c r="N20" s="22"/>
      <c r="O20" s="22"/>
      <c r="P20" s="22"/>
    </row>
    <row r="21" spans="1:16" x14ac:dyDescent="0.25">
      <c r="A21" s="22"/>
      <c r="B21" s="22"/>
      <c r="C21" s="50"/>
      <c r="D21" s="50"/>
      <c r="E21" s="50"/>
      <c r="F21" s="50"/>
      <c r="G21" s="50"/>
      <c r="H21" s="22"/>
      <c r="I21" s="22"/>
      <c r="J21" s="22"/>
      <c r="K21" s="22"/>
      <c r="L21" s="22"/>
      <c r="M21" s="22"/>
      <c r="N21" s="22"/>
      <c r="O21" s="22"/>
      <c r="P21" s="22"/>
    </row>
    <row r="22" spans="1:16" x14ac:dyDescent="0.25">
      <c r="A22" s="22"/>
      <c r="B22" s="22"/>
      <c r="C22" s="50"/>
      <c r="D22" s="50"/>
      <c r="E22" s="50"/>
      <c r="F22" s="50"/>
      <c r="G22" s="50"/>
      <c r="H22" s="22"/>
      <c r="I22" s="22"/>
      <c r="J22" s="22"/>
      <c r="K22" s="22"/>
      <c r="L22" s="22"/>
      <c r="M22" s="22"/>
      <c r="N22" s="22"/>
      <c r="O22" s="22"/>
      <c r="P22" s="22"/>
    </row>
    <row r="23" spans="1:16" x14ac:dyDescent="0.25">
      <c r="A23" s="22"/>
      <c r="B23" s="22"/>
      <c r="C23" s="50"/>
      <c r="D23" s="50"/>
      <c r="E23" s="50"/>
      <c r="F23" s="50"/>
      <c r="G23" s="50"/>
      <c r="H23" s="22"/>
      <c r="I23" s="22"/>
      <c r="J23" s="22"/>
      <c r="K23" s="22"/>
      <c r="L23" s="22"/>
      <c r="M23" s="22"/>
      <c r="N23" s="22"/>
      <c r="O23" s="22"/>
      <c r="P23" s="22"/>
    </row>
    <row r="24" spans="1:16" x14ac:dyDescent="0.25">
      <c r="A24" s="22"/>
      <c r="B24" s="22"/>
      <c r="C24" s="50"/>
      <c r="D24" s="50"/>
      <c r="E24" s="50"/>
      <c r="F24" s="50"/>
      <c r="G24" s="50"/>
      <c r="H24" s="22"/>
      <c r="I24" s="22"/>
      <c r="J24" s="22"/>
      <c r="K24" s="22"/>
      <c r="L24" s="22"/>
      <c r="M24" s="22"/>
      <c r="N24" s="22"/>
      <c r="O24" s="22"/>
      <c r="P24" s="22"/>
    </row>
    <row r="25" spans="1:16" x14ac:dyDescent="0.25">
      <c r="A25" s="22"/>
      <c r="B25" s="22"/>
      <c r="C25" s="50"/>
      <c r="D25" s="50"/>
      <c r="E25" s="50"/>
      <c r="F25" s="50"/>
      <c r="G25" s="50"/>
      <c r="H25" s="22"/>
      <c r="I25" s="22"/>
      <c r="J25" s="22"/>
      <c r="K25" s="22"/>
      <c r="L25" s="22"/>
      <c r="M25" s="22"/>
      <c r="N25" s="22"/>
      <c r="O25" s="22"/>
      <c r="P25" s="22"/>
    </row>
    <row r="26" spans="1:16" x14ac:dyDescent="0.25">
      <c r="A26" s="22"/>
      <c r="B26" s="22"/>
      <c r="C26" s="50"/>
      <c r="D26" s="50"/>
      <c r="E26" s="50"/>
      <c r="F26" s="50"/>
      <c r="G26" s="50"/>
      <c r="H26" s="22"/>
      <c r="I26" s="22"/>
      <c r="J26" s="22"/>
      <c r="K26" s="22"/>
      <c r="L26" s="22"/>
      <c r="M26" s="22"/>
      <c r="N26" s="22"/>
      <c r="O26" s="22"/>
      <c r="P26" s="22"/>
    </row>
    <row r="27" spans="1:16" x14ac:dyDescent="0.25">
      <c r="A27" s="22"/>
      <c r="B27" s="22"/>
      <c r="C27" s="50"/>
      <c r="D27" s="50"/>
      <c r="E27" s="50"/>
      <c r="F27" s="50"/>
      <c r="G27" s="50"/>
      <c r="H27" s="22"/>
      <c r="I27" s="22"/>
      <c r="J27" s="22"/>
      <c r="K27" s="22"/>
      <c r="L27" s="22"/>
      <c r="M27" s="22"/>
      <c r="N27" s="22"/>
      <c r="O27" s="22"/>
      <c r="P27" s="22"/>
    </row>
    <row r="28" spans="1:16" x14ac:dyDescent="0.25">
      <c r="A28" s="22"/>
      <c r="B28" s="22"/>
      <c r="C28" s="50"/>
      <c r="D28" s="50"/>
      <c r="E28" s="50"/>
      <c r="F28" s="50"/>
      <c r="G28" s="50"/>
      <c r="H28" s="22"/>
      <c r="I28" s="22"/>
      <c r="J28" s="22"/>
      <c r="K28" s="22"/>
      <c r="L28" s="22"/>
      <c r="M28" s="22"/>
      <c r="N28" s="22"/>
      <c r="O28" s="22"/>
      <c r="P28" s="22"/>
    </row>
    <row r="29" spans="1:16" x14ac:dyDescent="0.25">
      <c r="A29" s="22"/>
      <c r="B29" s="22"/>
      <c r="C29" s="50"/>
      <c r="D29" s="50"/>
      <c r="E29" s="50"/>
      <c r="F29" s="50"/>
      <c r="G29" s="50"/>
      <c r="H29" s="22"/>
      <c r="I29" s="22"/>
      <c r="J29" s="22"/>
      <c r="K29" s="22"/>
      <c r="L29" s="22"/>
      <c r="M29" s="22"/>
      <c r="N29" s="22"/>
      <c r="O29" s="22"/>
      <c r="P29" s="22"/>
    </row>
    <row r="30" spans="1:16" x14ac:dyDescent="0.25">
      <c r="A30" s="22"/>
      <c r="B30" s="22"/>
      <c r="C30" s="50"/>
      <c r="D30" s="50"/>
      <c r="E30" s="50"/>
      <c r="F30" s="50"/>
      <c r="G30" s="50"/>
      <c r="H30" s="22"/>
      <c r="I30" s="22"/>
      <c r="J30" s="22"/>
      <c r="K30" s="22"/>
      <c r="L30" s="22"/>
      <c r="M30" s="22"/>
      <c r="N30" s="22"/>
      <c r="O30" s="22"/>
      <c r="P30" s="22"/>
    </row>
    <row r="31" spans="1:16" x14ac:dyDescent="0.25">
      <c r="A31" s="22"/>
      <c r="B31" s="22"/>
      <c r="C31" s="50"/>
      <c r="D31" s="50"/>
      <c r="E31" s="50"/>
      <c r="F31" s="50"/>
      <c r="G31" s="50"/>
      <c r="H31" s="22"/>
      <c r="I31" s="22"/>
      <c r="J31" s="22"/>
      <c r="K31" s="22"/>
      <c r="L31" s="22"/>
      <c r="M31" s="22"/>
      <c r="N31" s="22"/>
      <c r="O31" s="22"/>
      <c r="P31" s="22"/>
    </row>
    <row r="32" spans="1:16" x14ac:dyDescent="0.25">
      <c r="A32" s="22"/>
      <c r="B32" s="22"/>
      <c r="C32" s="50"/>
      <c r="D32" s="50"/>
      <c r="E32" s="50"/>
      <c r="F32" s="50"/>
      <c r="G32" s="50"/>
      <c r="H32" s="22"/>
      <c r="I32" s="22"/>
      <c r="J32" s="22"/>
      <c r="K32" s="22"/>
      <c r="L32" s="22"/>
      <c r="M32" s="22"/>
      <c r="N32" s="22"/>
      <c r="O32" s="22"/>
      <c r="P32" s="22"/>
    </row>
    <row r="33" spans="1:16" x14ac:dyDescent="0.25">
      <c r="A33" s="22"/>
      <c r="B33" s="22"/>
      <c r="C33" s="50"/>
      <c r="D33" s="50"/>
      <c r="E33" s="50"/>
      <c r="F33" s="50"/>
      <c r="G33" s="50"/>
      <c r="H33" s="22"/>
      <c r="I33" s="22"/>
      <c r="J33" s="22"/>
      <c r="K33" s="22"/>
      <c r="L33" s="22"/>
      <c r="M33" s="22"/>
      <c r="N33" s="22"/>
      <c r="O33" s="22"/>
      <c r="P33" s="22"/>
    </row>
    <row r="34" spans="1:16" x14ac:dyDescent="0.25">
      <c r="A34" s="22"/>
      <c r="B34" s="22"/>
      <c r="C34" s="22"/>
      <c r="D34" s="22"/>
      <c r="E34" s="22"/>
      <c r="F34" s="22"/>
      <c r="G34" s="22"/>
      <c r="H34" s="22"/>
      <c r="I34" s="22"/>
      <c r="J34" s="22"/>
      <c r="K34" s="22"/>
      <c r="L34" s="22"/>
      <c r="M34" s="22"/>
      <c r="N34" s="22"/>
      <c r="O34" s="22"/>
      <c r="P34" s="22"/>
    </row>
  </sheetData>
  <mergeCells count="5">
    <mergeCell ref="B2:O2"/>
    <mergeCell ref="B11:O11"/>
    <mergeCell ref="B12:O12"/>
    <mergeCell ref="B13:O13"/>
    <mergeCell ref="B14:O1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sheetPr>
  <dimension ref="A1:Z103"/>
  <sheetViews>
    <sheetView zoomScaleNormal="100" zoomScaleSheetLayoutView="100" workbookViewId="0"/>
  </sheetViews>
  <sheetFormatPr defaultRowHeight="15" x14ac:dyDescent="0.25"/>
  <cols>
    <col min="1" max="1" width="9.33203125" style="2" customWidth="1"/>
    <col min="2" max="2" width="11.33203125" style="2" customWidth="1"/>
    <col min="3" max="3" width="13.88671875" style="2" customWidth="1"/>
    <col min="4" max="9" width="16.5546875" style="2" customWidth="1"/>
    <col min="10" max="16384" width="8.88671875" style="2"/>
  </cols>
  <sheetData>
    <row r="1" spans="1:14" ht="33.75" customHeight="1" thickBot="1" x14ac:dyDescent="0.3">
      <c r="A1" s="48" t="s">
        <v>92</v>
      </c>
      <c r="B1" s="22"/>
      <c r="C1" s="29"/>
      <c r="D1" s="29"/>
      <c r="E1" s="22"/>
      <c r="F1" s="22"/>
      <c r="G1" s="22"/>
      <c r="H1" s="22"/>
      <c r="I1" s="22"/>
      <c r="J1" s="22"/>
      <c r="K1" s="22"/>
      <c r="L1" s="22"/>
      <c r="M1" s="22"/>
      <c r="N1" s="22"/>
    </row>
    <row r="2" spans="1:14" ht="21.75" customHeight="1" thickBot="1" x14ac:dyDescent="0.3">
      <c r="A2" s="22"/>
      <c r="B2" s="640" t="s">
        <v>122</v>
      </c>
      <c r="C2" s="641"/>
      <c r="D2" s="641"/>
      <c r="E2" s="641"/>
      <c r="F2" s="641"/>
      <c r="G2" s="641"/>
      <c r="H2" s="641"/>
      <c r="I2" s="663"/>
      <c r="J2" s="22"/>
      <c r="K2" s="22"/>
      <c r="L2" s="22"/>
      <c r="M2" s="22"/>
      <c r="N2" s="22"/>
    </row>
    <row r="3" spans="1:14" ht="31.5" x14ac:dyDescent="0.25">
      <c r="A3" s="22"/>
      <c r="B3" s="51" t="s">
        <v>0</v>
      </c>
      <c r="C3" s="52" t="s">
        <v>117</v>
      </c>
      <c r="D3" s="52" t="s">
        <v>115</v>
      </c>
      <c r="E3" s="52" t="s">
        <v>116</v>
      </c>
      <c r="F3" s="52" t="s">
        <v>155</v>
      </c>
      <c r="G3" s="52" t="s">
        <v>93</v>
      </c>
      <c r="H3" s="52" t="s">
        <v>94</v>
      </c>
      <c r="I3" s="53" t="s">
        <v>95</v>
      </c>
      <c r="J3" s="22"/>
      <c r="K3" s="22"/>
      <c r="L3" s="22"/>
      <c r="M3" s="22"/>
      <c r="N3" s="22"/>
    </row>
    <row r="4" spans="1:14" x14ac:dyDescent="0.25">
      <c r="A4" s="22"/>
      <c r="B4" s="26" t="s">
        <v>14</v>
      </c>
      <c r="C4" s="27">
        <v>194.30500000000001</v>
      </c>
      <c r="D4" s="27">
        <v>209.113</v>
      </c>
      <c r="E4" s="27">
        <v>23.984000000000002</v>
      </c>
      <c r="F4" s="27">
        <v>38.792000000000002</v>
      </c>
      <c r="G4" s="27">
        <v>70.953000000000031</v>
      </c>
      <c r="H4" s="27">
        <v>19.803999999999998</v>
      </c>
      <c r="I4" s="28">
        <v>285.06200000000001</v>
      </c>
      <c r="J4" s="22"/>
      <c r="K4" s="29"/>
      <c r="L4" s="22"/>
      <c r="M4" s="22"/>
      <c r="N4" s="22"/>
    </row>
    <row r="5" spans="1:14" x14ac:dyDescent="0.25">
      <c r="A5" s="22"/>
      <c r="B5" s="26" t="s">
        <v>15</v>
      </c>
      <c r="C5" s="27">
        <v>197.93199999999999</v>
      </c>
      <c r="D5" s="27">
        <v>210.416</v>
      </c>
      <c r="E5" s="27">
        <v>25.135000000000002</v>
      </c>
      <c r="F5" s="27">
        <v>37.619</v>
      </c>
      <c r="G5" s="27">
        <v>71.710000000000008</v>
      </c>
      <c r="H5" s="27">
        <v>21.887</v>
      </c>
      <c r="I5" s="28">
        <v>291.529</v>
      </c>
      <c r="J5" s="22"/>
      <c r="K5" s="29"/>
      <c r="L5" s="22"/>
      <c r="M5" s="22"/>
      <c r="N5" s="22"/>
    </row>
    <row r="6" spans="1:14" x14ac:dyDescent="0.25">
      <c r="A6" s="22"/>
      <c r="B6" s="26" t="s">
        <v>16</v>
      </c>
      <c r="C6" s="27">
        <v>201.22200000000001</v>
      </c>
      <c r="D6" s="27">
        <v>214.92099999999999</v>
      </c>
      <c r="E6" s="27">
        <v>25.779</v>
      </c>
      <c r="F6" s="27">
        <v>39.478000000000002</v>
      </c>
      <c r="G6" s="27">
        <v>71.191000000000003</v>
      </c>
      <c r="H6" s="27">
        <v>20.805</v>
      </c>
      <c r="I6" s="28">
        <v>293.21800000000002</v>
      </c>
      <c r="J6" s="22"/>
      <c r="K6" s="29"/>
      <c r="L6" s="22"/>
      <c r="M6" s="22"/>
      <c r="N6" s="22"/>
    </row>
    <row r="7" spans="1:14" x14ac:dyDescent="0.25">
      <c r="A7" s="22"/>
      <c r="B7" s="26" t="s">
        <v>17</v>
      </c>
      <c r="C7" s="27">
        <v>201.34</v>
      </c>
      <c r="D7" s="27">
        <v>212.65100000000001</v>
      </c>
      <c r="E7" s="27">
        <v>25.917999999999999</v>
      </c>
      <c r="F7" s="27">
        <v>37.228999999999999</v>
      </c>
      <c r="G7" s="27">
        <v>70.587999999999994</v>
      </c>
      <c r="H7" s="27">
        <v>21.763000000000002</v>
      </c>
      <c r="I7" s="28">
        <v>293.69099999999997</v>
      </c>
      <c r="J7" s="22"/>
      <c r="K7" s="29"/>
      <c r="L7" s="22"/>
      <c r="M7" s="22"/>
      <c r="N7" s="22"/>
    </row>
    <row r="8" spans="1:14" ht="18.75" customHeight="1" x14ac:dyDescent="0.25">
      <c r="A8" s="22"/>
      <c r="B8" s="26" t="s">
        <v>18</v>
      </c>
      <c r="C8" s="27">
        <v>200.28800000000001</v>
      </c>
      <c r="D8" s="27">
        <v>214.71199999999999</v>
      </c>
      <c r="E8" s="27">
        <v>25.401</v>
      </c>
      <c r="F8" s="27">
        <v>39.825000000000003</v>
      </c>
      <c r="G8" s="27">
        <v>70.447999999999979</v>
      </c>
      <c r="H8" s="27">
        <v>21.343</v>
      </c>
      <c r="I8" s="28">
        <v>292.07900000000001</v>
      </c>
      <c r="J8" s="22"/>
      <c r="K8" s="29"/>
      <c r="L8" s="22"/>
      <c r="M8" s="22"/>
      <c r="N8" s="22"/>
    </row>
    <row r="9" spans="1:14" x14ac:dyDescent="0.25">
      <c r="A9" s="22"/>
      <c r="B9" s="26" t="s">
        <v>19</v>
      </c>
      <c r="C9" s="27">
        <v>207.98699999999999</v>
      </c>
      <c r="D9" s="27">
        <v>221.15299999999999</v>
      </c>
      <c r="E9" s="27">
        <v>26.678000000000001</v>
      </c>
      <c r="F9" s="27">
        <v>39.844000000000001</v>
      </c>
      <c r="G9" s="27">
        <v>75.06400000000005</v>
      </c>
      <c r="H9" s="27">
        <v>18.655000000000001</v>
      </c>
      <c r="I9" s="28">
        <v>301.70600000000002</v>
      </c>
      <c r="J9" s="22"/>
      <c r="K9" s="29"/>
      <c r="L9" s="22"/>
      <c r="M9" s="22"/>
      <c r="N9" s="22"/>
    </row>
    <row r="10" spans="1:14" x14ac:dyDescent="0.25">
      <c r="A10" s="22"/>
      <c r="B10" s="26" t="s">
        <v>20</v>
      </c>
      <c r="C10" s="27">
        <v>209.584</v>
      </c>
      <c r="D10" s="27">
        <v>221.81</v>
      </c>
      <c r="E10" s="27">
        <v>26.853999999999999</v>
      </c>
      <c r="F10" s="27">
        <v>39.08</v>
      </c>
      <c r="G10" s="27">
        <v>76.062999999999988</v>
      </c>
      <c r="H10" s="27">
        <v>21.782</v>
      </c>
      <c r="I10" s="28">
        <v>307.42899999999997</v>
      </c>
      <c r="J10" s="22"/>
      <c r="K10" s="29"/>
      <c r="L10" s="22"/>
      <c r="M10" s="22"/>
      <c r="N10" s="22"/>
    </row>
    <row r="11" spans="1:14" x14ac:dyDescent="0.25">
      <c r="A11" s="22"/>
      <c r="B11" s="26" t="s">
        <v>21</v>
      </c>
      <c r="C11" s="27">
        <v>211.56700000000001</v>
      </c>
      <c r="D11" s="27">
        <v>222.68100000000001</v>
      </c>
      <c r="E11" s="27">
        <v>28.087</v>
      </c>
      <c r="F11" s="27">
        <v>39.201000000000001</v>
      </c>
      <c r="G11" s="27">
        <v>73.716000000000008</v>
      </c>
      <c r="H11" s="27">
        <v>19.518000000000001</v>
      </c>
      <c r="I11" s="28">
        <v>304.80099999999999</v>
      </c>
      <c r="J11" s="22"/>
      <c r="K11" s="29"/>
      <c r="L11" s="22"/>
      <c r="M11" s="22"/>
      <c r="N11" s="22"/>
    </row>
    <row r="12" spans="1:14" ht="18.75" customHeight="1" x14ac:dyDescent="0.25">
      <c r="A12" s="22"/>
      <c r="B12" s="26" t="s">
        <v>22</v>
      </c>
      <c r="C12" s="27">
        <v>212.78299999999999</v>
      </c>
      <c r="D12" s="27">
        <v>223.006</v>
      </c>
      <c r="E12" s="27">
        <v>28.867999999999999</v>
      </c>
      <c r="F12" s="27">
        <v>39.091000000000001</v>
      </c>
      <c r="G12" s="27">
        <v>71.95100000000005</v>
      </c>
      <c r="H12" s="27">
        <v>19.539000000000001</v>
      </c>
      <c r="I12" s="28">
        <v>304.27300000000002</v>
      </c>
      <c r="J12" s="22"/>
      <c r="K12" s="29"/>
      <c r="L12" s="22"/>
      <c r="M12" s="22"/>
      <c r="N12" s="22"/>
    </row>
    <row r="13" spans="1:14" x14ac:dyDescent="0.25">
      <c r="A13" s="22"/>
      <c r="B13" s="26" t="s">
        <v>23</v>
      </c>
      <c r="C13" s="27">
        <v>214.441</v>
      </c>
      <c r="D13" s="27">
        <v>223.04</v>
      </c>
      <c r="E13" s="27">
        <v>28.864000000000001</v>
      </c>
      <c r="F13" s="27">
        <v>37.463000000000001</v>
      </c>
      <c r="G13" s="27">
        <v>77.224999999999994</v>
      </c>
      <c r="H13" s="27">
        <v>18.879000000000001</v>
      </c>
      <c r="I13" s="28">
        <v>310.54500000000002</v>
      </c>
      <c r="J13" s="22"/>
      <c r="K13" s="29"/>
      <c r="L13" s="22"/>
      <c r="M13" s="22"/>
      <c r="N13" s="22"/>
    </row>
    <row r="14" spans="1:14" x14ac:dyDescent="0.25">
      <c r="A14" s="22"/>
      <c r="B14" s="26" t="s">
        <v>24</v>
      </c>
      <c r="C14" s="27">
        <v>215.40299999999999</v>
      </c>
      <c r="D14" s="27">
        <v>226.11500000000001</v>
      </c>
      <c r="E14" s="27">
        <v>28.111999999999998</v>
      </c>
      <c r="F14" s="27">
        <v>38.823999999999998</v>
      </c>
      <c r="G14" s="27">
        <v>77.030999999999977</v>
      </c>
      <c r="H14" s="27">
        <v>18.821999999999999</v>
      </c>
      <c r="I14" s="28">
        <v>311.25599999999997</v>
      </c>
      <c r="J14" s="22"/>
      <c r="K14" s="29"/>
      <c r="L14" s="22"/>
      <c r="M14" s="22"/>
      <c r="N14" s="22"/>
    </row>
    <row r="15" spans="1:14" x14ac:dyDescent="0.25">
      <c r="A15" s="22"/>
      <c r="B15" s="26" t="s">
        <v>25</v>
      </c>
      <c r="C15" s="27">
        <v>217.87899999999999</v>
      </c>
      <c r="D15" s="27">
        <v>227.33799999999999</v>
      </c>
      <c r="E15" s="27">
        <v>28.706</v>
      </c>
      <c r="F15" s="27">
        <v>38.164999999999999</v>
      </c>
      <c r="G15" s="27">
        <v>78.339000000000027</v>
      </c>
      <c r="H15" s="27">
        <v>20.459</v>
      </c>
      <c r="I15" s="28">
        <v>316.67700000000002</v>
      </c>
      <c r="J15" s="22"/>
      <c r="K15" s="29"/>
      <c r="L15" s="22"/>
      <c r="M15" s="22"/>
      <c r="N15" s="22"/>
    </row>
    <row r="16" spans="1:14" ht="18.75" customHeight="1" x14ac:dyDescent="0.25">
      <c r="A16" s="22"/>
      <c r="B16" s="26" t="s">
        <v>26</v>
      </c>
      <c r="C16" s="27">
        <v>218.756</v>
      </c>
      <c r="D16" s="27">
        <v>228.25399999999999</v>
      </c>
      <c r="E16" s="27">
        <v>28.831</v>
      </c>
      <c r="F16" s="27">
        <v>38.329000000000001</v>
      </c>
      <c r="G16" s="27">
        <v>83.523999999999972</v>
      </c>
      <c r="H16" s="27">
        <v>17.545000000000002</v>
      </c>
      <c r="I16" s="28">
        <v>319.82499999999999</v>
      </c>
      <c r="J16" s="22"/>
      <c r="K16" s="29"/>
      <c r="L16" s="22"/>
      <c r="M16" s="22"/>
      <c r="N16" s="22"/>
    </row>
    <row r="17" spans="1:14" x14ac:dyDescent="0.25">
      <c r="A17" s="22"/>
      <c r="B17" s="26" t="s">
        <v>27</v>
      </c>
      <c r="C17" s="27">
        <v>221.405</v>
      </c>
      <c r="D17" s="27">
        <v>230.69499999999999</v>
      </c>
      <c r="E17" s="27">
        <v>29.565000000000001</v>
      </c>
      <c r="F17" s="27">
        <v>38.854999999999997</v>
      </c>
      <c r="G17" s="27">
        <v>85.787000000000006</v>
      </c>
      <c r="H17" s="27">
        <v>19.321999999999999</v>
      </c>
      <c r="I17" s="28">
        <v>326.51400000000001</v>
      </c>
      <c r="J17" s="22"/>
      <c r="K17" s="29"/>
      <c r="L17" s="22"/>
      <c r="M17" s="22"/>
      <c r="N17" s="22"/>
    </row>
    <row r="18" spans="1:14" x14ac:dyDescent="0.25">
      <c r="A18" s="22"/>
      <c r="B18" s="26" t="s">
        <v>28</v>
      </c>
      <c r="C18" s="27">
        <v>226.291</v>
      </c>
      <c r="D18" s="27">
        <v>234.30600000000001</v>
      </c>
      <c r="E18" s="27">
        <v>30.646000000000001</v>
      </c>
      <c r="F18" s="27">
        <v>38.661000000000001</v>
      </c>
      <c r="G18" s="27">
        <v>87.569000000000017</v>
      </c>
      <c r="H18" s="27">
        <v>21.058</v>
      </c>
      <c r="I18" s="28">
        <v>334.91800000000001</v>
      </c>
      <c r="J18" s="22"/>
      <c r="K18" s="29"/>
      <c r="L18" s="22"/>
      <c r="M18" s="22"/>
      <c r="N18" s="22"/>
    </row>
    <row r="19" spans="1:14" x14ac:dyDescent="0.25">
      <c r="A19" s="22"/>
      <c r="B19" s="26" t="s">
        <v>29</v>
      </c>
      <c r="C19" s="27">
        <v>226.69800000000001</v>
      </c>
      <c r="D19" s="27">
        <v>235.114</v>
      </c>
      <c r="E19" s="27">
        <v>30.835000000000001</v>
      </c>
      <c r="F19" s="27">
        <v>39.250999999999998</v>
      </c>
      <c r="G19" s="27">
        <v>86.568000000000012</v>
      </c>
      <c r="H19" s="27">
        <v>19.472000000000001</v>
      </c>
      <c r="I19" s="28">
        <v>332.738</v>
      </c>
      <c r="J19" s="22"/>
      <c r="K19" s="29"/>
      <c r="L19" s="22"/>
      <c r="M19" s="22"/>
      <c r="N19" s="22"/>
    </row>
    <row r="20" spans="1:14" ht="18.75" customHeight="1" x14ac:dyDescent="0.25">
      <c r="A20" s="22"/>
      <c r="B20" s="26" t="s">
        <v>30</v>
      </c>
      <c r="C20" s="27">
        <v>225.56</v>
      </c>
      <c r="D20" s="27">
        <v>233.34200000000001</v>
      </c>
      <c r="E20" s="27">
        <v>31.15</v>
      </c>
      <c r="F20" s="27">
        <v>38.932000000000002</v>
      </c>
      <c r="G20" s="27">
        <v>84.850999999999999</v>
      </c>
      <c r="H20" s="27">
        <v>18.332000000000001</v>
      </c>
      <c r="I20" s="28">
        <v>328.74299999999999</v>
      </c>
      <c r="J20" s="22"/>
      <c r="K20" s="29"/>
      <c r="L20" s="22"/>
      <c r="M20" s="22"/>
      <c r="N20" s="22"/>
    </row>
    <row r="21" spans="1:14" x14ac:dyDescent="0.25">
      <c r="A21" s="22"/>
      <c r="B21" s="26" t="s">
        <v>52</v>
      </c>
      <c r="C21" s="27">
        <v>230.792</v>
      </c>
      <c r="D21" s="27">
        <v>240.345</v>
      </c>
      <c r="E21" s="27">
        <v>31.617000000000001</v>
      </c>
      <c r="F21" s="27">
        <v>41.17</v>
      </c>
      <c r="G21" s="27">
        <v>84.408999999999963</v>
      </c>
      <c r="H21" s="27">
        <v>18.581</v>
      </c>
      <c r="I21" s="28">
        <v>333.78199999999998</v>
      </c>
      <c r="J21" s="22"/>
      <c r="K21" s="29"/>
      <c r="L21" s="22"/>
      <c r="M21" s="22"/>
      <c r="N21" s="22"/>
    </row>
    <row r="22" spans="1:14" x14ac:dyDescent="0.25">
      <c r="A22" s="22"/>
      <c r="B22" s="26" t="s">
        <v>53</v>
      </c>
      <c r="C22" s="27">
        <v>234.001</v>
      </c>
      <c r="D22" s="27">
        <v>244.91</v>
      </c>
      <c r="E22" s="27">
        <v>31.26</v>
      </c>
      <c r="F22" s="27">
        <v>42.168999999999997</v>
      </c>
      <c r="G22" s="27">
        <v>85.994</v>
      </c>
      <c r="H22" s="27">
        <v>16.902000000000001</v>
      </c>
      <c r="I22" s="28">
        <v>336.89699999999999</v>
      </c>
      <c r="J22" s="22"/>
      <c r="K22" s="29"/>
      <c r="L22" s="22"/>
      <c r="M22" s="22"/>
      <c r="N22" s="22"/>
    </row>
    <row r="23" spans="1:14" x14ac:dyDescent="0.25">
      <c r="A23" s="22"/>
      <c r="B23" s="26" t="s">
        <v>54</v>
      </c>
      <c r="C23" s="27">
        <v>232.75299999999999</v>
      </c>
      <c r="D23" s="27">
        <v>244.44900000000001</v>
      </c>
      <c r="E23" s="27">
        <v>30.856000000000002</v>
      </c>
      <c r="F23" s="27">
        <v>42.552</v>
      </c>
      <c r="G23" s="27">
        <v>83.916000000000054</v>
      </c>
      <c r="H23" s="27">
        <v>16.436</v>
      </c>
      <c r="I23" s="28">
        <v>333.10500000000002</v>
      </c>
      <c r="J23" s="22"/>
      <c r="K23" s="29"/>
      <c r="L23" s="22"/>
      <c r="M23" s="22"/>
      <c r="N23" s="22"/>
    </row>
    <row r="24" spans="1:14" ht="18.75" customHeight="1" x14ac:dyDescent="0.25">
      <c r="A24" s="22"/>
      <c r="B24" s="26" t="s">
        <v>55</v>
      </c>
      <c r="C24" s="27">
        <v>234.56399999999999</v>
      </c>
      <c r="D24" s="27">
        <v>246.886</v>
      </c>
      <c r="E24" s="27">
        <v>31.166</v>
      </c>
      <c r="F24" s="27">
        <v>43.488</v>
      </c>
      <c r="G24" s="27">
        <v>85.131999999999977</v>
      </c>
      <c r="H24" s="27">
        <v>14.183999999999999</v>
      </c>
      <c r="I24" s="28">
        <v>333.88</v>
      </c>
      <c r="J24" s="22"/>
      <c r="K24" s="29"/>
      <c r="L24" s="22"/>
      <c r="M24" s="22"/>
      <c r="N24" s="22"/>
    </row>
    <row r="25" spans="1:14" x14ac:dyDescent="0.25">
      <c r="A25" s="22"/>
      <c r="B25" s="26" t="s">
        <v>85</v>
      </c>
      <c r="C25" s="27">
        <v>238.09200000000001</v>
      </c>
      <c r="D25" s="27">
        <v>250.46199999999999</v>
      </c>
      <c r="E25" s="27">
        <v>31.395</v>
      </c>
      <c r="F25" s="27">
        <v>43.765000000000001</v>
      </c>
      <c r="G25" s="27">
        <v>87.345999999999975</v>
      </c>
      <c r="H25" s="27">
        <v>15.872999999999999</v>
      </c>
      <c r="I25" s="28">
        <v>341.31099999999998</v>
      </c>
      <c r="J25" s="22"/>
      <c r="K25" s="29"/>
      <c r="L25" s="22"/>
      <c r="M25" s="22"/>
      <c r="N25" s="22"/>
    </row>
    <row r="26" spans="1:14" x14ac:dyDescent="0.25">
      <c r="A26" s="22"/>
      <c r="B26" s="26" t="s">
        <v>86</v>
      </c>
      <c r="C26" s="27">
        <v>239.71199999999999</v>
      </c>
      <c r="D26" s="27">
        <v>252.15600000000001</v>
      </c>
      <c r="E26" s="27">
        <v>31.606000000000002</v>
      </c>
      <c r="F26" s="27">
        <v>44.05</v>
      </c>
      <c r="G26" s="27">
        <v>87.242999999999995</v>
      </c>
      <c r="H26" s="27">
        <v>14.349</v>
      </c>
      <c r="I26" s="28">
        <v>341.30399999999997</v>
      </c>
      <c r="J26" s="22"/>
      <c r="K26" s="29"/>
      <c r="L26" s="22"/>
      <c r="M26" s="22"/>
      <c r="N26" s="22"/>
    </row>
    <row r="27" spans="1:14" x14ac:dyDescent="0.25">
      <c r="A27" s="22"/>
      <c r="B27" s="26" t="s">
        <v>87</v>
      </c>
      <c r="C27" s="27">
        <v>243.02799999999999</v>
      </c>
      <c r="D27" s="27">
        <v>254.70099999999999</v>
      </c>
      <c r="E27" s="27">
        <v>31.696999999999999</v>
      </c>
      <c r="F27" s="27">
        <v>43.37</v>
      </c>
      <c r="G27" s="27">
        <v>88.628000000000014</v>
      </c>
      <c r="H27" s="27">
        <v>10.287000000000001</v>
      </c>
      <c r="I27" s="28">
        <v>341.94299999999998</v>
      </c>
      <c r="J27" s="22"/>
      <c r="K27" s="29"/>
      <c r="L27" s="22"/>
      <c r="M27" s="22"/>
      <c r="N27" s="22"/>
    </row>
    <row r="28" spans="1:14" ht="18.75" customHeight="1" x14ac:dyDescent="0.25">
      <c r="A28" s="22"/>
      <c r="B28" s="26" t="s">
        <v>88</v>
      </c>
      <c r="C28" s="27">
        <v>245.29300000000001</v>
      </c>
      <c r="D28" s="27">
        <v>256.87900000000002</v>
      </c>
      <c r="E28" s="27">
        <v>31.623999999999999</v>
      </c>
      <c r="F28" s="27">
        <v>43.21</v>
      </c>
      <c r="G28" s="27">
        <v>90.198999999999955</v>
      </c>
      <c r="H28" s="27">
        <v>11.199</v>
      </c>
      <c r="I28" s="28">
        <v>346.69099999999997</v>
      </c>
      <c r="J28" s="22"/>
      <c r="K28" s="29"/>
      <c r="L28" s="22"/>
      <c r="M28" s="22"/>
      <c r="N28" s="22"/>
    </row>
    <row r="29" spans="1:14" x14ac:dyDescent="0.25">
      <c r="A29" s="22"/>
      <c r="B29" s="26" t="s">
        <v>99</v>
      </c>
      <c r="C29" s="27">
        <v>246.24799999999999</v>
      </c>
      <c r="D29" s="27">
        <v>258.60500000000002</v>
      </c>
      <c r="E29" s="27">
        <v>31.870999999999999</v>
      </c>
      <c r="F29" s="27">
        <v>44.228000000000002</v>
      </c>
      <c r="G29" s="27">
        <v>90.196000000000026</v>
      </c>
      <c r="H29" s="27">
        <v>12.837</v>
      </c>
      <c r="I29" s="28">
        <v>349.28100000000001</v>
      </c>
      <c r="J29" s="22"/>
      <c r="K29" s="29"/>
      <c r="L29" s="22"/>
      <c r="M29" s="22"/>
      <c r="N29" s="22"/>
    </row>
    <row r="30" spans="1:14" x14ac:dyDescent="0.25">
      <c r="A30" s="22"/>
      <c r="B30" s="26" t="s">
        <v>100</v>
      </c>
      <c r="C30" s="27">
        <v>249.25108536641605</v>
      </c>
      <c r="D30" s="27">
        <v>259.64910178121187</v>
      </c>
      <c r="E30" s="27">
        <v>32.312971892588671</v>
      </c>
      <c r="F30" s="27">
        <v>42.710988307384497</v>
      </c>
      <c r="G30" s="27">
        <v>91.201372735739454</v>
      </c>
      <c r="H30" s="27">
        <v>9.7205588255545372</v>
      </c>
      <c r="I30" s="28">
        <v>350.17301692771002</v>
      </c>
      <c r="J30" s="22"/>
      <c r="K30" s="29"/>
      <c r="L30" s="22"/>
      <c r="M30" s="22"/>
      <c r="N30" s="22"/>
    </row>
    <row r="31" spans="1:14" x14ac:dyDescent="0.25">
      <c r="A31" s="22"/>
      <c r="B31" s="26" t="s">
        <v>101</v>
      </c>
      <c r="C31" s="27">
        <v>251.43255380745168</v>
      </c>
      <c r="D31" s="27">
        <v>261.63090591645732</v>
      </c>
      <c r="E31" s="27">
        <v>32.650119719948535</v>
      </c>
      <c r="F31" s="27">
        <v>42.848471828954196</v>
      </c>
      <c r="G31" s="27">
        <v>93.138554978086148</v>
      </c>
      <c r="H31" s="27">
        <v>7.8220580141260019</v>
      </c>
      <c r="I31" s="28">
        <v>352.39316679966385</v>
      </c>
      <c r="J31" s="22"/>
      <c r="K31" s="29"/>
      <c r="L31" s="22"/>
      <c r="M31" s="22"/>
      <c r="N31" s="22"/>
    </row>
    <row r="32" spans="1:14" ht="18.75" customHeight="1" x14ac:dyDescent="0.25">
      <c r="A32" s="22"/>
      <c r="B32" s="26" t="s">
        <v>102</v>
      </c>
      <c r="C32" s="27">
        <v>253.40391715815539</v>
      </c>
      <c r="D32" s="27">
        <v>263.4036267207602</v>
      </c>
      <c r="E32" s="27">
        <v>32.960803855690962</v>
      </c>
      <c r="F32" s="27">
        <v>42.96051341829574</v>
      </c>
      <c r="G32" s="27">
        <v>94.907811279740741</v>
      </c>
      <c r="H32" s="27">
        <v>6.6044113479738149</v>
      </c>
      <c r="I32" s="28">
        <v>354.91613978586997</v>
      </c>
      <c r="J32" s="22"/>
      <c r="K32" s="29"/>
      <c r="L32" s="22"/>
      <c r="M32" s="22"/>
      <c r="N32" s="22"/>
    </row>
    <row r="33" spans="1:14" x14ac:dyDescent="0.25">
      <c r="A33" s="22"/>
      <c r="B33" s="26" t="s">
        <v>139</v>
      </c>
      <c r="C33" s="27">
        <v>255.24256402029854</v>
      </c>
      <c r="D33" s="27">
        <v>267.78510650060741</v>
      </c>
      <c r="E33" s="27">
        <v>33.25615591133058</v>
      </c>
      <c r="F33" s="27">
        <v>45.798698391639427</v>
      </c>
      <c r="G33" s="27">
        <v>92.382463074347555</v>
      </c>
      <c r="H33" s="27">
        <v>9.4934606932247423</v>
      </c>
      <c r="I33" s="28">
        <v>357.11848778787083</v>
      </c>
      <c r="J33" s="22"/>
      <c r="K33" s="29"/>
      <c r="L33" s="22"/>
      <c r="M33" s="22"/>
      <c r="N33" s="22"/>
    </row>
    <row r="34" spans="1:14" x14ac:dyDescent="0.25">
      <c r="A34" s="22"/>
      <c r="B34" s="26" t="s">
        <v>140</v>
      </c>
      <c r="C34" s="27">
        <v>257.35673317430758</v>
      </c>
      <c r="D34" s="27">
        <v>270.0290625463486</v>
      </c>
      <c r="E34" s="27">
        <v>33.587187361190637</v>
      </c>
      <c r="F34" s="27">
        <v>46.259516733231685</v>
      </c>
      <c r="G34" s="27">
        <v>93.772569156212569</v>
      </c>
      <c r="H34" s="27">
        <v>9.0620875881353484</v>
      </c>
      <c r="I34" s="28">
        <v>360.19138991865549</v>
      </c>
      <c r="J34" s="22"/>
      <c r="K34" s="29"/>
      <c r="L34" s="22"/>
      <c r="M34" s="22"/>
      <c r="N34" s="22"/>
    </row>
    <row r="35" spans="1:14" x14ac:dyDescent="0.25">
      <c r="A35" s="22"/>
      <c r="B35" s="26" t="s">
        <v>141</v>
      </c>
      <c r="C35" s="27">
        <v>259.43217704519776</v>
      </c>
      <c r="D35" s="27">
        <v>272.15280886259859</v>
      </c>
      <c r="E35" s="27">
        <v>33.914098447533455</v>
      </c>
      <c r="F35" s="27">
        <v>46.634730264934319</v>
      </c>
      <c r="G35" s="27">
        <v>94.937378396074848</v>
      </c>
      <c r="H35" s="27">
        <v>8.4431002052039918</v>
      </c>
      <c r="I35" s="28">
        <v>362.81265564647663</v>
      </c>
      <c r="K35" s="29"/>
    </row>
    <row r="36" spans="1:14" ht="18.75" customHeight="1" x14ac:dyDescent="0.25">
      <c r="A36" s="22"/>
      <c r="B36" s="26" t="s">
        <v>142</v>
      </c>
      <c r="C36" s="27">
        <v>261.50262711420197</v>
      </c>
      <c r="D36" s="27">
        <v>274.24979627655927</v>
      </c>
      <c r="E36" s="27">
        <v>34.241323984289672</v>
      </c>
      <c r="F36" s="27">
        <v>46.988493146646931</v>
      </c>
      <c r="G36" s="27">
        <v>96.022099034764778</v>
      </c>
      <c r="H36" s="27">
        <v>7.713243607834591</v>
      </c>
      <c r="I36" s="28">
        <v>365.23796975680136</v>
      </c>
      <c r="K36" s="29"/>
    </row>
    <row r="37" spans="1:14" x14ac:dyDescent="0.25">
      <c r="A37" s="22"/>
      <c r="B37" s="26" t="s">
        <v>150</v>
      </c>
      <c r="C37" s="27">
        <v>263.68028572687808</v>
      </c>
      <c r="D37" s="27">
        <v>276.48145473815725</v>
      </c>
      <c r="E37" s="27">
        <v>34.583601111429793</v>
      </c>
      <c r="F37" s="27">
        <v>47.384770122708964</v>
      </c>
      <c r="G37" s="27">
        <v>96.990938271695597</v>
      </c>
      <c r="H37" s="27">
        <v>6.8119394311070227</v>
      </c>
      <c r="I37" s="28">
        <v>367.4831634296807</v>
      </c>
      <c r="K37" s="29"/>
    </row>
    <row r="38" spans="1:14" ht="15" customHeight="1" x14ac:dyDescent="0.25">
      <c r="A38" s="22"/>
      <c r="B38" s="26" t="s">
        <v>151</v>
      </c>
      <c r="C38" s="27">
        <v>265.94396050335575</v>
      </c>
      <c r="D38" s="27">
        <v>278.84503105137918</v>
      </c>
      <c r="E38" s="27">
        <v>34.938173934024562</v>
      </c>
      <c r="F38" s="27">
        <v>47.83924448204796</v>
      </c>
      <c r="G38" s="27">
        <v>98.152006408904242</v>
      </c>
      <c r="H38" s="27">
        <v>6.50424438603007</v>
      </c>
      <c r="I38" s="28">
        <v>370.60021129829005</v>
      </c>
      <c r="K38" s="29"/>
    </row>
    <row r="39" spans="1:14" ht="15" customHeight="1" x14ac:dyDescent="0.25">
      <c r="A39" s="22"/>
      <c r="B39" s="26" t="s">
        <v>152</v>
      </c>
      <c r="C39" s="27">
        <v>268.05440615413357</v>
      </c>
      <c r="D39" s="27">
        <v>281.01256986775189</v>
      </c>
      <c r="E39" s="27">
        <v>35.273469023083862</v>
      </c>
      <c r="F39" s="27">
        <v>48.231632736702231</v>
      </c>
      <c r="G39" s="27">
        <v>98.883271520250219</v>
      </c>
      <c r="H39" s="27">
        <v>6.2994903221889693</v>
      </c>
      <c r="I39" s="28">
        <v>373.23716799657274</v>
      </c>
      <c r="K39" s="29"/>
    </row>
    <row r="40" spans="1:14" ht="18.75" customHeight="1" x14ac:dyDescent="0.25">
      <c r="A40" s="22"/>
      <c r="B40" s="26" t="s">
        <v>153</v>
      </c>
      <c r="C40" s="27">
        <v>270.20685386888039</v>
      </c>
      <c r="D40" s="27">
        <v>283.23275847452379</v>
      </c>
      <c r="E40" s="27">
        <v>35.615228082858735</v>
      </c>
      <c r="F40" s="27">
        <v>48.641132688502154</v>
      </c>
      <c r="G40" s="27">
        <v>100.3492840146393</v>
      </c>
      <c r="H40" s="27">
        <v>6.2681084900891291</v>
      </c>
      <c r="I40" s="28">
        <v>376.82424637360879</v>
      </c>
      <c r="K40" s="29"/>
    </row>
    <row r="41" spans="1:14" ht="15" customHeight="1" x14ac:dyDescent="0.25">
      <c r="A41" s="22"/>
      <c r="B41" s="26" t="s">
        <v>167</v>
      </c>
      <c r="C41" s="27">
        <v>272.53535598403693</v>
      </c>
      <c r="D41" s="27">
        <v>285.67537120936805</v>
      </c>
      <c r="E41" s="27">
        <v>35.981246232571308</v>
      </c>
      <c r="F41" s="27">
        <v>49.12126145790242</v>
      </c>
      <c r="G41" s="27">
        <v>101.11519625528149</v>
      </c>
      <c r="H41" s="27">
        <v>6.4731674000603601</v>
      </c>
      <c r="I41" s="28">
        <v>380.12371963937875</v>
      </c>
      <c r="K41" s="29"/>
    </row>
    <row r="42" spans="1:14" ht="15" customHeight="1" x14ac:dyDescent="0.25">
      <c r="A42" s="22"/>
      <c r="B42" s="26" t="s">
        <v>168</v>
      </c>
      <c r="C42" s="27">
        <v>274.74620998029832</v>
      </c>
      <c r="D42" s="27">
        <v>288.03576113627986</v>
      </c>
      <c r="E42" s="27">
        <v>36.332664618815834</v>
      </c>
      <c r="F42" s="27">
        <v>49.622215774797404</v>
      </c>
      <c r="G42" s="27">
        <v>102.22705280139644</v>
      </c>
      <c r="H42" s="27">
        <v>6.6647147908035516</v>
      </c>
      <c r="I42" s="28">
        <v>383.6379775724983</v>
      </c>
      <c r="K42" s="29"/>
    </row>
    <row r="43" spans="1:14" ht="15" customHeight="1" x14ac:dyDescent="0.25">
      <c r="A43" s="22"/>
      <c r="B43" s="26" t="s">
        <v>169</v>
      </c>
      <c r="C43" s="27">
        <v>277.02280772570708</v>
      </c>
      <c r="D43" s="27">
        <v>290.37824322821785</v>
      </c>
      <c r="E43" s="27">
        <v>36.693766725414584</v>
      </c>
      <c r="F43" s="27">
        <v>50.049202227925399</v>
      </c>
      <c r="G43" s="27">
        <v>103.19276467713871</v>
      </c>
      <c r="H43" s="27">
        <v>6.730376786468427</v>
      </c>
      <c r="I43" s="28">
        <v>386.94594918931421</v>
      </c>
      <c r="K43" s="29"/>
    </row>
    <row r="44" spans="1:14" ht="18.75" customHeight="1" x14ac:dyDescent="0.25">
      <c r="A44" s="22"/>
      <c r="B44" s="26" t="s">
        <v>170</v>
      </c>
      <c r="C44" s="27">
        <v>279.33117432122555</v>
      </c>
      <c r="D44" s="27">
        <v>292.73542620703205</v>
      </c>
      <c r="E44" s="27">
        <v>37.0600950017758</v>
      </c>
      <c r="F44" s="27">
        <v>50.464346887582323</v>
      </c>
      <c r="G44" s="27">
        <v>103.91785323138384</v>
      </c>
      <c r="H44" s="27">
        <v>6.7371065564808958</v>
      </c>
      <c r="I44" s="28">
        <v>389.9861341090903</v>
      </c>
      <c r="K44" s="29"/>
    </row>
    <row r="45" spans="1:14" ht="18.75" customHeight="1" x14ac:dyDescent="0.25">
      <c r="A45" s="22"/>
      <c r="B45" s="26" t="s">
        <v>172</v>
      </c>
      <c r="C45" s="27">
        <v>281.79242211709874</v>
      </c>
      <c r="D45" s="27">
        <v>295.23439172260703</v>
      </c>
      <c r="E45" s="27">
        <v>37.447795069449917</v>
      </c>
      <c r="F45" s="27">
        <v>50.889764674958194</v>
      </c>
      <c r="G45" s="27">
        <v>105.16777472464145</v>
      </c>
      <c r="H45" s="27">
        <v>6.7058832354343103</v>
      </c>
      <c r="I45" s="28">
        <v>393.66608007717451</v>
      </c>
      <c r="K45" s="29"/>
    </row>
    <row r="46" spans="1:14" ht="18.75" customHeight="1" x14ac:dyDescent="0.25">
      <c r="A46" s="22"/>
      <c r="B46" s="26" t="s">
        <v>173</v>
      </c>
      <c r="C46" s="27">
        <v>284.2107009351281</v>
      </c>
      <c r="D46" s="27">
        <v>297.78379559478685</v>
      </c>
      <c r="E46" s="27">
        <v>37.83087529219145</v>
      </c>
      <c r="F46" s="27">
        <v>51.403969951850236</v>
      </c>
      <c r="G46" s="27">
        <v>106.11823238262008</v>
      </c>
      <c r="H46" s="27">
        <v>6.8393848163672777</v>
      </c>
      <c r="I46" s="28">
        <v>397.16831813411545</v>
      </c>
      <c r="K46" s="29"/>
    </row>
    <row r="47" spans="1:14" ht="18.75" customHeight="1" x14ac:dyDescent="0.25">
      <c r="A47" s="22"/>
      <c r="B47" s="26" t="s">
        <v>174</v>
      </c>
      <c r="C47" s="27">
        <v>286.66949321121359</v>
      </c>
      <c r="D47" s="27">
        <v>300.30744804157735</v>
      </c>
      <c r="E47" s="27">
        <v>38.220382063281427</v>
      </c>
      <c r="F47" s="27">
        <v>51.858336893645145</v>
      </c>
      <c r="G47" s="27">
        <v>107.14224062749958</v>
      </c>
      <c r="H47" s="27">
        <v>6.8479589211972849</v>
      </c>
      <c r="I47" s="28">
        <v>400.65969275991046</v>
      </c>
      <c r="K47" s="29"/>
    </row>
    <row r="48" spans="1:14" ht="18.75" customHeight="1" x14ac:dyDescent="0.25">
      <c r="A48" s="22"/>
      <c r="B48" s="26" t="s">
        <v>175</v>
      </c>
      <c r="C48" s="27">
        <v>289.15078070439665</v>
      </c>
      <c r="D48" s="27">
        <v>302.85448510534377</v>
      </c>
      <c r="E48" s="27">
        <v>38.613944407982451</v>
      </c>
      <c r="F48" s="27">
        <v>52.317648808929547</v>
      </c>
      <c r="G48" s="27">
        <v>108.60645984177455</v>
      </c>
      <c r="H48" s="27">
        <v>6.7979470346573176</v>
      </c>
      <c r="I48" s="28">
        <v>404.55518758082854</v>
      </c>
      <c r="K48" s="29"/>
    </row>
    <row r="49" spans="1:26" ht="18.75" customHeight="1" x14ac:dyDescent="0.25">
      <c r="A49" s="22"/>
      <c r="B49" s="26" t="s">
        <v>197</v>
      </c>
      <c r="C49" s="27">
        <v>291.63412064736775</v>
      </c>
      <c r="D49" s="27">
        <v>305.48411343899113</v>
      </c>
      <c r="E49" s="27">
        <v>39.008877861268608</v>
      </c>
      <c r="F49" s="27">
        <v>52.858870652892016</v>
      </c>
      <c r="G49" s="27">
        <v>109.5973842092414</v>
      </c>
      <c r="H49" s="27">
        <v>6.6462246607585911</v>
      </c>
      <c r="I49" s="28">
        <v>407.87772951736775</v>
      </c>
      <c r="K49" s="29"/>
    </row>
    <row r="50" spans="1:26" ht="18.75" customHeight="1" x14ac:dyDescent="0.25">
      <c r="A50" s="22"/>
      <c r="B50" s="26" t="s">
        <v>198</v>
      </c>
      <c r="C50" s="27">
        <v>294.23128623337732</v>
      </c>
      <c r="D50" s="27">
        <v>308.21165621536966</v>
      </c>
      <c r="E50" s="27">
        <v>39.420172573178711</v>
      </c>
      <c r="F50" s="27">
        <v>53.400542555171043</v>
      </c>
      <c r="G50" s="27">
        <v>110.70248195811286</v>
      </c>
      <c r="H50" s="27">
        <v>6.7782848187402376</v>
      </c>
      <c r="I50" s="28">
        <v>411.71205301023042</v>
      </c>
      <c r="K50" s="29"/>
    </row>
    <row r="51" spans="1:26" ht="18.75" customHeight="1" x14ac:dyDescent="0.25">
      <c r="A51" s="22"/>
      <c r="B51" s="26" t="s">
        <v>199</v>
      </c>
      <c r="C51" s="27">
        <v>296.81520771859437</v>
      </c>
      <c r="D51" s="27">
        <v>310.85907454522965</v>
      </c>
      <c r="E51" s="27">
        <v>39.830788584405795</v>
      </c>
      <c r="F51" s="27">
        <v>53.874655411041118</v>
      </c>
      <c r="G51" s="27">
        <v>111.75230627833582</v>
      </c>
      <c r="H51" s="27">
        <v>6.7839818737739987</v>
      </c>
      <c r="I51" s="28">
        <v>415.35149587070418</v>
      </c>
      <c r="K51" s="29"/>
    </row>
    <row r="52" spans="1:26" ht="18.75" customHeight="1" x14ac:dyDescent="0.25">
      <c r="A52" s="22"/>
      <c r="B52" s="26" t="s">
        <v>200</v>
      </c>
      <c r="C52" s="27">
        <v>299.41599993239561</v>
      </c>
      <c r="D52" s="27">
        <v>313.52571742192049</v>
      </c>
      <c r="E52" s="27">
        <v>40.244794652741177</v>
      </c>
      <c r="F52" s="27">
        <v>54.354512142266124</v>
      </c>
      <c r="G52" s="27">
        <v>112.80975996603001</v>
      </c>
      <c r="H52" s="27">
        <v>6.7335110092225552</v>
      </c>
      <c r="I52" s="28">
        <v>418.9592709076482</v>
      </c>
      <c r="K52" s="29"/>
    </row>
    <row r="53" spans="1:26" x14ac:dyDescent="0.25">
      <c r="A53" s="22"/>
      <c r="B53" s="152">
        <v>2012</v>
      </c>
      <c r="C53" s="145">
        <f ca="1">SUM(OFFSET(C$4,4*(ROW()-ROW(C$53)),0):OFFSET(C$7,4*(ROW()-ROW(C$53)),0))</f>
        <v>794.79899999999998</v>
      </c>
      <c r="D53" s="145">
        <f ca="1">SUM(OFFSET(D$4,4*(ROW()-ROW(D$53)),0):OFFSET(D$7,4*(ROW()-ROW(D$53)),0))</f>
        <v>847.10100000000011</v>
      </c>
      <c r="E53" s="145">
        <f ca="1">SUM(OFFSET(E$4,4*(ROW()-ROW(E$53)),0):OFFSET(E$7,4*(ROW()-ROW(E$53)),0))</f>
        <v>100.816</v>
      </c>
      <c r="F53" s="145">
        <f ca="1">SUM(OFFSET(F$4,4*(ROW()-ROW(F$53)),0):OFFSET(F$7,4*(ROW()-ROW(F$53)),0))</f>
        <v>153.11799999999999</v>
      </c>
      <c r="G53" s="145">
        <f ca="1">SUM(OFFSET(G$4,4*(ROW()-ROW(G$53)),0):OFFSET(G$7,4*(ROW()-ROW(G$53)),0))</f>
        <v>284.44200000000001</v>
      </c>
      <c r="H53" s="145">
        <f ca="1">SUM(OFFSET(H$4,4*(ROW()-ROW(H$53)),0):OFFSET(H$7,4*(ROW()-ROW(H$53)),0))</f>
        <v>84.259</v>
      </c>
      <c r="I53" s="177">
        <f ca="1">SUM(OFFSET(I$4,4*(ROW()-ROW(I$53)),0):OFFSET(I$7,4*(ROW()-ROW(I$53)),0))</f>
        <v>1163.5</v>
      </c>
      <c r="K53" s="29"/>
    </row>
    <row r="54" spans="1:26" x14ac:dyDescent="0.25">
      <c r="A54" s="22"/>
      <c r="B54" s="24">
        <v>2013</v>
      </c>
      <c r="C54" s="27">
        <f ca="1">SUM(OFFSET(C$4,4*(ROW()-ROW(C$53)),0):OFFSET(C$7,4*(ROW()-ROW(C$53)),0))</f>
        <v>829.42599999999993</v>
      </c>
      <c r="D54" s="27">
        <f ca="1">SUM(OFFSET(D$4,4*(ROW()-ROW(D$53)),0):OFFSET(D$7,4*(ROW()-ROW(D$53)),0))</f>
        <v>880.35599999999999</v>
      </c>
      <c r="E54" s="27">
        <f ca="1">SUM(OFFSET(E$4,4*(ROW()-ROW(E$53)),0):OFFSET(E$7,4*(ROW()-ROW(E$53)),0))</f>
        <v>107.02</v>
      </c>
      <c r="F54" s="27">
        <f ca="1">SUM(OFFSET(F$4,4*(ROW()-ROW(F$53)),0):OFFSET(F$7,4*(ROW()-ROW(F$53)),0))</f>
        <v>157.95000000000002</v>
      </c>
      <c r="G54" s="27">
        <f ca="1">SUM(OFFSET(G$4,4*(ROW()-ROW(G$53)),0):OFFSET(G$7,4*(ROW()-ROW(G$53)),0))</f>
        <v>295.29100000000005</v>
      </c>
      <c r="H54" s="27">
        <f ca="1">SUM(OFFSET(H$4,4*(ROW()-ROW(H$53)),0):OFFSET(H$7,4*(ROW()-ROW(H$53)),0))</f>
        <v>81.298000000000002</v>
      </c>
      <c r="I54" s="178">
        <f ca="1">SUM(OFFSET(I$4,4*(ROW()-ROW(I$53)),0):OFFSET(I$7,4*(ROW()-ROW(I$53)),0))</f>
        <v>1206.0150000000001</v>
      </c>
      <c r="K54" s="29"/>
      <c r="L54" s="18"/>
      <c r="M54" s="18"/>
      <c r="N54" s="153"/>
      <c r="O54" s="153"/>
      <c r="P54" s="153"/>
      <c r="Q54" s="154"/>
      <c r="R54" s="154"/>
      <c r="S54" s="154"/>
      <c r="T54" s="154"/>
      <c r="U54" s="154"/>
      <c r="V54" s="19"/>
      <c r="W54" s="19"/>
      <c r="X54" s="19"/>
      <c r="Y54" s="19"/>
      <c r="Z54" s="19"/>
    </row>
    <row r="55" spans="1:26" ht="18.75" customHeight="1" x14ac:dyDescent="0.25">
      <c r="A55" s="22"/>
      <c r="B55" s="24">
        <v>2014</v>
      </c>
      <c r="C55" s="27">
        <f ca="1">SUM(OFFSET(C$4,4*(ROW()-ROW(C$53)),0):OFFSET(C$7,4*(ROW()-ROW(C$53)),0))</f>
        <v>860.50599999999997</v>
      </c>
      <c r="D55" s="27">
        <f ca="1">SUM(OFFSET(D$4,4*(ROW()-ROW(D$53)),0):OFFSET(D$7,4*(ROW()-ROW(D$53)),0))</f>
        <v>899.49900000000002</v>
      </c>
      <c r="E55" s="27">
        <f ca="1">SUM(OFFSET(E$4,4*(ROW()-ROW(E$53)),0):OFFSET(E$7,4*(ROW()-ROW(E$53)),0))</f>
        <v>114.55</v>
      </c>
      <c r="F55" s="27">
        <f ca="1">SUM(OFFSET(F$4,4*(ROW()-ROW(F$53)),0):OFFSET(F$7,4*(ROW()-ROW(F$53)),0))</f>
        <v>153.54300000000001</v>
      </c>
      <c r="G55" s="27">
        <f ca="1">SUM(OFFSET(G$4,4*(ROW()-ROW(G$53)),0):OFFSET(G$7,4*(ROW()-ROW(G$53)),0))</f>
        <v>304.54600000000005</v>
      </c>
      <c r="H55" s="27">
        <f ca="1">SUM(OFFSET(H$4,4*(ROW()-ROW(H$53)),0):OFFSET(H$7,4*(ROW()-ROW(H$53)),0))</f>
        <v>77.699000000000012</v>
      </c>
      <c r="I55" s="178">
        <f ca="1">SUM(OFFSET(I$4,4*(ROW()-ROW(I$53)),0):OFFSET(I$7,4*(ROW()-ROW(I$53)),0))</f>
        <v>1242.751</v>
      </c>
      <c r="K55" s="29"/>
      <c r="L55" s="18"/>
      <c r="M55" s="18"/>
      <c r="N55" s="153"/>
      <c r="O55" s="153"/>
      <c r="P55" s="153"/>
      <c r="Q55" s="154"/>
      <c r="R55" s="154"/>
      <c r="S55" s="154"/>
      <c r="T55" s="154"/>
      <c r="U55" s="154"/>
      <c r="V55" s="19"/>
      <c r="W55" s="19"/>
      <c r="X55" s="19"/>
      <c r="Y55" s="19"/>
      <c r="Z55" s="19"/>
    </row>
    <row r="56" spans="1:26" x14ac:dyDescent="0.25">
      <c r="A56" s="22"/>
      <c r="B56" s="24">
        <v>2015</v>
      </c>
      <c r="C56" s="27">
        <f ca="1">SUM(OFFSET(C$4,4*(ROW()-ROW(C$53)),0):OFFSET(C$7,4*(ROW()-ROW(C$53)),0))</f>
        <v>893.15</v>
      </c>
      <c r="D56" s="27">
        <f ca="1">SUM(OFFSET(D$4,4*(ROW()-ROW(D$53)),0):OFFSET(D$7,4*(ROW()-ROW(D$53)),0))</f>
        <v>928.36900000000003</v>
      </c>
      <c r="E56" s="27">
        <f ca="1">SUM(OFFSET(E$4,4*(ROW()-ROW(E$53)),0):OFFSET(E$7,4*(ROW()-ROW(E$53)),0))</f>
        <v>119.87700000000001</v>
      </c>
      <c r="F56" s="27">
        <f ca="1">SUM(OFFSET(F$4,4*(ROW()-ROW(F$53)),0):OFFSET(F$7,4*(ROW()-ROW(F$53)),0))</f>
        <v>155.096</v>
      </c>
      <c r="G56" s="27">
        <f ca="1">SUM(OFFSET(G$4,4*(ROW()-ROW(G$53)),0):OFFSET(G$7,4*(ROW()-ROW(G$53)),0))</f>
        <v>343.44799999999998</v>
      </c>
      <c r="H56" s="27">
        <f ca="1">SUM(OFFSET(H$4,4*(ROW()-ROW(H$53)),0):OFFSET(H$7,4*(ROW()-ROW(H$53)),0))</f>
        <v>77.397000000000006</v>
      </c>
      <c r="I56" s="178">
        <f ca="1">SUM(OFFSET(I$4,4*(ROW()-ROW(I$53)),0):OFFSET(I$7,4*(ROW()-ROW(I$53)),0))</f>
        <v>1313.9949999999999</v>
      </c>
      <c r="K56" s="29"/>
      <c r="L56" s="18"/>
      <c r="M56" s="18"/>
      <c r="N56" s="153"/>
      <c r="O56" s="153"/>
      <c r="P56" s="153"/>
      <c r="Q56" s="154"/>
      <c r="R56" s="154"/>
      <c r="S56" s="154"/>
      <c r="T56" s="154"/>
      <c r="U56" s="154"/>
      <c r="V56" s="19"/>
      <c r="W56" s="19"/>
      <c r="X56" s="19"/>
      <c r="Y56" s="19"/>
      <c r="Z56" s="19"/>
    </row>
    <row r="57" spans="1:26" x14ac:dyDescent="0.25">
      <c r="A57" s="22"/>
      <c r="B57" s="24">
        <v>2016</v>
      </c>
      <c r="C57" s="27">
        <f ca="1">SUM(OFFSET(C$4,4*(ROW()-ROW(C$53)),0):OFFSET(C$7,4*(ROW()-ROW(C$53)),0))</f>
        <v>923.10599999999999</v>
      </c>
      <c r="D57" s="27">
        <f ca="1">SUM(OFFSET(D$4,4*(ROW()-ROW(D$53)),0):OFFSET(D$7,4*(ROW()-ROW(D$53)),0))</f>
        <v>963.04600000000005</v>
      </c>
      <c r="E57" s="27">
        <f ca="1">SUM(OFFSET(E$4,4*(ROW()-ROW(E$53)),0):OFFSET(E$7,4*(ROW()-ROW(E$53)),0))</f>
        <v>124.88300000000001</v>
      </c>
      <c r="F57" s="27">
        <f ca="1">SUM(OFFSET(F$4,4*(ROW()-ROW(F$53)),0):OFFSET(F$7,4*(ROW()-ROW(F$53)),0))</f>
        <v>164.82300000000001</v>
      </c>
      <c r="G57" s="27">
        <f ca="1">SUM(OFFSET(G$4,4*(ROW()-ROW(G$53)),0):OFFSET(G$7,4*(ROW()-ROW(G$53)),0))</f>
        <v>339.17</v>
      </c>
      <c r="H57" s="27">
        <f ca="1">SUM(OFFSET(H$4,4*(ROW()-ROW(H$53)),0):OFFSET(H$7,4*(ROW()-ROW(H$53)),0))</f>
        <v>70.251000000000005</v>
      </c>
      <c r="I57" s="178">
        <f ca="1">SUM(OFFSET(I$4,4*(ROW()-ROW(I$53)),0):OFFSET(I$7,4*(ROW()-ROW(I$53)),0))</f>
        <v>1332.527</v>
      </c>
      <c r="K57" s="29"/>
      <c r="L57" s="18"/>
      <c r="M57" s="18"/>
      <c r="N57" s="153"/>
      <c r="O57" s="153"/>
      <c r="P57" s="153"/>
      <c r="Q57" s="154"/>
      <c r="R57" s="154"/>
      <c r="S57" s="154"/>
      <c r="T57" s="154"/>
      <c r="U57" s="154"/>
      <c r="V57" s="19"/>
      <c r="W57" s="19"/>
      <c r="X57" s="19"/>
      <c r="Y57" s="19"/>
      <c r="Z57" s="19"/>
    </row>
    <row r="58" spans="1:26" x14ac:dyDescent="0.25">
      <c r="A58" s="22"/>
      <c r="B58" s="24">
        <v>2017</v>
      </c>
      <c r="C58" s="27">
        <f ca="1">SUM(OFFSET(C$4,4*(ROW()-ROW(C$53)),0):OFFSET(C$7,4*(ROW()-ROW(C$53)),0))</f>
        <v>955.39599999999996</v>
      </c>
      <c r="D58" s="27">
        <f ca="1">SUM(OFFSET(D$4,4*(ROW()-ROW(D$53)),0):OFFSET(D$7,4*(ROW()-ROW(D$53)),0))</f>
        <v>1004.2049999999999</v>
      </c>
      <c r="E58" s="27">
        <f ca="1">SUM(OFFSET(E$4,4*(ROW()-ROW(E$53)),0):OFFSET(E$7,4*(ROW()-ROW(E$53)),0))</f>
        <v>125.864</v>
      </c>
      <c r="F58" s="27">
        <f ca="1">SUM(OFFSET(F$4,4*(ROW()-ROW(F$53)),0):OFFSET(F$7,4*(ROW()-ROW(F$53)),0))</f>
        <v>174.673</v>
      </c>
      <c r="G58" s="27">
        <f ca="1">SUM(OFFSET(G$4,4*(ROW()-ROW(G$53)),0):OFFSET(G$7,4*(ROW()-ROW(G$53)),0))</f>
        <v>348.34899999999993</v>
      </c>
      <c r="H58" s="27">
        <f ca="1">SUM(OFFSET(H$4,4*(ROW()-ROW(H$53)),0):OFFSET(H$7,4*(ROW()-ROW(H$53)),0))</f>
        <v>54.692999999999998</v>
      </c>
      <c r="I58" s="178">
        <f ca="1">SUM(OFFSET(I$4,4*(ROW()-ROW(I$53)),0):OFFSET(I$7,4*(ROW()-ROW(I$53)),0))</f>
        <v>1358.4380000000001</v>
      </c>
      <c r="K58" s="29"/>
      <c r="L58" s="18"/>
      <c r="M58" s="18"/>
      <c r="N58" s="153"/>
      <c r="O58" s="153"/>
      <c r="P58" s="153"/>
      <c r="Q58" s="154"/>
      <c r="R58" s="154"/>
      <c r="S58" s="154"/>
      <c r="T58" s="154"/>
      <c r="U58" s="154"/>
      <c r="V58" s="19"/>
      <c r="W58" s="19"/>
      <c r="X58" s="19"/>
      <c r="Y58" s="19"/>
      <c r="Z58" s="19"/>
    </row>
    <row r="59" spans="1:26" ht="18.75" customHeight="1" x14ac:dyDescent="0.25">
      <c r="A59" s="22"/>
      <c r="B59" s="24">
        <v>2018</v>
      </c>
      <c r="C59" s="27">
        <f ca="1">SUM(OFFSET(C$4,4*(ROW()-ROW(C$53)),0):OFFSET(C$7,4*(ROW()-ROW(C$53)),0))</f>
        <v>992.22463917386767</v>
      </c>
      <c r="D59" s="27">
        <f ca="1">SUM(OFFSET(D$4,4*(ROW()-ROW(D$53)),0):OFFSET(D$7,4*(ROW()-ROW(D$53)),0))</f>
        <v>1036.7640076976693</v>
      </c>
      <c r="E59" s="27">
        <f ca="1">SUM(OFFSET(E$4,4*(ROW()-ROW(E$53)),0):OFFSET(E$7,4*(ROW()-ROW(E$53)),0))</f>
        <v>128.4580916125372</v>
      </c>
      <c r="F59" s="27">
        <f ca="1">SUM(OFFSET(F$4,4*(ROW()-ROW(F$53)),0):OFFSET(F$7,4*(ROW()-ROW(F$53)),0))</f>
        <v>172.9974601363387</v>
      </c>
      <c r="G59" s="27">
        <f ca="1">SUM(OFFSET(G$4,4*(ROW()-ROW(G$53)),0):OFFSET(G$7,4*(ROW()-ROW(G$53)),0))</f>
        <v>364.73492771382564</v>
      </c>
      <c r="H59" s="27">
        <f ca="1">SUM(OFFSET(H$4,4*(ROW()-ROW(H$53)),0):OFFSET(H$7,4*(ROW()-ROW(H$53)),0))</f>
        <v>41.578616839680535</v>
      </c>
      <c r="I59" s="178">
        <f ca="1">SUM(OFFSET(I$4,4*(ROW()-ROW(I$53)),0):OFFSET(I$7,4*(ROW()-ROW(I$53)),0))</f>
        <v>1398.538183727374</v>
      </c>
      <c r="K59" s="29"/>
      <c r="L59" s="18"/>
      <c r="M59" s="18"/>
      <c r="N59" s="153"/>
      <c r="O59" s="153"/>
      <c r="P59" s="153"/>
      <c r="Q59" s="154"/>
      <c r="R59" s="154"/>
      <c r="S59" s="154"/>
      <c r="T59" s="154"/>
      <c r="U59" s="154"/>
      <c r="V59" s="19"/>
      <c r="W59" s="19"/>
      <c r="X59" s="19"/>
      <c r="Y59" s="19"/>
      <c r="Z59" s="19"/>
    </row>
    <row r="60" spans="1:26" x14ac:dyDescent="0.25">
      <c r="A60" s="22"/>
      <c r="B60" s="24">
        <v>2019</v>
      </c>
      <c r="C60" s="27">
        <f ca="1">SUM(OFFSET(C$4,4*(ROW()-ROW(C$53)),0):OFFSET(C$7,4*(ROW()-ROW(C$53)),0))</f>
        <v>1025.4353913979592</v>
      </c>
      <c r="D60" s="27">
        <f ca="1">SUM(OFFSET(D$4,4*(ROW()-ROW(D$53)),0):OFFSET(D$7,4*(ROW()-ROW(D$53)),0))</f>
        <v>1073.3706046303146</v>
      </c>
      <c r="E60" s="27">
        <f ca="1">SUM(OFFSET(E$4,4*(ROW()-ROW(E$53)),0):OFFSET(E$7,4*(ROW()-ROW(E$53)),0))</f>
        <v>133.71824557574564</v>
      </c>
      <c r="F60" s="27">
        <f ca="1">SUM(OFFSET(F$4,4*(ROW()-ROW(F$53)),0):OFFSET(F$7,4*(ROW()-ROW(F$53)),0))</f>
        <v>181.65345880810116</v>
      </c>
      <c r="G60" s="27">
        <f ca="1">SUM(OFFSET(G$4,4*(ROW()-ROW(G$53)),0):OFFSET(G$7,4*(ROW()-ROW(G$53)),0))</f>
        <v>376.00022190637571</v>
      </c>
      <c r="H60" s="27">
        <f ca="1">SUM(OFFSET(H$4,4*(ROW()-ROW(H$53)),0):OFFSET(H$7,4*(ROW()-ROW(H$53)),0))</f>
        <v>33.603059834537895</v>
      </c>
      <c r="I60" s="178">
        <f ca="1">SUM(OFFSET(I$4,4*(ROW()-ROW(I$53)),0):OFFSET(I$7,4*(ROW()-ROW(I$53)),0))</f>
        <v>1435.038673138873</v>
      </c>
      <c r="K60" s="29"/>
      <c r="L60" s="18"/>
      <c r="M60" s="18"/>
      <c r="N60" s="153"/>
      <c r="O60" s="153"/>
      <c r="P60" s="153"/>
      <c r="Q60" s="154"/>
      <c r="R60" s="154"/>
      <c r="S60" s="154"/>
      <c r="T60" s="154"/>
      <c r="U60" s="154"/>
      <c r="V60" s="19"/>
      <c r="W60" s="19"/>
      <c r="X60" s="19"/>
      <c r="Y60" s="19"/>
      <c r="Z60" s="19"/>
    </row>
    <row r="61" spans="1:26" x14ac:dyDescent="0.25">
      <c r="A61" s="22"/>
      <c r="B61" s="24">
        <v>2020</v>
      </c>
      <c r="C61" s="27">
        <f ca="1">SUM(OFFSET(C$4,4*(ROW()-ROW(C$53)),0):OFFSET(C$7,4*(ROW()-ROW(C$53)),0))</f>
        <v>1059.1812794985694</v>
      </c>
      <c r="D61" s="27">
        <f ca="1">SUM(OFFSET(D$4,4*(ROW()-ROW(D$53)),0):OFFSET(D$7,4*(ROW()-ROW(D$53)),0))</f>
        <v>1110.5888519338475</v>
      </c>
      <c r="E61" s="27">
        <f ca="1">SUM(OFFSET(E$4,4*(ROW()-ROW(E$53)),0):OFFSET(E$7,4*(ROW()-ROW(E$53)),0))</f>
        <v>139.03656805282787</v>
      </c>
      <c r="F61" s="27">
        <f ca="1">SUM(OFFSET(F$4,4*(ROW()-ROW(F$53)),0):OFFSET(F$7,4*(ROW()-ROW(F$53)),0))</f>
        <v>190.44414048810609</v>
      </c>
      <c r="G61" s="27">
        <f ca="1">SUM(OFFSET(G$4,4*(ROW()-ROW(G$53)),0):OFFSET(G$7,4*(ROW()-ROW(G$53)),0))</f>
        <v>390.04831523561484</v>
      </c>
      <c r="H61" s="27">
        <f ca="1">SUM(OFFSET(H$4,4*(ROW()-ROW(H$53)),0):OFFSET(H$7,4*(ROW()-ROW(H$53)),0))</f>
        <v>27.328917747160652</v>
      </c>
      <c r="I61" s="178">
        <f ca="1">SUM(OFFSET(I$4,4*(ROW()-ROW(I$53)),0):OFFSET(I$7,4*(ROW()-ROW(I$53)),0))</f>
        <v>1476.5585124813449</v>
      </c>
      <c r="K61" s="29"/>
      <c r="L61" s="18"/>
      <c r="M61" s="18"/>
      <c r="N61" s="153"/>
      <c r="O61" s="153"/>
      <c r="P61" s="153"/>
      <c r="Q61" s="154"/>
      <c r="R61" s="154"/>
      <c r="S61" s="154"/>
      <c r="T61" s="154"/>
      <c r="U61" s="154"/>
      <c r="V61" s="19"/>
      <c r="W61" s="19"/>
      <c r="X61" s="19"/>
      <c r="Y61" s="19"/>
      <c r="Z61" s="19"/>
    </row>
    <row r="62" spans="1:26" x14ac:dyDescent="0.25">
      <c r="A62" s="22"/>
      <c r="B62" s="24">
        <v>2021</v>
      </c>
      <c r="C62" s="27">
        <f ca="1">SUM(OFFSET(C$4,4*(ROW()-ROW(C$53)),0):OFFSET(C$7,4*(ROW()-ROW(C$53)),0))</f>
        <v>1094.5112275589227</v>
      </c>
      <c r="D62" s="27">
        <f ca="1">SUM(OFFSET(D$4,4*(ROW()-ROW(D$53)),0):OFFSET(D$7,4*(ROW()-ROW(D$53)),0))</f>
        <v>1147.3221340483894</v>
      </c>
      <c r="E62" s="27">
        <f ca="1">SUM(OFFSET(E$4,4*(ROW()-ROW(E$53)),0):OFFSET(E$7,4*(ROW()-ROW(E$53)),0))</f>
        <v>144.62290565966046</v>
      </c>
      <c r="F62" s="27">
        <f ca="1">SUM(OFFSET(F$4,4*(ROW()-ROW(F$53)),0):OFFSET(F$7,4*(ROW()-ROW(F$53)),0))</f>
        <v>197.43381214912739</v>
      </c>
      <c r="G62" s="27">
        <f ca="1">SUM(OFFSET(G$4,4*(ROW()-ROW(G$53)),0):OFFSET(G$7,4*(ROW()-ROW(G$53)),0))</f>
        <v>406.88429774845594</v>
      </c>
      <c r="H62" s="27">
        <f ca="1">SUM(OFFSET(H$4,4*(ROW()-ROW(H$53)),0):OFFSET(H$7,4*(ROW()-ROW(H$53)),0))</f>
        <v>26.136367467421465</v>
      </c>
      <c r="I62" s="178">
        <f ca="1">SUM(OFFSET(I$4,4*(ROW()-ROW(I$53)),0):OFFSET(I$7,4*(ROW()-ROW(I$53)),0))</f>
        <v>1527.5318927748001</v>
      </c>
      <c r="K62" s="29"/>
      <c r="L62" s="18"/>
      <c r="M62" s="18"/>
      <c r="N62" s="153"/>
      <c r="O62" s="153"/>
      <c r="P62" s="153"/>
      <c r="Q62" s="154"/>
      <c r="R62" s="154"/>
      <c r="S62" s="154"/>
      <c r="T62" s="154"/>
      <c r="U62" s="154"/>
      <c r="V62" s="19"/>
      <c r="W62" s="19"/>
      <c r="X62" s="19"/>
      <c r="Y62" s="19"/>
      <c r="Z62" s="19"/>
    </row>
    <row r="63" spans="1:26" x14ac:dyDescent="0.25">
      <c r="A63" s="22"/>
      <c r="B63" s="24">
        <v>2022</v>
      </c>
      <c r="C63" s="27">
        <f ca="1">SUM(OFFSET(C$4,4*(ROW()-ROW(C$53)),0):OFFSET(C$7,4*(ROW()-ROW(C$53)),0))</f>
        <v>1132.0037905846659</v>
      </c>
      <c r="D63" s="27">
        <f ca="1">SUM(OFFSET(D$4,4*(ROW()-ROW(D$53)),0):OFFSET(D$7,4*(ROW()-ROW(D$53)),0))</f>
        <v>1186.0610615660032</v>
      </c>
      <c r="E63" s="27">
        <f ca="1">SUM(OFFSET(E$4,4*(ROW()-ROW(E$53)),0):OFFSET(E$7,4*(ROW()-ROW(E$53)),0))</f>
        <v>150.55914742669859</v>
      </c>
      <c r="F63" s="27">
        <f ca="1">SUM(OFFSET(F$4,4*(ROW()-ROW(F$53)),0):OFFSET(F$7,4*(ROW()-ROW(F$53)),0))</f>
        <v>204.61641840803588</v>
      </c>
      <c r="G63" s="27">
        <f ca="1">SUM(OFFSET(G$4,4*(ROW()-ROW(G$53)),0):OFFSET(G$7,4*(ROW()-ROW(G$53)),0))</f>
        <v>422.34610096614495</v>
      </c>
      <c r="H63" s="27">
        <f ca="1">SUM(OFFSET(H$4,4*(ROW()-ROW(H$53)),0):OFFSET(H$7,4*(ROW()-ROW(H$53)),0))</f>
        <v>27.130333529479771</v>
      </c>
      <c r="I63" s="178">
        <f ca="1">SUM(OFFSET(I$4,4*(ROW()-ROW(I$53)),0):OFFSET(I$7,4*(ROW()-ROW(I$53)),0))</f>
        <v>1581.4802250802907</v>
      </c>
      <c r="K63" s="29"/>
      <c r="L63" s="18"/>
      <c r="M63" s="18"/>
      <c r="N63" s="153"/>
      <c r="O63" s="153"/>
      <c r="P63" s="153"/>
      <c r="Q63" s="154"/>
      <c r="R63" s="154"/>
      <c r="S63" s="154"/>
      <c r="T63" s="154"/>
      <c r="U63" s="154"/>
      <c r="V63" s="19"/>
      <c r="W63" s="19"/>
      <c r="X63" s="19"/>
      <c r="Y63" s="19"/>
      <c r="Z63" s="19"/>
    </row>
    <row r="64" spans="1:26" x14ac:dyDescent="0.25">
      <c r="A64" s="22"/>
      <c r="B64" s="194">
        <v>2023</v>
      </c>
      <c r="C64" s="93">
        <f ca="1">SUM(OFFSET(C$4,4*(ROW()-ROW(C$53)),0):OFFSET(C$7,4*(ROW()-ROW(C$53)),0))</f>
        <v>1171.8313953037359</v>
      </c>
      <c r="D64" s="93">
        <f ca="1">SUM(OFFSET(D$4,4*(ROW()-ROW(D$53)),0):OFFSET(D$7,4*(ROW()-ROW(D$53)),0))</f>
        <v>1227.4093293049341</v>
      </c>
      <c r="E64" s="93">
        <f ca="1">SUM(OFFSET(E$4,4*(ROW()-ROW(E$53)),0):OFFSET(E$7,4*(ROW()-ROW(E$53)),0))</f>
        <v>156.87378342683559</v>
      </c>
      <c r="F64" s="93">
        <f ca="1">SUM(OFFSET(F$4,4*(ROW()-ROW(F$53)),0):OFFSET(F$7,4*(ROW()-ROW(F$53)),0))</f>
        <v>212.45171742803373</v>
      </c>
      <c r="G64" s="93">
        <f ca="1">SUM(OFFSET(G$4,4*(ROW()-ROW(G$53)),0):OFFSET(G$7,4*(ROW()-ROW(G$53)),0))</f>
        <v>440.65863228746463</v>
      </c>
      <c r="H64" s="93">
        <f ca="1">SUM(OFFSET(H$4,4*(ROW()-ROW(H$53)),0):OFFSET(H$7,4*(ROW()-ROW(H$53)),0))</f>
        <v>27.006438387930146</v>
      </c>
      <c r="I64" s="179">
        <f ca="1">SUM(OFFSET(I$4,4*(ROW()-ROW(I$53)),0):OFFSET(I$7,4*(ROW()-ROW(I$53)),0))</f>
        <v>1639.4964659791308</v>
      </c>
      <c r="K64" s="29"/>
      <c r="L64" s="18"/>
      <c r="M64" s="18"/>
      <c r="N64" s="153"/>
      <c r="O64" s="153"/>
      <c r="P64" s="153"/>
      <c r="Q64" s="154"/>
      <c r="R64" s="154"/>
      <c r="S64" s="154"/>
      <c r="T64" s="154"/>
      <c r="U64" s="154"/>
      <c r="V64" s="19"/>
      <c r="W64" s="19"/>
      <c r="X64" s="19"/>
      <c r="Y64" s="19"/>
      <c r="Z64" s="19"/>
    </row>
    <row r="65" spans="1:11" x14ac:dyDescent="0.25">
      <c r="A65" s="22"/>
      <c r="B65" s="26" t="s">
        <v>107</v>
      </c>
      <c r="C65" s="27">
        <f ca="1">SUM(OFFSET(C$5,4*(ROW()-ROW(C$65)),0):OFFSET(C$8,4*(ROW()-ROW(C$65)),0))</f>
        <v>800.78200000000004</v>
      </c>
      <c r="D65" s="27">
        <f ca="1">SUM(OFFSET(D$5,4*(ROW()-ROW(D$65)),0):OFFSET(D$8,4*(ROW()-ROW(D$65)),0))</f>
        <v>852.7</v>
      </c>
      <c r="E65" s="27">
        <f ca="1">SUM(OFFSET(E$5,4*(ROW()-ROW(E$65)),0):OFFSET(E$8,4*(ROW()-ROW(E$65)),0))</f>
        <v>102.23299999999999</v>
      </c>
      <c r="F65" s="27">
        <f ca="1">SUM(OFFSET(F$5,4*(ROW()-ROW(F$65)),0):OFFSET(F$8,4*(ROW()-ROW(F$65)),0))</f>
        <v>154.15100000000001</v>
      </c>
      <c r="G65" s="27">
        <f ca="1">SUM(OFFSET(G$5,4*(ROW()-ROW(G$65)),0):OFFSET(G$8,4*(ROW()-ROW(G$65)),0))</f>
        <v>283.93700000000001</v>
      </c>
      <c r="H65" s="27">
        <f ca="1">SUM(OFFSET(H$5,4*(ROW()-ROW(H$65)),0):OFFSET(H$8,4*(ROW()-ROW(H$65)),0))</f>
        <v>85.798000000000002</v>
      </c>
      <c r="I65" s="177">
        <f ca="1">SUM(OFFSET(I$5,4*(ROW()-ROW(I$65)),0):OFFSET(I$8,4*(ROW()-ROW(I$65)),0))</f>
        <v>1170.5170000000001</v>
      </c>
      <c r="K65" s="29"/>
    </row>
    <row r="66" spans="1:11" x14ac:dyDescent="0.25">
      <c r="A66" s="22"/>
      <c r="B66" s="26" t="s">
        <v>108</v>
      </c>
      <c r="C66" s="27">
        <f ca="1">SUM(OFFSET(C$5,4*(ROW()-ROW(C$65)),0):OFFSET(C$8,4*(ROW()-ROW(C$65)),0))</f>
        <v>841.92100000000005</v>
      </c>
      <c r="D66" s="27">
        <f ca="1">SUM(OFFSET(D$5,4*(ROW()-ROW(D$65)),0):OFFSET(D$8,4*(ROW()-ROW(D$65)),0))</f>
        <v>888.65</v>
      </c>
      <c r="E66" s="27">
        <f ca="1">SUM(OFFSET(E$5,4*(ROW()-ROW(E$65)),0):OFFSET(E$8,4*(ROW()-ROW(E$65)),0))</f>
        <v>110.48699999999999</v>
      </c>
      <c r="F66" s="27">
        <f ca="1">SUM(OFFSET(F$5,4*(ROW()-ROW(F$65)),0):OFFSET(F$8,4*(ROW()-ROW(F$65)),0))</f>
        <v>157.21600000000001</v>
      </c>
      <c r="G66" s="27">
        <f ca="1">SUM(OFFSET(G$5,4*(ROW()-ROW(G$65)),0):OFFSET(G$8,4*(ROW()-ROW(G$65)),0))</f>
        <v>296.7940000000001</v>
      </c>
      <c r="H66" s="27">
        <f ca="1">SUM(OFFSET(H$5,4*(ROW()-ROW(H$65)),0):OFFSET(H$8,4*(ROW()-ROW(H$65)),0))</f>
        <v>79.494</v>
      </c>
      <c r="I66" s="28">
        <f ca="1">SUM(OFFSET(I$5,4*(ROW()-ROW(I$65)),0):OFFSET(I$8,4*(ROW()-ROW(I$65)),0))</f>
        <v>1218.2089999999998</v>
      </c>
      <c r="K66" s="29"/>
    </row>
    <row r="67" spans="1:11" x14ac:dyDescent="0.25">
      <c r="A67" s="22"/>
      <c r="B67" s="26" t="s">
        <v>109</v>
      </c>
      <c r="C67" s="27">
        <f ca="1">SUM(OFFSET(C$5,4*(ROW()-ROW(C$65)),0):OFFSET(C$8,4*(ROW()-ROW(C$65)),0))</f>
        <v>866.47899999999993</v>
      </c>
      <c r="D67" s="27">
        <f ca="1">SUM(OFFSET(D$5,4*(ROW()-ROW(D$65)),0):OFFSET(D$8,4*(ROW()-ROW(D$65)),0))</f>
        <v>904.74699999999996</v>
      </c>
      <c r="E67" s="27">
        <f ca="1">SUM(OFFSET(E$5,4*(ROW()-ROW(E$65)),0):OFFSET(E$8,4*(ROW()-ROW(E$65)),0))</f>
        <v>114.51300000000001</v>
      </c>
      <c r="F67" s="27">
        <f ca="1">SUM(OFFSET(F$5,4*(ROW()-ROW(F$65)),0):OFFSET(F$8,4*(ROW()-ROW(F$65)),0))</f>
        <v>152.78100000000001</v>
      </c>
      <c r="G67" s="27">
        <f ca="1">SUM(OFFSET(G$5,4*(ROW()-ROW(G$65)),0):OFFSET(G$8,4*(ROW()-ROW(G$65)),0))</f>
        <v>316.11899999999997</v>
      </c>
      <c r="H67" s="27">
        <f ca="1">SUM(OFFSET(H$5,4*(ROW()-ROW(H$65)),0):OFFSET(H$8,4*(ROW()-ROW(H$65)),0))</f>
        <v>75.704999999999998</v>
      </c>
      <c r="I67" s="28">
        <f ca="1">SUM(OFFSET(I$5,4*(ROW()-ROW(I$65)),0):OFFSET(I$8,4*(ROW()-ROW(I$65)),0))</f>
        <v>1258.3029999999999</v>
      </c>
      <c r="K67" s="29"/>
    </row>
    <row r="68" spans="1:11" ht="18.75" customHeight="1" x14ac:dyDescent="0.25">
      <c r="A68" s="22"/>
      <c r="B68" s="26" t="s">
        <v>110</v>
      </c>
      <c r="C68" s="27">
        <f ca="1">SUM(OFFSET(C$5,4*(ROW()-ROW(C$65)),0):OFFSET(C$8,4*(ROW()-ROW(C$65)),0))</f>
        <v>899.95399999999995</v>
      </c>
      <c r="D68" s="27">
        <f ca="1">SUM(OFFSET(D$5,4*(ROW()-ROW(D$65)),0):OFFSET(D$8,4*(ROW()-ROW(D$65)),0))</f>
        <v>933.45699999999999</v>
      </c>
      <c r="E68" s="27">
        <f ca="1">SUM(OFFSET(E$5,4*(ROW()-ROW(E$65)),0):OFFSET(E$8,4*(ROW()-ROW(E$65)),0))</f>
        <v>122.196</v>
      </c>
      <c r="F68" s="27">
        <f ca="1">SUM(OFFSET(F$5,4*(ROW()-ROW(F$65)),0):OFFSET(F$8,4*(ROW()-ROW(F$65)),0))</f>
        <v>155.69900000000001</v>
      </c>
      <c r="G68" s="27">
        <f ca="1">SUM(OFFSET(G$5,4*(ROW()-ROW(G$65)),0):OFFSET(G$8,4*(ROW()-ROW(G$65)),0))</f>
        <v>344.77500000000003</v>
      </c>
      <c r="H68" s="27">
        <f ca="1">SUM(OFFSET(H$5,4*(ROW()-ROW(H$65)),0):OFFSET(H$8,4*(ROW()-ROW(H$65)),0))</f>
        <v>78.183999999999997</v>
      </c>
      <c r="I68" s="28">
        <f ca="1">SUM(OFFSET(I$5,4*(ROW()-ROW(I$65)),0):OFFSET(I$8,4*(ROW()-ROW(I$65)),0))</f>
        <v>1322.913</v>
      </c>
      <c r="K68" s="29"/>
    </row>
    <row r="69" spans="1:11" x14ac:dyDescent="0.25">
      <c r="A69" s="22"/>
      <c r="B69" s="26" t="s">
        <v>111</v>
      </c>
      <c r="C69" s="27">
        <f ca="1">SUM(OFFSET(C$5,4*(ROW()-ROW(C$65)),0):OFFSET(C$8,4*(ROW()-ROW(C$65)),0))</f>
        <v>932.11</v>
      </c>
      <c r="D69" s="27">
        <f ca="1">SUM(OFFSET(D$5,4*(ROW()-ROW(D$65)),0):OFFSET(D$8,4*(ROW()-ROW(D$65)),0))</f>
        <v>976.58999999999992</v>
      </c>
      <c r="E69" s="27">
        <f ca="1">SUM(OFFSET(E$5,4*(ROW()-ROW(E$65)),0):OFFSET(E$8,4*(ROW()-ROW(E$65)),0))</f>
        <v>124.899</v>
      </c>
      <c r="F69" s="27">
        <f ca="1">SUM(OFFSET(F$5,4*(ROW()-ROW(F$65)),0):OFFSET(F$8,4*(ROW()-ROW(F$65)),0))</f>
        <v>169.37899999999999</v>
      </c>
      <c r="G69" s="27">
        <f ca="1">SUM(OFFSET(G$5,4*(ROW()-ROW(G$65)),0):OFFSET(G$8,4*(ROW()-ROW(G$65)),0))</f>
        <v>339.45100000000002</v>
      </c>
      <c r="H69" s="27">
        <f ca="1">SUM(OFFSET(H$5,4*(ROW()-ROW(H$65)),0):OFFSET(H$8,4*(ROW()-ROW(H$65)),0))</f>
        <v>66.103000000000009</v>
      </c>
      <c r="I69" s="28">
        <f ca="1">SUM(OFFSET(I$5,4*(ROW()-ROW(I$65)),0):OFFSET(I$8,4*(ROW()-ROW(I$65)),0))</f>
        <v>1337.664</v>
      </c>
      <c r="K69" s="29"/>
    </row>
    <row r="70" spans="1:11" x14ac:dyDescent="0.25">
      <c r="A70" s="22"/>
      <c r="B70" s="26" t="s">
        <v>112</v>
      </c>
      <c r="C70" s="27">
        <f ca="1">SUM(OFFSET(C$5,4*(ROW()-ROW(C$65)),0):OFFSET(C$8,4*(ROW()-ROW(C$65)),0))</f>
        <v>966.125</v>
      </c>
      <c r="D70" s="27">
        <f ca="1">SUM(OFFSET(D$5,4*(ROW()-ROW(D$65)),0):OFFSET(D$8,4*(ROW()-ROW(D$65)),0))</f>
        <v>1014.198</v>
      </c>
      <c r="E70" s="27">
        <f ca="1">SUM(OFFSET(E$5,4*(ROW()-ROW(E$65)),0):OFFSET(E$8,4*(ROW()-ROW(E$65)),0))</f>
        <v>126.322</v>
      </c>
      <c r="F70" s="27">
        <f ca="1">SUM(OFFSET(F$5,4*(ROW()-ROW(F$65)),0):OFFSET(F$8,4*(ROW()-ROW(F$65)),0))</f>
        <v>174.39500000000001</v>
      </c>
      <c r="G70" s="27">
        <f ca="1">SUM(OFFSET(G$5,4*(ROW()-ROW(G$65)),0):OFFSET(G$8,4*(ROW()-ROW(G$65)),0))</f>
        <v>353.41599999999994</v>
      </c>
      <c r="H70" s="27">
        <f ca="1">SUM(OFFSET(H$5,4*(ROW()-ROW(H$65)),0):OFFSET(H$8,4*(ROW()-ROW(H$65)),0))</f>
        <v>51.707999999999998</v>
      </c>
      <c r="I70" s="28">
        <f ca="1">SUM(OFFSET(I$5,4*(ROW()-ROW(I$65)),0):OFFSET(I$8,4*(ROW()-ROW(I$65)),0))</f>
        <v>1371.249</v>
      </c>
      <c r="K70" s="29"/>
    </row>
    <row r="71" spans="1:11" x14ac:dyDescent="0.25">
      <c r="A71" s="22"/>
      <c r="B71" s="26" t="s">
        <v>113</v>
      </c>
      <c r="C71" s="27">
        <f ca="1">SUM(OFFSET(C$5,4*(ROW()-ROW(C$65)),0):OFFSET(C$8,4*(ROW()-ROW(C$65)),0))</f>
        <v>1000.3355563320231</v>
      </c>
      <c r="D71" s="27">
        <f ca="1">SUM(OFFSET(D$5,4*(ROW()-ROW(D$65)),0):OFFSET(D$8,4*(ROW()-ROW(D$65)),0))</f>
        <v>1043.2886344184294</v>
      </c>
      <c r="E71" s="27">
        <f ca="1">SUM(OFFSET(E$5,4*(ROW()-ROW(E$65)),0):OFFSET(E$8,4*(ROW()-ROW(E$65)),0))</f>
        <v>129.79489546822816</v>
      </c>
      <c r="F71" s="27">
        <f ca="1">SUM(OFFSET(F$5,4*(ROW()-ROW(F$65)),0):OFFSET(F$8,4*(ROW()-ROW(F$65)),0))</f>
        <v>172.74797355463443</v>
      </c>
      <c r="G71" s="27">
        <f ca="1">SUM(OFFSET(G$5,4*(ROW()-ROW(G$65)),0):OFFSET(G$8,4*(ROW()-ROW(G$65)),0))</f>
        <v>369.4437389935664</v>
      </c>
      <c r="H71" s="27">
        <f ca="1">SUM(OFFSET(H$5,4*(ROW()-ROW(H$65)),0):OFFSET(H$8,4*(ROW()-ROW(H$65)),0))</f>
        <v>36.984028187654353</v>
      </c>
      <c r="I71" s="28">
        <f ca="1">SUM(OFFSET(I$5,4*(ROW()-ROW(I$65)),0):OFFSET(I$8,4*(ROW()-ROW(I$65)),0))</f>
        <v>1406.7633235132437</v>
      </c>
      <c r="K71" s="29"/>
    </row>
    <row r="72" spans="1:11" ht="18.75" customHeight="1" x14ac:dyDescent="0.25">
      <c r="A72" s="22"/>
      <c r="B72" s="26" t="s">
        <v>143</v>
      </c>
      <c r="C72" s="27">
        <f ca="1">SUM(OFFSET(C$5,4*(ROW()-ROW(C$65)),0):OFFSET(C$8,4*(ROW()-ROW(C$65)),0))</f>
        <v>1033.5341013540058</v>
      </c>
      <c r="D72" s="27">
        <f ca="1">SUM(OFFSET(D$5,4*(ROW()-ROW(D$65)),0):OFFSET(D$8,4*(ROW()-ROW(D$65)),0))</f>
        <v>1084.216774186114</v>
      </c>
      <c r="E72" s="27">
        <f ca="1">SUM(OFFSET(E$5,4*(ROW()-ROW(E$65)),0):OFFSET(E$8,4*(ROW()-ROW(E$65)),0))</f>
        <v>134.99876570434435</v>
      </c>
      <c r="F72" s="27">
        <f ca="1">SUM(OFFSET(F$5,4*(ROW()-ROW(F$65)),0):OFFSET(F$8,4*(ROW()-ROW(F$65)),0))</f>
        <v>185.68143853645236</v>
      </c>
      <c r="G72" s="27">
        <f ca="1">SUM(OFFSET(G$5,4*(ROW()-ROW(G$65)),0):OFFSET(G$8,4*(ROW()-ROW(G$65)),0))</f>
        <v>377.11450966139978</v>
      </c>
      <c r="H72" s="27">
        <f ca="1">SUM(OFFSET(H$5,4*(ROW()-ROW(H$65)),0):OFFSET(H$8,4*(ROW()-ROW(H$65)),0))</f>
        <v>34.711892094398671</v>
      </c>
      <c r="I72" s="28">
        <f ca="1">SUM(OFFSET(I$5,4*(ROW()-ROW(I$65)),0):OFFSET(I$8,4*(ROW()-ROW(I$65)),0))</f>
        <v>1445.3605031098041</v>
      </c>
      <c r="K72" s="29"/>
    </row>
    <row r="73" spans="1:11" ht="18.75" customHeight="1" x14ac:dyDescent="0.25">
      <c r="A73" s="22"/>
      <c r="B73" s="26" t="s">
        <v>154</v>
      </c>
      <c r="C73" s="27">
        <f ca="1">SUM(OFFSET(C$5,4*(ROW()-ROW(C$65)),0):OFFSET(C$8,4*(ROW()-ROW(C$65)),0))</f>
        <v>1067.885506253248</v>
      </c>
      <c r="D73" s="27">
        <f ca="1">SUM(OFFSET(D$5,4*(ROW()-ROW(D$65)),0):OFFSET(D$8,4*(ROW()-ROW(D$65)),0))</f>
        <v>1119.5718141318121</v>
      </c>
      <c r="E73" s="27">
        <f ca="1">SUM(OFFSET(E$5,4*(ROW()-ROW(E$65)),0):OFFSET(E$8,4*(ROW()-ROW(E$65)),0))</f>
        <v>140.41047215139696</v>
      </c>
      <c r="F73" s="27">
        <f ca="1">SUM(OFFSET(F$5,4*(ROW()-ROW(F$65)),0):OFFSET(F$8,4*(ROW()-ROW(F$65)),0))</f>
        <v>192.09678002996131</v>
      </c>
      <c r="G73" s="27">
        <f ca="1">SUM(OFFSET(G$5,4*(ROW()-ROW(G$65)),0):OFFSET(G$8,4*(ROW()-ROW(G$65)),0))</f>
        <v>394.37550021548935</v>
      </c>
      <c r="H73" s="27">
        <f ca="1">SUM(OFFSET(H$5,4*(ROW()-ROW(H$65)),0):OFFSET(H$8,4*(ROW()-ROW(H$65)),0))</f>
        <v>25.88378262941519</v>
      </c>
      <c r="I73" s="28">
        <f ca="1">SUM(OFFSET(I$5,4*(ROW()-ROW(I$65)),0):OFFSET(I$8,4*(ROW()-ROW(I$65)),0))</f>
        <v>1488.1447890981522</v>
      </c>
      <c r="K73" s="29"/>
    </row>
    <row r="74" spans="1:11" x14ac:dyDescent="0.25">
      <c r="A74" s="22"/>
      <c r="B74" s="26" t="s">
        <v>171</v>
      </c>
      <c r="C74" s="27">
        <f ca="1">SUM(OFFSET(C$5,4*(ROW()-ROW(C$65)),0):OFFSET(C$8,4*(ROW()-ROW(C$65)),0))</f>
        <v>1103.6355480112677</v>
      </c>
      <c r="D74" s="27">
        <f ca="1">SUM(OFFSET(D$5,4*(ROW()-ROW(D$65)),0):OFFSET(D$8,4*(ROW()-ROW(D$65)),0))</f>
        <v>1156.8248017808978</v>
      </c>
      <c r="E74" s="27">
        <f ca="1">SUM(OFFSET(E$5,4*(ROW()-ROW(E$65)),0):OFFSET(E$8,4*(ROW()-ROW(E$65)),0))</f>
        <v>146.06777257857752</v>
      </c>
      <c r="F74" s="27">
        <f ca="1">SUM(OFFSET(F$5,4*(ROW()-ROW(F$65)),0):OFFSET(F$8,4*(ROW()-ROW(F$65)),0))</f>
        <v>199.25702634820755</v>
      </c>
      <c r="G74" s="27">
        <f ca="1">SUM(OFFSET(G$5,4*(ROW()-ROW(G$65)),0):OFFSET(G$8,4*(ROW()-ROW(G$65)),0))</f>
        <v>410.45286696520049</v>
      </c>
      <c r="H74" s="27">
        <f ca="1">SUM(OFFSET(H$5,4*(ROW()-ROW(H$65)),0):OFFSET(H$8,4*(ROW()-ROW(H$65)),0))</f>
        <v>26.605365533813234</v>
      </c>
      <c r="I74" s="178">
        <f ca="1">SUM(OFFSET(I$5,4*(ROW()-ROW(I$65)),0):OFFSET(I$8,4*(ROW()-ROW(I$65)),0))</f>
        <v>1540.6937805102814</v>
      </c>
      <c r="K74" s="29"/>
    </row>
    <row r="75" spans="1:11" x14ac:dyDescent="0.25">
      <c r="A75" s="22"/>
      <c r="B75" s="26" t="s">
        <v>176</v>
      </c>
      <c r="C75" s="27">
        <f ca="1">SUM(OFFSET(C$5,4*(ROW()-ROW(C$65)),0):OFFSET(C$8,4*(ROW()-ROW(C$65)),0))</f>
        <v>1141.8233969678372</v>
      </c>
      <c r="D75" s="27">
        <f ca="1">SUM(OFFSET(D$5,4*(ROW()-ROW(D$65)),0):OFFSET(D$8,4*(ROW()-ROW(D$65)),0))</f>
        <v>1196.180120464315</v>
      </c>
      <c r="E75" s="27">
        <f ca="1">SUM(OFFSET(E$5,4*(ROW()-ROW(E$65)),0):OFFSET(E$8,4*(ROW()-ROW(E$65)),0))</f>
        <v>152.11299683290522</v>
      </c>
      <c r="F75" s="27">
        <f ca="1">SUM(OFFSET(F$5,4*(ROW()-ROW(F$65)),0):OFFSET(F$8,4*(ROW()-ROW(F$65)),0))</f>
        <v>206.46972032938311</v>
      </c>
      <c r="G75" s="27">
        <f ca="1">SUM(OFFSET(G$5,4*(ROW()-ROW(G$65)),0):OFFSET(G$8,4*(ROW()-ROW(G$65)),0))</f>
        <v>427.03470757653565</v>
      </c>
      <c r="H75" s="27">
        <f ca="1">SUM(OFFSET(H$5,4*(ROW()-ROW(H$65)),0):OFFSET(H$8,4*(ROW()-ROW(H$65)),0))</f>
        <v>27.191174007656194</v>
      </c>
      <c r="I75" s="178">
        <f ca="1">SUM(OFFSET(I$5,4*(ROW()-ROW(I$65)),0):OFFSET(I$8,4*(ROW()-ROW(I$65)),0))</f>
        <v>1596.0492785520289</v>
      </c>
      <c r="K75" s="29"/>
    </row>
    <row r="76" spans="1:11" x14ac:dyDescent="0.25">
      <c r="A76" s="22"/>
      <c r="B76" s="26" t="s">
        <v>201</v>
      </c>
      <c r="C76" s="27">
        <f ca="1">SUM(OFFSET(C$5,4*(ROW()-ROW(C$65)),0):OFFSET(C$8,4*(ROW()-ROW(C$65)),0))</f>
        <v>1182.096614531735</v>
      </c>
      <c r="D76" s="27">
        <f ca="1">SUM(OFFSET(D$5,4*(ROW()-ROW(D$65)),0):OFFSET(D$8,4*(ROW()-ROW(D$65)),0))</f>
        <v>1238.0805616215109</v>
      </c>
      <c r="E76" s="27">
        <f ca="1">SUM(OFFSET(E$5,4*(ROW()-ROW(E$65)),0):OFFSET(E$8,4*(ROW()-ROW(E$65)),0))</f>
        <v>158.50463367159429</v>
      </c>
      <c r="F76" s="27">
        <f ca="1">SUM(OFFSET(F$5,4*(ROW()-ROW(F$65)),0):OFFSET(F$8,4*(ROW()-ROW(F$65)),0))</f>
        <v>214.48858076137029</v>
      </c>
      <c r="G76" s="27">
        <f ca="1">SUM(OFFSET(G$5,4*(ROW()-ROW(G$65)),0):OFFSET(G$8,4*(ROW()-ROW(G$65)),0))</f>
        <v>444.86193241172009</v>
      </c>
      <c r="H76" s="27">
        <f ca="1">SUM(OFFSET(H$5,4*(ROW()-ROW(H$65)),0):OFFSET(H$8,4*(ROW()-ROW(H$65)),0))</f>
        <v>26.94200236249538</v>
      </c>
      <c r="I76" s="179">
        <f ca="1">SUM(OFFSET(I$5,4*(ROW()-ROW(I$65)),0):OFFSET(I$8,4*(ROW()-ROW(I$65)),0))</f>
        <v>1653.9005493059506</v>
      </c>
      <c r="K76" s="29"/>
    </row>
    <row r="77" spans="1:11" ht="12.75" customHeight="1" x14ac:dyDescent="0.25">
      <c r="A77" s="22"/>
      <c r="B77" s="95" t="s">
        <v>31</v>
      </c>
      <c r="C77" s="96"/>
      <c r="D77" s="96"/>
      <c r="E77" s="96"/>
      <c r="F77" s="96"/>
      <c r="G77" s="96"/>
      <c r="H77" s="96"/>
      <c r="I77" s="97"/>
      <c r="K77" s="29"/>
    </row>
    <row r="78" spans="1:11" ht="12.75" customHeight="1" x14ac:dyDescent="0.25">
      <c r="A78" s="22"/>
      <c r="B78" s="648" t="s">
        <v>137</v>
      </c>
      <c r="C78" s="664"/>
      <c r="D78" s="664"/>
      <c r="E78" s="664"/>
      <c r="F78" s="664"/>
      <c r="G78" s="664"/>
      <c r="H78" s="664"/>
      <c r="I78" s="665"/>
      <c r="K78" s="29"/>
    </row>
    <row r="79" spans="1:11" ht="22.5" customHeight="1" x14ac:dyDescent="0.25">
      <c r="A79" s="22"/>
      <c r="B79" s="623" t="s">
        <v>204</v>
      </c>
      <c r="C79" s="664"/>
      <c r="D79" s="664"/>
      <c r="E79" s="664"/>
      <c r="F79" s="664"/>
      <c r="G79" s="664"/>
      <c r="H79" s="664"/>
      <c r="I79" s="665"/>
      <c r="K79" s="29"/>
    </row>
    <row r="80" spans="1:11" ht="22.5" customHeight="1" x14ac:dyDescent="0.25">
      <c r="A80" s="22"/>
      <c r="B80" s="623" t="s">
        <v>203</v>
      </c>
      <c r="C80" s="664"/>
      <c r="D80" s="664"/>
      <c r="E80" s="664"/>
      <c r="F80" s="664"/>
      <c r="G80" s="664"/>
      <c r="H80" s="664"/>
      <c r="I80" s="665"/>
      <c r="K80" s="29"/>
    </row>
    <row r="81" spans="1:11" ht="15.75" thickBot="1" x14ac:dyDescent="0.3">
      <c r="A81" s="22"/>
      <c r="B81" s="98" t="s">
        <v>66</v>
      </c>
      <c r="C81" s="99"/>
      <c r="D81" s="99"/>
      <c r="E81" s="99"/>
      <c r="F81" s="99"/>
      <c r="G81" s="99"/>
      <c r="H81" s="99"/>
      <c r="I81" s="100"/>
      <c r="K81" s="29"/>
    </row>
    <row r="82" spans="1:11" x14ac:dyDescent="0.25">
      <c r="B82" s="12"/>
      <c r="K82" s="29"/>
    </row>
    <row r="83" spans="1:11" ht="18.75" customHeight="1" x14ac:dyDescent="0.25"/>
    <row r="87" spans="1:11" ht="18.75" customHeight="1" x14ac:dyDescent="0.25"/>
    <row r="91" spans="1:11" ht="18.75" customHeight="1" x14ac:dyDescent="0.25"/>
    <row r="95" spans="1:11" ht="18.75" customHeight="1" x14ac:dyDescent="0.25"/>
    <row r="99" ht="18.75" customHeight="1" x14ac:dyDescent="0.25"/>
    <row r="103" ht="18.75" customHeight="1" x14ac:dyDescent="0.25"/>
  </sheetData>
  <mergeCells count="4">
    <mergeCell ref="B2:I2"/>
    <mergeCell ref="B78:I78"/>
    <mergeCell ref="B79:I79"/>
    <mergeCell ref="B80:I80"/>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sheetPr>
  <dimension ref="A1:H107"/>
  <sheetViews>
    <sheetView zoomScaleNormal="100" zoomScaleSheetLayoutView="100" workbookViewId="0"/>
  </sheetViews>
  <sheetFormatPr defaultRowHeight="15" x14ac:dyDescent="0.25"/>
  <cols>
    <col min="1" max="1" width="9.21875" style="260" customWidth="1"/>
    <col min="2" max="2" width="8.33203125" style="260" customWidth="1"/>
    <col min="3" max="3" width="12.33203125" style="260" customWidth="1"/>
    <col min="4" max="4" width="14.109375" style="260" customWidth="1"/>
    <col min="5" max="5" width="14.5546875" style="260" customWidth="1"/>
    <col min="6" max="7" width="12.33203125" style="260" customWidth="1"/>
    <col min="8" max="16384" width="8.88671875" style="260"/>
  </cols>
  <sheetData>
    <row r="1" spans="1:8" ht="33.75" customHeight="1" thickBot="1" x14ac:dyDescent="0.3">
      <c r="A1" s="284" t="s">
        <v>92</v>
      </c>
      <c r="B1" s="284"/>
      <c r="C1" s="284"/>
      <c r="D1" s="284"/>
      <c r="F1" s="259"/>
    </row>
    <row r="2" spans="1:8" ht="21" customHeight="1" thickBot="1" x14ac:dyDescent="0.3">
      <c r="A2" s="384"/>
      <c r="B2" s="666" t="s">
        <v>351</v>
      </c>
      <c r="C2" s="667"/>
      <c r="D2" s="667"/>
      <c r="E2" s="668"/>
      <c r="F2" s="385"/>
      <c r="G2" s="385"/>
      <c r="H2" s="259"/>
    </row>
    <row r="3" spans="1:8" ht="66.75" customHeight="1" x14ac:dyDescent="0.25">
      <c r="A3" s="281"/>
      <c r="B3" s="386"/>
      <c r="C3" s="387" t="s">
        <v>352</v>
      </c>
      <c r="D3" s="387" t="s">
        <v>353</v>
      </c>
      <c r="E3" s="388" t="s">
        <v>354</v>
      </c>
      <c r="F3" s="389"/>
    </row>
    <row r="4" spans="1:8" x14ac:dyDescent="0.25">
      <c r="A4" s="281"/>
      <c r="B4" s="24" t="s">
        <v>132</v>
      </c>
      <c r="C4" s="25">
        <v>122.297</v>
      </c>
      <c r="D4" s="25">
        <v>107.05206042603007</v>
      </c>
      <c r="E4" s="390">
        <v>78.143252596226745</v>
      </c>
    </row>
    <row r="5" spans="1:8" x14ac:dyDescent="0.25">
      <c r="A5" s="281"/>
      <c r="B5" s="24" t="s">
        <v>133</v>
      </c>
      <c r="C5" s="25">
        <v>121.991</v>
      </c>
      <c r="D5" s="25">
        <v>107.11166241278876</v>
      </c>
      <c r="E5" s="390">
        <v>77.904356134164118</v>
      </c>
    </row>
    <row r="6" spans="1:8" x14ac:dyDescent="0.25">
      <c r="A6" s="281"/>
      <c r="B6" s="24" t="s">
        <v>134</v>
      </c>
      <c r="C6" s="25">
        <v>122.087</v>
      </c>
      <c r="D6" s="25">
        <v>106.68557353984684</v>
      </c>
      <c r="E6" s="390">
        <v>78.277047575696827</v>
      </c>
    </row>
    <row r="7" spans="1:8" x14ac:dyDescent="0.25">
      <c r="A7" s="281"/>
      <c r="B7" s="24" t="s">
        <v>148</v>
      </c>
      <c r="C7" s="25">
        <v>118.041</v>
      </c>
      <c r="D7" s="25">
        <v>101.03938295964896</v>
      </c>
      <c r="E7" s="390">
        <v>79.912166617400018</v>
      </c>
    </row>
    <row r="8" spans="1:8" x14ac:dyDescent="0.25">
      <c r="A8" s="281"/>
      <c r="B8" s="24" t="s">
        <v>2</v>
      </c>
      <c r="C8" s="25">
        <v>112.256</v>
      </c>
      <c r="D8" s="25">
        <v>92.347364231973174</v>
      </c>
      <c r="E8" s="390">
        <v>83.148758590756202</v>
      </c>
    </row>
    <row r="9" spans="1:8" x14ac:dyDescent="0.25">
      <c r="A9" s="281"/>
      <c r="B9" s="24" t="s">
        <v>3</v>
      </c>
      <c r="C9" s="25">
        <v>109.31</v>
      </c>
      <c r="D9" s="25">
        <v>90.92822376540245</v>
      </c>
      <c r="E9" s="390">
        <v>82.230304374145533</v>
      </c>
    </row>
    <row r="10" spans="1:8" x14ac:dyDescent="0.25">
      <c r="A10" s="281"/>
      <c r="B10" s="24" t="s">
        <v>4</v>
      </c>
      <c r="C10" s="25">
        <v>110.42400000000001</v>
      </c>
      <c r="D10" s="25">
        <v>94.250544924512909</v>
      </c>
      <c r="E10" s="390">
        <v>80.140180470394895</v>
      </c>
    </row>
    <row r="11" spans="1:8" x14ac:dyDescent="0.25">
      <c r="A11" s="281"/>
      <c r="B11" s="24" t="s">
        <v>5</v>
      </c>
      <c r="C11" s="25">
        <v>112.119</v>
      </c>
      <c r="D11" s="25">
        <v>97.171481778770357</v>
      </c>
      <c r="E11" s="390">
        <v>78.924365867423433</v>
      </c>
    </row>
    <row r="12" spans="1:8" x14ac:dyDescent="0.25">
      <c r="A12" s="281"/>
      <c r="B12" s="24" t="s">
        <v>6</v>
      </c>
      <c r="C12" s="25">
        <v>113.581</v>
      </c>
      <c r="D12" s="25">
        <v>99.776998383989621</v>
      </c>
      <c r="E12" s="390">
        <v>77.865659115852381</v>
      </c>
    </row>
    <row r="13" spans="1:8" x14ac:dyDescent="0.25">
      <c r="A13" s="281"/>
      <c r="B13" s="24" t="s">
        <v>7</v>
      </c>
      <c r="C13" s="25">
        <v>117.16800000000001</v>
      </c>
      <c r="D13" s="25">
        <v>104.20005688318574</v>
      </c>
      <c r="E13" s="390">
        <v>76.915128810817293</v>
      </c>
    </row>
    <row r="14" spans="1:8" x14ac:dyDescent="0.25">
      <c r="A14" s="281"/>
      <c r="B14" s="24" t="s">
        <v>8</v>
      </c>
      <c r="C14" s="25">
        <v>116.601</v>
      </c>
      <c r="D14" s="25">
        <v>106.32803278882773</v>
      </c>
      <c r="E14" s="390">
        <v>75.01104349845798</v>
      </c>
    </row>
    <row r="15" spans="1:8" x14ac:dyDescent="0.25">
      <c r="A15" s="281"/>
      <c r="B15" s="24" t="s">
        <v>9</v>
      </c>
      <c r="C15" s="25">
        <v>121.458</v>
      </c>
      <c r="D15" s="25">
        <v>108.4163647673803</v>
      </c>
      <c r="E15" s="390">
        <v>76.630559290100791</v>
      </c>
    </row>
    <row r="16" spans="1:8" x14ac:dyDescent="0.25">
      <c r="A16" s="281"/>
      <c r="B16" s="24" t="s">
        <v>10</v>
      </c>
      <c r="C16" s="25">
        <v>124.86</v>
      </c>
      <c r="D16" s="25">
        <v>110.81980484789628</v>
      </c>
      <c r="E16" s="390">
        <v>77.068456381648687</v>
      </c>
    </row>
    <row r="17" spans="1:5" x14ac:dyDescent="0.25">
      <c r="A17" s="281"/>
      <c r="B17" s="24" t="s">
        <v>11</v>
      </c>
      <c r="C17" s="25">
        <v>123.72</v>
      </c>
      <c r="D17" s="25">
        <v>111.77119229856751</v>
      </c>
      <c r="E17" s="390">
        <v>75.714792864142183</v>
      </c>
    </row>
    <row r="18" spans="1:5" x14ac:dyDescent="0.25">
      <c r="A18" s="281"/>
      <c r="B18" s="24" t="s">
        <v>12</v>
      </c>
      <c r="C18" s="25">
        <v>123.77</v>
      </c>
      <c r="D18" s="25">
        <v>112.71746428297675</v>
      </c>
      <c r="E18" s="390">
        <v>75.10950358905616</v>
      </c>
    </row>
    <row r="19" spans="1:5" x14ac:dyDescent="0.25">
      <c r="A19" s="281"/>
      <c r="B19" s="24" t="s">
        <v>13</v>
      </c>
      <c r="C19" s="25">
        <v>126.434</v>
      </c>
      <c r="D19" s="25">
        <v>113.06600708241736</v>
      </c>
      <c r="E19" s="390">
        <v>76.489625317078406</v>
      </c>
    </row>
    <row r="20" spans="1:5" x14ac:dyDescent="0.25">
      <c r="A20" s="281"/>
      <c r="B20" s="26" t="s">
        <v>14</v>
      </c>
      <c r="C20" s="25">
        <v>129.441</v>
      </c>
      <c r="D20" s="25">
        <v>113.74172246826279</v>
      </c>
      <c r="E20" s="390">
        <v>77.843574412617215</v>
      </c>
    </row>
    <row r="21" spans="1:5" x14ac:dyDescent="0.25">
      <c r="A21" s="281"/>
      <c r="B21" s="26" t="s">
        <v>15</v>
      </c>
      <c r="C21" s="25">
        <v>124.06399999999999</v>
      </c>
      <c r="D21" s="25">
        <v>114.00034443556821</v>
      </c>
      <c r="E21" s="390">
        <v>74.440679162913241</v>
      </c>
    </row>
    <row r="22" spans="1:5" x14ac:dyDescent="0.25">
      <c r="A22" s="281"/>
      <c r="B22" s="26" t="s">
        <v>16</v>
      </c>
      <c r="C22" s="25">
        <v>126.988</v>
      </c>
      <c r="D22" s="25">
        <v>114.63274941478355</v>
      </c>
      <c r="E22" s="390">
        <v>75.774780216832298</v>
      </c>
    </row>
    <row r="23" spans="1:5" x14ac:dyDescent="0.25">
      <c r="A23" s="281"/>
      <c r="B23" s="26" t="s">
        <v>17</v>
      </c>
      <c r="C23" s="25">
        <v>125.663</v>
      </c>
      <c r="D23" s="25">
        <v>114.10228355437779</v>
      </c>
      <c r="E23" s="390">
        <v>75.332745989314816</v>
      </c>
    </row>
    <row r="24" spans="1:5" x14ac:dyDescent="0.25">
      <c r="A24" s="281"/>
      <c r="B24" s="24" t="s">
        <v>18</v>
      </c>
      <c r="C24" s="25">
        <v>129.45400000000001</v>
      </c>
      <c r="D24" s="25">
        <v>115.06440262148105</v>
      </c>
      <c r="E24" s="390">
        <v>76.956480587825737</v>
      </c>
    </row>
    <row r="25" spans="1:5" x14ac:dyDescent="0.25">
      <c r="A25" s="281"/>
      <c r="B25" s="24" t="s">
        <v>19</v>
      </c>
      <c r="C25" s="25">
        <v>130.52199999999999</v>
      </c>
      <c r="D25" s="25">
        <v>117.09261257624833</v>
      </c>
      <c r="E25" s="390">
        <v>76.247381689315205</v>
      </c>
    </row>
    <row r="26" spans="1:5" x14ac:dyDescent="0.25">
      <c r="A26" s="281"/>
      <c r="B26" s="24" t="s">
        <v>20</v>
      </c>
      <c r="C26" s="25">
        <v>127.876</v>
      </c>
      <c r="D26" s="25">
        <v>118.13216347102353</v>
      </c>
      <c r="E26" s="390">
        <v>74.044293939831249</v>
      </c>
    </row>
    <row r="27" spans="1:5" x14ac:dyDescent="0.25">
      <c r="A27" s="281"/>
      <c r="B27" s="24" t="s">
        <v>21</v>
      </c>
      <c r="C27" s="25">
        <v>126.411</v>
      </c>
      <c r="D27" s="25">
        <v>118.54965831070172</v>
      </c>
      <c r="E27" s="390">
        <v>72.938238609245403</v>
      </c>
    </row>
    <row r="28" spans="1:5" x14ac:dyDescent="0.25">
      <c r="A28" s="281"/>
      <c r="B28" s="24" t="s">
        <v>22</v>
      </c>
      <c r="C28" s="25">
        <v>129.34200000000001</v>
      </c>
      <c r="D28" s="25">
        <v>120.29914402654569</v>
      </c>
      <c r="E28" s="390">
        <v>73.544084461910359</v>
      </c>
    </row>
    <row r="29" spans="1:5" x14ac:dyDescent="0.25">
      <c r="A29" s="281"/>
      <c r="B29" s="24" t="s">
        <v>23</v>
      </c>
      <c r="C29" s="25">
        <v>132.22999999999999</v>
      </c>
      <c r="D29" s="25">
        <v>121.20548865432158</v>
      </c>
      <c r="E29" s="390">
        <v>74.62398241644263</v>
      </c>
    </row>
    <row r="30" spans="1:5" x14ac:dyDescent="0.25">
      <c r="A30" s="281"/>
      <c r="B30" s="24" t="s">
        <v>24</v>
      </c>
      <c r="C30" s="25">
        <v>130.25399999999999</v>
      </c>
      <c r="D30" s="25">
        <v>122.14381524708855</v>
      </c>
      <c r="E30" s="390">
        <v>72.944121562136203</v>
      </c>
    </row>
    <row r="31" spans="1:5" x14ac:dyDescent="0.25">
      <c r="A31" s="281"/>
      <c r="B31" s="24" t="s">
        <v>25</v>
      </c>
      <c r="C31" s="25">
        <v>135.18799999999999</v>
      </c>
      <c r="D31" s="25">
        <v>123.26354299091162</v>
      </c>
      <c r="E31" s="390">
        <v>75.019507276349387</v>
      </c>
    </row>
    <row r="32" spans="1:5" x14ac:dyDescent="0.25">
      <c r="A32" s="281"/>
      <c r="B32" s="24" t="s">
        <v>26</v>
      </c>
      <c r="C32" s="25">
        <v>136.727</v>
      </c>
      <c r="D32" s="25">
        <v>124.87690074313602</v>
      </c>
      <c r="E32" s="390">
        <v>74.893285674256873</v>
      </c>
    </row>
    <row r="33" spans="1:5" x14ac:dyDescent="0.25">
      <c r="A33" s="281"/>
      <c r="B33" s="24" t="s">
        <v>27</v>
      </c>
      <c r="C33" s="25">
        <v>137.84299999999999</v>
      </c>
      <c r="D33" s="25">
        <v>126.09347773556674</v>
      </c>
      <c r="E33" s="390">
        <v>74.776098959700008</v>
      </c>
    </row>
    <row r="34" spans="1:5" x14ac:dyDescent="0.25">
      <c r="A34" s="281"/>
      <c r="B34" s="24" t="s">
        <v>28</v>
      </c>
      <c r="C34" s="25">
        <v>136.6</v>
      </c>
      <c r="D34" s="25">
        <v>126.00885279070285</v>
      </c>
      <c r="E34" s="390">
        <v>74.151570324753706</v>
      </c>
    </row>
    <row r="35" spans="1:5" x14ac:dyDescent="0.25">
      <c r="A35" s="281"/>
      <c r="B35" s="24" t="s">
        <v>29</v>
      </c>
      <c r="C35" s="25">
        <v>139.37</v>
      </c>
      <c r="D35" s="25">
        <v>127.41478381736171</v>
      </c>
      <c r="E35" s="390">
        <v>74.820428189380252</v>
      </c>
    </row>
    <row r="36" spans="1:5" x14ac:dyDescent="0.25">
      <c r="A36" s="281"/>
      <c r="B36" s="24" t="s">
        <v>30</v>
      </c>
      <c r="C36" s="25">
        <v>138.03800000000001</v>
      </c>
      <c r="D36" s="25">
        <v>127.24935523212373</v>
      </c>
      <c r="E36" s="390">
        <v>74.201686922405258</v>
      </c>
    </row>
    <row r="37" spans="1:5" x14ac:dyDescent="0.25">
      <c r="A37" s="281"/>
      <c r="B37" s="24" t="s">
        <v>52</v>
      </c>
      <c r="C37" s="25">
        <v>139.31299999999999</v>
      </c>
      <c r="D37" s="25">
        <v>128.21722904269822</v>
      </c>
      <c r="E37" s="390">
        <v>74.321757090421741</v>
      </c>
    </row>
    <row r="38" spans="1:5" x14ac:dyDescent="0.25">
      <c r="A38" s="281"/>
      <c r="B38" s="24" t="s">
        <v>53</v>
      </c>
      <c r="C38" s="25">
        <v>134.86099999999999</v>
      </c>
      <c r="D38" s="25">
        <v>129.21870361299378</v>
      </c>
      <c r="E38" s="390">
        <v>71.389067139490152</v>
      </c>
    </row>
    <row r="39" spans="1:5" x14ac:dyDescent="0.25">
      <c r="A39" s="281"/>
      <c r="B39" s="24" t="s">
        <v>54</v>
      </c>
      <c r="C39" s="25">
        <v>143.821</v>
      </c>
      <c r="D39" s="25">
        <v>131.45935275105393</v>
      </c>
      <c r="E39" s="390">
        <v>74.83444211849735</v>
      </c>
    </row>
    <row r="40" spans="1:5" x14ac:dyDescent="0.25">
      <c r="A40" s="281"/>
      <c r="B40" s="24" t="s">
        <v>55</v>
      </c>
      <c r="C40" s="25">
        <v>143.233</v>
      </c>
      <c r="D40" s="25">
        <v>132.7857368414619</v>
      </c>
      <c r="E40" s="390">
        <v>73.784029854991743</v>
      </c>
    </row>
    <row r="41" spans="1:5" x14ac:dyDescent="0.25">
      <c r="A41" s="281"/>
      <c r="B41" s="24" t="s">
        <v>85</v>
      </c>
      <c r="C41" s="25">
        <v>144.83799999999999</v>
      </c>
      <c r="D41" s="25">
        <v>134.1943229911391</v>
      </c>
      <c r="E41" s="390">
        <v>73.827657114081774</v>
      </c>
    </row>
    <row r="42" spans="1:5" x14ac:dyDescent="0.25">
      <c r="A42" s="281"/>
      <c r="B42" s="24" t="s">
        <v>86</v>
      </c>
      <c r="C42" s="25">
        <v>148.94200000000001</v>
      </c>
      <c r="D42" s="25">
        <v>135.3247436451569</v>
      </c>
      <c r="E42" s="390">
        <v>75.285385607260963</v>
      </c>
    </row>
    <row r="43" spans="1:5" x14ac:dyDescent="0.25">
      <c r="A43" s="281"/>
      <c r="B43" s="24" t="s">
        <v>87</v>
      </c>
      <c r="C43" s="25">
        <v>150.44900000000001</v>
      </c>
      <c r="D43" s="25">
        <v>137.33532041166805</v>
      </c>
      <c r="E43" s="390">
        <v>74.933802493105574</v>
      </c>
    </row>
    <row r="44" spans="1:5" x14ac:dyDescent="0.25">
      <c r="A44" s="281"/>
      <c r="B44" s="24" t="s">
        <v>88</v>
      </c>
      <c r="C44" s="25">
        <v>149.37899999999999</v>
      </c>
      <c r="D44" s="25">
        <v>138.10425789711184</v>
      </c>
      <c r="E44" s="390">
        <v>73.986620460718981</v>
      </c>
    </row>
    <row r="45" spans="1:5" x14ac:dyDescent="0.25">
      <c r="A45" s="281"/>
      <c r="B45" s="24" t="s">
        <v>99</v>
      </c>
      <c r="C45" s="25">
        <v>146.036</v>
      </c>
      <c r="D45" s="25">
        <v>139.40379609049774</v>
      </c>
      <c r="E45" s="390">
        <v>71.656573932139921</v>
      </c>
    </row>
    <row r="46" spans="1:5" x14ac:dyDescent="0.25">
      <c r="A46" s="281"/>
      <c r="B46" s="24" t="s">
        <v>100</v>
      </c>
      <c r="C46" s="25">
        <v>149.67422916843026</v>
      </c>
      <c r="D46" s="25">
        <v>141.45816709160496</v>
      </c>
      <c r="E46" s="390">
        <v>72.375189626277091</v>
      </c>
    </row>
    <row r="47" spans="1:5" x14ac:dyDescent="0.25">
      <c r="A47" s="281"/>
      <c r="B47" s="24" t="s">
        <v>101</v>
      </c>
      <c r="C47" s="25">
        <v>150.59692222496153</v>
      </c>
      <c r="D47" s="25">
        <v>142.95295889893291</v>
      </c>
      <c r="E47" s="390">
        <v>72.05990050817536</v>
      </c>
    </row>
    <row r="48" spans="1:5" x14ac:dyDescent="0.25">
      <c r="A48" s="281"/>
      <c r="B48" s="24" t="s">
        <v>102</v>
      </c>
      <c r="C48" s="25">
        <v>151.3939984141268</v>
      </c>
      <c r="D48" s="25">
        <v>144.08110712224607</v>
      </c>
      <c r="E48" s="390">
        <v>71.874085699363022</v>
      </c>
    </row>
    <row r="49" spans="1:5" x14ac:dyDescent="0.25">
      <c r="A49" s="281"/>
      <c r="B49" s="24" t="s">
        <v>139</v>
      </c>
      <c r="C49" s="25">
        <v>152.07790296773086</v>
      </c>
      <c r="D49" s="25">
        <v>145.11910477317701</v>
      </c>
      <c r="E49" s="390">
        <v>71.682350179487457</v>
      </c>
    </row>
    <row r="50" spans="1:5" x14ac:dyDescent="0.25">
      <c r="A50" s="281"/>
      <c r="B50" s="24" t="s">
        <v>140</v>
      </c>
      <c r="C50" s="25">
        <v>152.80883512428636</v>
      </c>
      <c r="D50" s="25">
        <v>146.1867857380401</v>
      </c>
      <c r="E50" s="390">
        <v>71.500825978354314</v>
      </c>
    </row>
    <row r="51" spans="1:5" x14ac:dyDescent="0.25">
      <c r="A51" s="281"/>
      <c r="B51" s="24" t="s">
        <v>141</v>
      </c>
      <c r="C51" s="25">
        <v>153.60223585088704</v>
      </c>
      <c r="D51" s="25">
        <v>147.3231671525985</v>
      </c>
      <c r="E51" s="390">
        <v>71.317679125149354</v>
      </c>
    </row>
    <row r="52" spans="1:5" x14ac:dyDescent="0.25">
      <c r="A52" s="281"/>
      <c r="B52" s="24" t="s">
        <v>142</v>
      </c>
      <c r="C52" s="25">
        <v>154.52841509994909</v>
      </c>
      <c r="D52" s="25">
        <v>148.88826072411553</v>
      </c>
      <c r="E52" s="390">
        <v>70.993502798692745</v>
      </c>
    </row>
    <row r="53" spans="1:5" x14ac:dyDescent="0.25">
      <c r="A53" s="259"/>
      <c r="B53" s="24" t="s">
        <v>150</v>
      </c>
      <c r="C53" s="25">
        <v>155.3703219386588</v>
      </c>
      <c r="D53" s="25">
        <v>150.53290123188344</v>
      </c>
      <c r="E53" s="390">
        <v>70.600429755943267</v>
      </c>
    </row>
    <row r="54" spans="1:5" x14ac:dyDescent="0.25">
      <c r="A54" s="259"/>
      <c r="B54" s="24" t="s">
        <v>151</v>
      </c>
      <c r="C54" s="25">
        <v>156.08901922512396</v>
      </c>
      <c r="D54" s="25">
        <v>152.17454075767409</v>
      </c>
      <c r="E54" s="390">
        <v>70.16185502690729</v>
      </c>
    </row>
    <row r="55" spans="1:5" x14ac:dyDescent="0.25">
      <c r="A55" s="259"/>
      <c r="B55" s="24" t="s">
        <v>152</v>
      </c>
      <c r="C55" s="25">
        <v>156.56929884168443</v>
      </c>
      <c r="D55" s="25">
        <v>153.80892785832856</v>
      </c>
      <c r="E55" s="390">
        <v>69.629900210936086</v>
      </c>
    </row>
    <row r="56" spans="1:5" x14ac:dyDescent="0.25">
      <c r="A56" s="259"/>
      <c r="B56" s="24" t="s">
        <v>153</v>
      </c>
      <c r="C56" s="25">
        <v>156.52023130517446</v>
      </c>
      <c r="D56" s="25">
        <v>155.08309286459132</v>
      </c>
      <c r="E56" s="390">
        <v>69.03617775563724</v>
      </c>
    </row>
    <row r="57" spans="1:5" x14ac:dyDescent="0.25">
      <c r="A57" s="259"/>
      <c r="B57" s="24" t="s">
        <v>167</v>
      </c>
      <c r="C57" s="25">
        <v>156.47102297978478</v>
      </c>
      <c r="D57" s="25">
        <v>156.41166073593467</v>
      </c>
      <c r="E57" s="390">
        <v>68.428261376929868</v>
      </c>
    </row>
    <row r="58" spans="1:5" x14ac:dyDescent="0.25">
      <c r="A58" s="259"/>
      <c r="B58" s="24" t="s">
        <v>168</v>
      </c>
      <c r="C58" s="25">
        <v>156.40651818562156</v>
      </c>
      <c r="D58" s="25">
        <v>157.74696224397587</v>
      </c>
      <c r="E58" s="390">
        <v>67.821057056933071</v>
      </c>
    </row>
    <row r="59" spans="1:5" x14ac:dyDescent="0.25">
      <c r="A59" s="259"/>
      <c r="B59" s="24" t="s">
        <v>169</v>
      </c>
      <c r="C59" s="25">
        <v>156.20792174751051</v>
      </c>
      <c r="D59" s="25">
        <v>158.99251647365551</v>
      </c>
      <c r="E59" s="390">
        <v>67.204303136429019</v>
      </c>
    </row>
    <row r="60" spans="1:5" x14ac:dyDescent="0.25">
      <c r="A60" s="259"/>
      <c r="B60" s="24" t="s">
        <v>170</v>
      </c>
      <c r="C60" s="25">
        <v>156.05577962925227</v>
      </c>
      <c r="D60" s="25">
        <v>160.36582313664337</v>
      </c>
      <c r="E60" s="390">
        <v>66.56389867734903</v>
      </c>
    </row>
    <row r="61" spans="1:5" x14ac:dyDescent="0.25">
      <c r="B61" s="24" t="str">
        <f>'1.1'!B62</f>
        <v>2022Q2</v>
      </c>
      <c r="C61" s="25">
        <v>156.0397283831926</v>
      </c>
      <c r="D61" s="25">
        <v>161.84385264605393</v>
      </c>
      <c r="E61" s="390">
        <v>65.949223809941174</v>
      </c>
    </row>
    <row r="62" spans="1:5" x14ac:dyDescent="0.25">
      <c r="B62" s="24" t="str">
        <f>'1.1'!B63</f>
        <v>2022Q3</v>
      </c>
      <c r="C62" s="25">
        <v>156.00840521476897</v>
      </c>
      <c r="D62" s="25">
        <v>163.33310384280392</v>
      </c>
      <c r="E62" s="390">
        <v>65.334789045116025</v>
      </c>
    </row>
    <row r="63" spans="1:5" x14ac:dyDescent="0.25">
      <c r="B63" s="24" t="str">
        <f>'1.1'!B64</f>
        <v>2022Q4</v>
      </c>
      <c r="C63" s="25">
        <v>156.06623537725832</v>
      </c>
      <c r="D63" s="25">
        <v>164.80315050292327</v>
      </c>
      <c r="E63" s="390">
        <v>64.776004385966885</v>
      </c>
    </row>
    <row r="64" spans="1:5" x14ac:dyDescent="0.25">
      <c r="B64" s="183" t="str">
        <f>'1.1'!B65</f>
        <v>2023Q1</v>
      </c>
      <c r="C64" s="25">
        <v>155.9253617659198</v>
      </c>
      <c r="D64" s="25">
        <v>166.15624813999361</v>
      </c>
      <c r="E64" s="390">
        <v>64.190505262716655</v>
      </c>
    </row>
    <row r="65" spans="2:5" x14ac:dyDescent="0.25">
      <c r="B65" s="183" t="str">
        <f>'1.1'!B66</f>
        <v>2023Q2</v>
      </c>
      <c r="C65" s="25">
        <v>155.6932888860903</v>
      </c>
      <c r="D65" s="25">
        <v>167.43869940250428</v>
      </c>
      <c r="E65" s="390">
        <v>63.604048763442691</v>
      </c>
    </row>
    <row r="66" spans="2:5" x14ac:dyDescent="0.25">
      <c r="B66" s="183" t="str">
        <f>'1.1'!B67</f>
        <v>2023Q3</v>
      </c>
      <c r="C66" s="25">
        <v>155.38592616798613</v>
      </c>
      <c r="D66" s="25">
        <v>168.70531856538054</v>
      </c>
      <c r="E66" s="390">
        <v>63.001895701521271</v>
      </c>
    </row>
    <row r="67" spans="2:5" x14ac:dyDescent="0.25">
      <c r="B67" s="183" t="str">
        <f>'1.1'!B68</f>
        <v>2023Q4</v>
      </c>
      <c r="C67" s="25">
        <v>155.06394438490406</v>
      </c>
      <c r="D67" s="25">
        <v>169.91760977847409</v>
      </c>
      <c r="E67" s="390">
        <v>62.42278598172566</v>
      </c>
    </row>
    <row r="68" spans="2:5" x14ac:dyDescent="0.25">
      <c r="B68" s="391" t="str">
        <f>'1.1'!B69</f>
        <v>2024Q1</v>
      </c>
      <c r="C68" s="49">
        <v>154.78758943633522</v>
      </c>
      <c r="D68" s="49">
        <v>171.18726113803504</v>
      </c>
      <c r="E68" s="392">
        <v>61.849387652748369</v>
      </c>
    </row>
    <row r="69" spans="2:5" x14ac:dyDescent="0.25">
      <c r="B69" s="24">
        <f>'1.1'!B70</f>
        <v>2008</v>
      </c>
      <c r="C69" s="25">
        <v>484.416</v>
      </c>
      <c r="D69" s="25">
        <f t="shared" ref="D69:D84" ca="1" si="0">AVERAGE(OFFSET($D$4, 4*(ROW()-ROW($D$69)), 0, 4, 1))</f>
        <v>105.47216983457866</v>
      </c>
      <c r="E69" s="92">
        <f ca="1">AVERAGE(OFFSET($E$4, 4*(ROW()-ROW($E$69)), 0, 4, 1))</f>
        <v>78.559205730871923</v>
      </c>
    </row>
    <row r="70" spans="2:5" x14ac:dyDescent="0.25">
      <c r="B70" s="24">
        <f>'1.1'!B71</f>
        <v>2009</v>
      </c>
      <c r="C70" s="25">
        <v>444.10899999999998</v>
      </c>
      <c r="D70" s="25">
        <f t="shared" ca="1" si="0"/>
        <v>93.674403675164712</v>
      </c>
      <c r="E70" s="92">
        <f t="shared" ref="E70:E84" ca="1" si="1">AVERAGE(OFFSET($E$4, 4*(ROW()-ROW($E$69)), 0, 4, 1))</f>
        <v>81.110902325680016</v>
      </c>
    </row>
    <row r="71" spans="2:5" x14ac:dyDescent="0.25">
      <c r="B71" s="24">
        <f>'1.1'!B72</f>
        <v>2010</v>
      </c>
      <c r="C71" s="25">
        <v>468.80799999999999</v>
      </c>
      <c r="D71" s="25">
        <f t="shared" ca="1" si="0"/>
        <v>104.68036320584585</v>
      </c>
      <c r="E71" s="92">
        <f t="shared" ca="1" si="1"/>
        <v>76.605597678807115</v>
      </c>
    </row>
    <row r="72" spans="2:5" x14ac:dyDescent="0.25">
      <c r="B72" s="24">
        <f>'1.1'!B73</f>
        <v>2011</v>
      </c>
      <c r="C72" s="25">
        <v>498.78399999999999</v>
      </c>
      <c r="D72" s="25">
        <f t="shared" ca="1" si="0"/>
        <v>112.09361712796446</v>
      </c>
      <c r="E72" s="92">
        <f t="shared" ca="1" si="1"/>
        <v>76.095594537981356</v>
      </c>
    </row>
    <row r="73" spans="2:5" x14ac:dyDescent="0.25">
      <c r="B73" s="24">
        <f>'1.1'!B74</f>
        <v>2012</v>
      </c>
      <c r="C73" s="25">
        <v>506.15600000000001</v>
      </c>
      <c r="D73" s="25">
        <f t="shared" ca="1" si="0"/>
        <v>114.11927496824808</v>
      </c>
      <c r="E73" s="92">
        <f t="shared" ca="1" si="1"/>
        <v>75.847944945419385</v>
      </c>
    </row>
    <row r="74" spans="2:5" x14ac:dyDescent="0.25">
      <c r="B74" s="24">
        <f>'1.1'!B75</f>
        <v>2013</v>
      </c>
      <c r="C74" s="25">
        <v>514.26300000000003</v>
      </c>
      <c r="D74" s="25">
        <f t="shared" ca="1" si="0"/>
        <v>117.20970924486366</v>
      </c>
      <c r="E74" s="92">
        <f t="shared" ca="1" si="1"/>
        <v>75.046598706554406</v>
      </c>
    </row>
    <row r="75" spans="2:5" x14ac:dyDescent="0.25">
      <c r="B75" s="24">
        <f>'1.1'!B76</f>
        <v>2014</v>
      </c>
      <c r="C75" s="25">
        <v>527.01400000000001</v>
      </c>
      <c r="D75" s="25">
        <f t="shared" ca="1" si="0"/>
        <v>121.72799772971686</v>
      </c>
      <c r="E75" s="92">
        <f t="shared" ca="1" si="1"/>
        <v>74.032923929209645</v>
      </c>
    </row>
    <row r="76" spans="2:5" x14ac:dyDescent="0.25">
      <c r="B76" s="24">
        <f>'1.1'!B77</f>
        <v>2015</v>
      </c>
      <c r="C76" s="25">
        <v>550.54</v>
      </c>
      <c r="D76" s="25">
        <f t="shared" ca="1" si="0"/>
        <v>126.09850377169182</v>
      </c>
      <c r="E76" s="92">
        <f t="shared" ca="1" si="1"/>
        <v>74.66034578702272</v>
      </c>
    </row>
    <row r="77" spans="2:5" x14ac:dyDescent="0.25">
      <c r="B77" s="24">
        <f>'1.1'!B78</f>
        <v>2016</v>
      </c>
      <c r="C77" s="25">
        <v>556.03300000000002</v>
      </c>
      <c r="D77" s="25">
        <f t="shared" ca="1" si="0"/>
        <v>129.03616015971744</v>
      </c>
      <c r="E77" s="92">
        <f t="shared" ca="1" si="1"/>
        <v>73.686738317703629</v>
      </c>
    </row>
    <row r="78" spans="2:5" x14ac:dyDescent="0.25">
      <c r="B78" s="24">
        <f>'1.1'!B79</f>
        <v>2017</v>
      </c>
      <c r="C78" s="25">
        <v>587.46199999999999</v>
      </c>
      <c r="D78" s="25">
        <f t="shared" ca="1" si="0"/>
        <v>134.91003097235648</v>
      </c>
      <c r="E78" s="92">
        <f t="shared" ca="1" si="1"/>
        <v>74.457718767360006</v>
      </c>
    </row>
    <row r="79" spans="2:5" x14ac:dyDescent="0.25">
      <c r="B79" s="24">
        <f>'1.1'!B80</f>
        <v>2018</v>
      </c>
      <c r="C79" s="25">
        <v>595.68615139339181</v>
      </c>
      <c r="D79" s="25">
        <f t="shared" ca="1" si="0"/>
        <v>140.47979499453686</v>
      </c>
      <c r="E79" s="92">
        <f t="shared" ca="1" si="1"/>
        <v>72.519571131827831</v>
      </c>
    </row>
    <row r="80" spans="2:5" x14ac:dyDescent="0.25">
      <c r="B80" s="24">
        <f>'1.1'!B81</f>
        <v>2019</v>
      </c>
      <c r="C80" s="25">
        <v>609.88297235703112</v>
      </c>
      <c r="D80" s="25">
        <f t="shared" ca="1" si="0"/>
        <v>145.67754119651542</v>
      </c>
      <c r="E80" s="92">
        <f t="shared" ca="1" si="1"/>
        <v>71.593735245588547</v>
      </c>
    </row>
    <row r="81" spans="1:6" x14ac:dyDescent="0.25">
      <c r="B81" s="24">
        <f>'1.1'!B82</f>
        <v>2020</v>
      </c>
      <c r="C81" s="25">
        <v>622.55705510541634</v>
      </c>
      <c r="D81" s="25">
        <f t="shared" ca="1" si="0"/>
        <v>151.35115764300042</v>
      </c>
      <c r="E81" s="92">
        <f t="shared" ca="1" si="1"/>
        <v>70.346421948119854</v>
      </c>
    </row>
    <row r="82" spans="1:6" x14ac:dyDescent="0.25">
      <c r="B82" s="24">
        <f>'1.1'!B83</f>
        <v>2021</v>
      </c>
      <c r="C82" s="25">
        <v>625.60569421809146</v>
      </c>
      <c r="D82" s="25">
        <f t="shared" ca="1" si="0"/>
        <v>157.05855807953935</v>
      </c>
      <c r="E82" s="92">
        <f t="shared" ca="1" si="1"/>
        <v>68.122449831482299</v>
      </c>
    </row>
    <row r="83" spans="1:6" x14ac:dyDescent="0.25">
      <c r="B83" s="183">
        <f>'1.1'!B84</f>
        <v>2022</v>
      </c>
      <c r="C83" s="25">
        <v>624.17014860447216</v>
      </c>
      <c r="D83" s="25">
        <f t="shared" ca="1" si="0"/>
        <v>162.58648253210612</v>
      </c>
      <c r="E83" s="92">
        <f t="shared" ca="1" si="1"/>
        <v>65.655978979593286</v>
      </c>
    </row>
    <row r="84" spans="1:6" x14ac:dyDescent="0.25">
      <c r="B84" s="391">
        <f>'1.1'!B85</f>
        <v>2023</v>
      </c>
      <c r="C84" s="49">
        <v>622.06852120490021</v>
      </c>
      <c r="D84" s="49">
        <f t="shared" ca="1" si="0"/>
        <v>168.05446897158814</v>
      </c>
      <c r="E84" s="392">
        <f t="shared" ca="1" si="1"/>
        <v>63.304808927351573</v>
      </c>
    </row>
    <row r="85" spans="1:6" x14ac:dyDescent="0.25">
      <c r="B85" s="24" t="str">
        <f>'1.1'!B86</f>
        <v>2008/09</v>
      </c>
      <c r="C85" s="25">
        <v>474.375</v>
      </c>
      <c r="D85" s="25">
        <f t="shared" ref="D85:D100" ca="1" si="2">AVERAGE(OFFSET($D$5, 4*(ROW()-ROW($D$85)), 0, 4, 1))</f>
        <v>101.79599578606444</v>
      </c>
      <c r="E85" s="92">
        <f t="shared" ref="E85:E100" ca="1" si="3">AVERAGE(OFFSET($E$5, 4*(ROW()-ROW($E$85)), 0, 4, 1))</f>
        <v>79.810582229504291</v>
      </c>
      <c r="F85" s="393"/>
    </row>
    <row r="86" spans="1:6" x14ac:dyDescent="0.25">
      <c r="B86" s="24" t="str">
        <f>'1.1'!B87</f>
        <v>2009/10</v>
      </c>
      <c r="C86" s="25">
        <v>445.43400000000003</v>
      </c>
      <c r="D86" s="25">
        <f t="shared" ca="1" si="2"/>
        <v>95.531812213168834</v>
      </c>
      <c r="E86" s="92">
        <f t="shared" ca="1" si="3"/>
        <v>79.790127456954067</v>
      </c>
      <c r="F86" s="259"/>
    </row>
    <row r="87" spans="1:6" x14ac:dyDescent="0.25">
      <c r="A87" s="281"/>
      <c r="B87" s="24" t="str">
        <f>'1.1'!B88</f>
        <v>2010/11</v>
      </c>
      <c r="C87" s="25">
        <v>480.08699999999999</v>
      </c>
      <c r="D87" s="25">
        <f t="shared" ca="1" si="2"/>
        <v>107.44106482182252</v>
      </c>
      <c r="E87" s="92">
        <f t="shared" ca="1" si="3"/>
        <v>76.406296995256184</v>
      </c>
    </row>
    <row r="88" spans="1:6" x14ac:dyDescent="0.25">
      <c r="A88" s="281"/>
      <c r="B88" s="24" t="str">
        <f>'1.1'!B89</f>
        <v>2011/12</v>
      </c>
      <c r="C88" s="25">
        <v>503.36500000000001</v>
      </c>
      <c r="D88" s="25">
        <f t="shared" ca="1" si="2"/>
        <v>112.82409653305609</v>
      </c>
      <c r="E88" s="92">
        <f t="shared" ca="1" si="3"/>
        <v>76.289374045723491</v>
      </c>
    </row>
    <row r="89" spans="1:6" x14ac:dyDescent="0.25">
      <c r="A89" s="281"/>
      <c r="B89" s="24" t="str">
        <f>'1.1'!B90</f>
        <v>2012/13</v>
      </c>
      <c r="C89" s="25">
        <v>506.16899999999998</v>
      </c>
      <c r="D89" s="25">
        <f t="shared" ca="1" si="2"/>
        <v>114.44994500655265</v>
      </c>
      <c r="E89" s="92">
        <f t="shared" ca="1" si="3"/>
        <v>75.62617148922152</v>
      </c>
    </row>
    <row r="90" spans="1:6" x14ac:dyDescent="0.25">
      <c r="A90" s="259"/>
      <c r="B90" s="24" t="str">
        <f>'1.1'!B91</f>
        <v>2013/14</v>
      </c>
      <c r="C90" s="25">
        <v>514.15099999999995</v>
      </c>
      <c r="D90" s="25">
        <f t="shared" ca="1" si="2"/>
        <v>118.51839459612981</v>
      </c>
      <c r="E90" s="92">
        <f t="shared" ca="1" si="3"/>
        <v>74.193499675075557</v>
      </c>
    </row>
    <row r="91" spans="1:6" x14ac:dyDescent="0.25">
      <c r="A91" s="259"/>
      <c r="B91" s="24" t="str">
        <f>'1.1'!B92</f>
        <v>2014/15</v>
      </c>
      <c r="C91" s="25">
        <v>534.399</v>
      </c>
      <c r="D91" s="25">
        <f t="shared" ca="1" si="2"/>
        <v>122.87243690886444</v>
      </c>
      <c r="E91" s="92">
        <f t="shared" ca="1" si="3"/>
        <v>74.370224232296266</v>
      </c>
    </row>
    <row r="92" spans="1:6" x14ac:dyDescent="0.25">
      <c r="A92" s="259"/>
      <c r="B92" s="24" t="str">
        <f>'1.1'!B93</f>
        <v>2015/16</v>
      </c>
      <c r="C92" s="25">
        <v>551.851</v>
      </c>
      <c r="D92" s="25">
        <f t="shared" ca="1" si="2"/>
        <v>126.69161739393876</v>
      </c>
      <c r="E92" s="92">
        <f t="shared" ca="1" si="3"/>
        <v>74.48744609905981</v>
      </c>
    </row>
    <row r="93" spans="1:6" x14ac:dyDescent="0.25">
      <c r="B93" s="24" t="str">
        <f>'1.1'!B94</f>
        <v>2016/17</v>
      </c>
      <c r="C93" s="25">
        <v>561.22799999999995</v>
      </c>
      <c r="D93" s="25">
        <f t="shared" ca="1" si="2"/>
        <v>130.42025556205195</v>
      </c>
      <c r="E93" s="92">
        <f t="shared" ca="1" si="3"/>
        <v>73.582324050850247</v>
      </c>
    </row>
    <row r="94" spans="1:6" x14ac:dyDescent="0.25">
      <c r="B94" s="24" t="str">
        <f>'1.1'!B95</f>
        <v>2017/18</v>
      </c>
      <c r="C94" s="25">
        <v>593.60799999999995</v>
      </c>
      <c r="D94" s="25">
        <f t="shared" ca="1" si="2"/>
        <v>136.23966123626894</v>
      </c>
      <c r="E94" s="92">
        <f t="shared" ca="1" si="3"/>
        <v>74.508366418791823</v>
      </c>
    </row>
    <row r="95" spans="1:6" x14ac:dyDescent="0.25">
      <c r="B95" s="24" t="str">
        <f>'1.1'!B96</f>
        <v>2018/19</v>
      </c>
      <c r="C95" s="25">
        <v>597.70114980751862</v>
      </c>
      <c r="D95" s="25">
        <f t="shared" ca="1" si="2"/>
        <v>141.97400730082043</v>
      </c>
      <c r="E95" s="92">
        <f t="shared" ca="1" si="3"/>
        <v>71.991437441488856</v>
      </c>
    </row>
    <row r="96" spans="1:6" x14ac:dyDescent="0.25">
      <c r="B96" s="24" t="str">
        <f>'1.1'!B97</f>
        <v>2019/20</v>
      </c>
      <c r="C96" s="25">
        <v>613.01738904285332</v>
      </c>
      <c r="D96" s="25">
        <f t="shared" ca="1" si="2"/>
        <v>146.87932959698279</v>
      </c>
      <c r="E96" s="92">
        <f t="shared" ca="1" si="3"/>
        <v>71.373589520420978</v>
      </c>
    </row>
    <row r="97" spans="2:5" x14ac:dyDescent="0.25">
      <c r="B97" s="24" t="str">
        <f>'1.1'!B98</f>
        <v>2020/21</v>
      </c>
      <c r="C97" s="25">
        <v>624.54887131064163</v>
      </c>
      <c r="D97" s="25">
        <f t="shared" ca="1" si="2"/>
        <v>152.89986567811934</v>
      </c>
      <c r="E97" s="92">
        <f t="shared" ca="1" si="3"/>
        <v>69.857090687355964</v>
      </c>
    </row>
    <row r="98" spans="2:5" x14ac:dyDescent="0.25">
      <c r="B98" s="24" t="str">
        <f>'1.1'!B99</f>
        <v>2021/22</v>
      </c>
      <c r="C98" s="25">
        <v>625.14124254216915</v>
      </c>
      <c r="D98" s="25">
        <f t="shared" ca="1" si="2"/>
        <v>158.37924064755236</v>
      </c>
      <c r="E98" s="92">
        <f t="shared" ca="1" si="3"/>
        <v>67.50438006191024</v>
      </c>
    </row>
    <row r="99" spans="2:5" x14ac:dyDescent="0.25">
      <c r="B99" s="183" t="str">
        <f>'1.1'!B100</f>
        <v>2022/23</v>
      </c>
      <c r="C99" s="25">
        <v>624.03973074113969</v>
      </c>
      <c r="D99" s="25">
        <f t="shared" ca="1" si="2"/>
        <v>164.03408878294368</v>
      </c>
      <c r="E99" s="92">
        <f t="shared" ca="1" si="3"/>
        <v>65.062630625935185</v>
      </c>
    </row>
    <row r="100" spans="2:5" x14ac:dyDescent="0.25">
      <c r="B100" s="391" t="str">
        <f>'1.1'!B101</f>
        <v>2023/24</v>
      </c>
      <c r="C100" s="49">
        <v>620.93074887531566</v>
      </c>
      <c r="D100" s="25">
        <f t="shared" ca="1" si="2"/>
        <v>169.31222222109849</v>
      </c>
      <c r="E100" s="92">
        <f t="shared" ca="1" si="3"/>
        <v>62.719529524859496</v>
      </c>
    </row>
    <row r="101" spans="2:5" ht="15.75" customHeight="1" x14ac:dyDescent="0.25">
      <c r="B101" s="558" t="s">
        <v>44</v>
      </c>
      <c r="C101" s="669"/>
      <c r="D101" s="669"/>
      <c r="E101" s="559"/>
    </row>
    <row r="102" spans="2:5" ht="24.75" customHeight="1" x14ac:dyDescent="0.25">
      <c r="B102" s="670" t="s">
        <v>355</v>
      </c>
      <c r="C102" s="671"/>
      <c r="D102" s="671"/>
      <c r="E102" s="672"/>
    </row>
    <row r="103" spans="2:5" ht="22.5" customHeight="1" x14ac:dyDescent="0.25">
      <c r="B103" s="673" t="s">
        <v>356</v>
      </c>
      <c r="C103" s="674"/>
      <c r="D103" s="674"/>
      <c r="E103" s="675"/>
    </row>
    <row r="104" spans="2:5" ht="11.25" customHeight="1" thickBot="1" x14ac:dyDescent="0.3">
      <c r="B104" s="560" t="s">
        <v>357</v>
      </c>
      <c r="C104" s="676"/>
      <c r="D104" s="676"/>
      <c r="E104" s="561"/>
    </row>
    <row r="105" spans="2:5" x14ac:dyDescent="0.25">
      <c r="B105" s="394"/>
      <c r="C105" s="394"/>
      <c r="D105" s="394"/>
      <c r="E105" s="394"/>
    </row>
    <row r="106" spans="2:5" x14ac:dyDescent="0.25">
      <c r="B106" s="394"/>
      <c r="C106" s="394"/>
      <c r="D106" s="394"/>
      <c r="E106" s="394"/>
    </row>
    <row r="107" spans="2:5" x14ac:dyDescent="0.25">
      <c r="B107" s="394"/>
      <c r="C107" s="394"/>
      <c r="D107" s="394"/>
      <c r="E107" s="394"/>
    </row>
  </sheetData>
  <mergeCells count="5">
    <mergeCell ref="B2:E2"/>
    <mergeCell ref="B101:E101"/>
    <mergeCell ref="B102:E102"/>
    <mergeCell ref="B103:E103"/>
    <mergeCell ref="B104:E10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8" min="1" max="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6"/>
  </sheetPr>
  <dimension ref="A1:J105"/>
  <sheetViews>
    <sheetView zoomScaleNormal="100" zoomScaleSheetLayoutView="100" workbookViewId="0"/>
  </sheetViews>
  <sheetFormatPr defaultRowHeight="15" x14ac:dyDescent="0.25"/>
  <cols>
    <col min="1" max="1" width="9.21875" style="260" customWidth="1"/>
    <col min="2" max="2" width="8.33203125" style="260" customWidth="1"/>
    <col min="3" max="7" width="14" style="260" customWidth="1"/>
    <col min="8" max="9" width="12.33203125" style="260" customWidth="1"/>
    <col min="10" max="16384" width="8.88671875" style="260"/>
  </cols>
  <sheetData>
    <row r="1" spans="1:10" ht="33.75" customHeight="1" thickBot="1" x14ac:dyDescent="0.3">
      <c r="A1" s="284" t="s">
        <v>92</v>
      </c>
      <c r="B1" s="284"/>
      <c r="C1" s="284"/>
      <c r="D1" s="284"/>
      <c r="E1" s="284"/>
      <c r="F1" s="284"/>
      <c r="H1" s="259"/>
    </row>
    <row r="2" spans="1:10" ht="39" customHeight="1" thickBot="1" x14ac:dyDescent="0.3">
      <c r="A2" s="384"/>
      <c r="B2" s="666" t="s">
        <v>358</v>
      </c>
      <c r="C2" s="667"/>
      <c r="D2" s="667"/>
      <c r="E2" s="667"/>
      <c r="F2" s="667"/>
      <c r="G2" s="668"/>
      <c r="H2" s="385"/>
      <c r="I2" s="385"/>
      <c r="J2" s="259"/>
    </row>
    <row r="3" spans="1:10" ht="39" customHeight="1" x14ac:dyDescent="0.25">
      <c r="A3" s="281"/>
      <c r="B3" s="386"/>
      <c r="C3" s="387" t="s">
        <v>359</v>
      </c>
      <c r="D3" s="387" t="s">
        <v>316</v>
      </c>
      <c r="E3" s="387" t="s">
        <v>360</v>
      </c>
      <c r="F3" s="387" t="s">
        <v>361</v>
      </c>
      <c r="G3" s="388" t="s">
        <v>288</v>
      </c>
    </row>
    <row r="4" spans="1:10" x14ac:dyDescent="0.25">
      <c r="A4" s="281"/>
      <c r="B4" s="24" t="s">
        <v>132</v>
      </c>
      <c r="C4" s="25">
        <v>70.13824000000001</v>
      </c>
      <c r="D4" s="25">
        <v>12.557356</v>
      </c>
      <c r="E4" s="25">
        <v>21.678026000000003</v>
      </c>
      <c r="F4" s="25">
        <v>0.19459399999999999</v>
      </c>
      <c r="G4" s="390">
        <v>35.915700999999999</v>
      </c>
    </row>
    <row r="5" spans="1:10" x14ac:dyDescent="0.25">
      <c r="A5" s="281"/>
      <c r="B5" s="24" t="s">
        <v>133</v>
      </c>
      <c r="C5" s="25">
        <v>69.741287999999997</v>
      </c>
      <c r="D5" s="25">
        <v>12.613744000000001</v>
      </c>
      <c r="E5" s="25">
        <v>22.057938</v>
      </c>
      <c r="F5" s="25">
        <v>-0.28876200000000002</v>
      </c>
      <c r="G5" s="390">
        <v>36.069488</v>
      </c>
    </row>
    <row r="6" spans="1:10" x14ac:dyDescent="0.25">
      <c r="A6" s="281"/>
      <c r="B6" s="24" t="s">
        <v>134</v>
      </c>
      <c r="C6" s="25">
        <v>68.948080000000004</v>
      </c>
      <c r="D6" s="25">
        <v>12.799188000000001</v>
      </c>
      <c r="E6" s="25">
        <v>20.638607</v>
      </c>
      <c r="F6" s="25">
        <v>-0.72294799999999992</v>
      </c>
      <c r="G6" s="390">
        <v>36.11177</v>
      </c>
    </row>
    <row r="7" spans="1:10" x14ac:dyDescent="0.25">
      <c r="A7" s="281"/>
      <c r="B7" s="24" t="s">
        <v>148</v>
      </c>
      <c r="C7" s="25">
        <v>67.875312000000008</v>
      </c>
      <c r="D7" s="25">
        <v>12.857203999999999</v>
      </c>
      <c r="E7" s="25">
        <v>20.037547999999997</v>
      </c>
      <c r="F7" s="25">
        <v>-1.9441520000000001</v>
      </c>
      <c r="G7" s="390">
        <v>34.549448000000005</v>
      </c>
    </row>
    <row r="8" spans="1:10" x14ac:dyDescent="0.25">
      <c r="A8" s="281"/>
      <c r="B8" s="24" t="s">
        <v>2</v>
      </c>
      <c r="C8" s="25">
        <v>67.401567999999997</v>
      </c>
      <c r="D8" s="25">
        <v>12.786904</v>
      </c>
      <c r="E8" s="25">
        <v>18.968343000000001</v>
      </c>
      <c r="F8" s="25">
        <v>-3.778044</v>
      </c>
      <c r="G8" s="390">
        <v>32.595376000000002</v>
      </c>
    </row>
    <row r="9" spans="1:10" x14ac:dyDescent="0.25">
      <c r="A9" s="281"/>
      <c r="B9" s="24" t="s">
        <v>3</v>
      </c>
      <c r="C9" s="25">
        <v>66.609520000000003</v>
      </c>
      <c r="D9" s="25">
        <v>12.814283999999999</v>
      </c>
      <c r="E9" s="25">
        <v>17.918526999999997</v>
      </c>
      <c r="F9" s="25">
        <v>0.24495599999999998</v>
      </c>
      <c r="G9" s="390">
        <v>31.760570999999999</v>
      </c>
    </row>
    <row r="10" spans="1:10" x14ac:dyDescent="0.25">
      <c r="A10" s="281"/>
      <c r="B10" s="24" t="s">
        <v>4</v>
      </c>
      <c r="C10" s="25">
        <v>67.031759999999991</v>
      </c>
      <c r="D10" s="25">
        <v>12.869783999999999</v>
      </c>
      <c r="E10" s="25">
        <v>18.110169000000003</v>
      </c>
      <c r="F10" s="25">
        <v>-1.0132000000000001</v>
      </c>
      <c r="G10" s="390">
        <v>32.256495999999999</v>
      </c>
    </row>
    <row r="11" spans="1:10" x14ac:dyDescent="0.25">
      <c r="A11" s="281"/>
      <c r="B11" s="24" t="s">
        <v>5</v>
      </c>
      <c r="C11" s="25">
        <v>67.51339200000001</v>
      </c>
      <c r="D11" s="25">
        <v>12.934756</v>
      </c>
      <c r="E11" s="25">
        <v>17.865136999999997</v>
      </c>
      <c r="F11" s="25">
        <v>-0.7157960000000001</v>
      </c>
      <c r="G11" s="390">
        <v>33.154606999999999</v>
      </c>
    </row>
    <row r="12" spans="1:10" x14ac:dyDescent="0.25">
      <c r="A12" s="281"/>
      <c r="B12" s="24" t="s">
        <v>6</v>
      </c>
      <c r="C12" s="25">
        <v>66.896271999999996</v>
      </c>
      <c r="D12" s="25">
        <v>12.863864</v>
      </c>
      <c r="E12" s="25">
        <v>18.526049</v>
      </c>
      <c r="F12" s="25">
        <v>-0.67020199999999996</v>
      </c>
      <c r="G12" s="390">
        <v>33.594152000000001</v>
      </c>
    </row>
    <row r="13" spans="1:10" x14ac:dyDescent="0.25">
      <c r="A13" s="281"/>
      <c r="B13" s="24" t="s">
        <v>7</v>
      </c>
      <c r="C13" s="25">
        <v>68.027271999999996</v>
      </c>
      <c r="D13" s="25">
        <v>12.890356000000001</v>
      </c>
      <c r="E13" s="25">
        <v>18.654185000000002</v>
      </c>
      <c r="F13" s="25">
        <v>0.77330999999999994</v>
      </c>
      <c r="G13" s="390">
        <v>34.840842000000002</v>
      </c>
    </row>
    <row r="14" spans="1:10" x14ac:dyDescent="0.25">
      <c r="A14" s="281"/>
      <c r="B14" s="24" t="s">
        <v>8</v>
      </c>
      <c r="C14" s="25">
        <v>68.030751999999993</v>
      </c>
      <c r="D14" s="25">
        <v>12.878812</v>
      </c>
      <c r="E14" s="25">
        <v>19.238665000000001</v>
      </c>
      <c r="F14" s="25">
        <v>0.51405000000000001</v>
      </c>
      <c r="G14" s="390">
        <v>34.858522999999998</v>
      </c>
    </row>
    <row r="15" spans="1:10" x14ac:dyDescent="0.25">
      <c r="A15" s="281"/>
      <c r="B15" s="24" t="s">
        <v>9</v>
      </c>
      <c r="C15" s="25">
        <v>67.538448000000002</v>
      </c>
      <c r="D15" s="25">
        <v>12.914183999999999</v>
      </c>
      <c r="E15" s="25">
        <v>19.466275000000003</v>
      </c>
      <c r="F15" s="25">
        <v>-0.85585599999999995</v>
      </c>
      <c r="G15" s="390">
        <v>36.197611999999999</v>
      </c>
    </row>
    <row r="16" spans="1:10" x14ac:dyDescent="0.25">
      <c r="A16" s="281"/>
      <c r="B16" s="24" t="s">
        <v>10</v>
      </c>
      <c r="C16" s="25">
        <v>67.244736000000003</v>
      </c>
      <c r="D16" s="25">
        <v>13.01216</v>
      </c>
      <c r="E16" s="25">
        <v>19.189771</v>
      </c>
      <c r="F16" s="25">
        <v>0.13320599999999999</v>
      </c>
      <c r="G16" s="390">
        <v>37.660533000000001</v>
      </c>
    </row>
    <row r="17" spans="1:7" x14ac:dyDescent="0.25">
      <c r="A17" s="281"/>
      <c r="B17" s="24" t="s">
        <v>11</v>
      </c>
      <c r="C17" s="25">
        <v>67.018535999999997</v>
      </c>
      <c r="D17" s="25">
        <v>12.862680000000001</v>
      </c>
      <c r="E17" s="25">
        <v>19.047304</v>
      </c>
      <c r="F17" s="25">
        <v>-0.41064400000000001</v>
      </c>
      <c r="G17" s="390">
        <v>36.602035999999998</v>
      </c>
    </row>
    <row r="18" spans="1:7" x14ac:dyDescent="0.25">
      <c r="A18" s="281"/>
      <c r="B18" s="24" t="s">
        <v>12</v>
      </c>
      <c r="C18" s="25">
        <v>67.129199999999997</v>
      </c>
      <c r="D18" s="25">
        <v>12.848175999999999</v>
      </c>
      <c r="E18" s="25">
        <v>19.541021000000001</v>
      </c>
      <c r="F18" s="25">
        <v>-6.3771999999999995E-2</v>
      </c>
      <c r="G18" s="390">
        <v>36.523146999999994</v>
      </c>
    </row>
    <row r="19" spans="1:7" x14ac:dyDescent="0.25">
      <c r="A19" s="281"/>
      <c r="B19" s="24" t="s">
        <v>13</v>
      </c>
      <c r="C19" s="25">
        <v>67.323384000000004</v>
      </c>
      <c r="D19" s="25">
        <v>12.880587999999999</v>
      </c>
      <c r="E19" s="25">
        <v>20.043168000000001</v>
      </c>
      <c r="F19" s="25">
        <v>-1.0173719999999999</v>
      </c>
      <c r="G19" s="390">
        <v>37.573483000000003</v>
      </c>
    </row>
    <row r="20" spans="1:7" x14ac:dyDescent="0.25">
      <c r="A20" s="281"/>
      <c r="B20" s="24" t="str">
        <f>'1.1'!B21</f>
        <v>2012Q1</v>
      </c>
      <c r="C20" s="25">
        <v>67.813600000000008</v>
      </c>
      <c r="D20" s="25">
        <v>13.287144</v>
      </c>
      <c r="E20" s="25">
        <v>20.150509999999997</v>
      </c>
      <c r="F20" s="25">
        <v>-1.0510460000000001</v>
      </c>
      <c r="G20" s="390">
        <v>38.387917999999999</v>
      </c>
    </row>
    <row r="21" spans="1:7" x14ac:dyDescent="0.25">
      <c r="A21" s="281"/>
      <c r="B21" s="24" t="str">
        <f>'1.1'!B22</f>
        <v>2012Q2</v>
      </c>
      <c r="C21" s="25">
        <v>67.920088000000007</v>
      </c>
      <c r="D21" s="25">
        <v>12.913740000000001</v>
      </c>
      <c r="E21" s="25">
        <v>19.45363</v>
      </c>
      <c r="F21" s="25">
        <v>0.25121399999999999</v>
      </c>
      <c r="G21" s="390">
        <v>36.541303999999997</v>
      </c>
    </row>
    <row r="22" spans="1:7" x14ac:dyDescent="0.25">
      <c r="A22" s="281"/>
      <c r="B22" s="24" t="str">
        <f>'1.1'!B23</f>
        <v>2012Q3</v>
      </c>
      <c r="C22" s="25">
        <v>68.473872</v>
      </c>
      <c r="D22" s="25">
        <v>13.009347999999999</v>
      </c>
      <c r="E22" s="25">
        <v>19.409231999999999</v>
      </c>
      <c r="F22" s="25">
        <v>0.52954600000000007</v>
      </c>
      <c r="G22" s="390">
        <v>37.507173000000002</v>
      </c>
    </row>
    <row r="23" spans="1:7" x14ac:dyDescent="0.25">
      <c r="A23" s="281"/>
      <c r="B23" s="24" t="str">
        <f>'1.1'!B24</f>
        <v>2012Q4</v>
      </c>
      <c r="C23" s="25">
        <v>68.632328000000001</v>
      </c>
      <c r="D23" s="25">
        <v>13.034064000000001</v>
      </c>
      <c r="E23" s="25">
        <v>20.466073000000002</v>
      </c>
      <c r="F23" s="25">
        <v>0.12575600000000001</v>
      </c>
      <c r="G23" s="390">
        <v>36.868307000000001</v>
      </c>
    </row>
    <row r="24" spans="1:7" x14ac:dyDescent="0.25">
      <c r="A24" s="281"/>
      <c r="B24" s="24" t="str">
        <f>'1.1'!B25</f>
        <v>2013Q1</v>
      </c>
      <c r="C24" s="25">
        <v>69.171263999999994</v>
      </c>
      <c r="D24" s="25">
        <v>12.975603999999999</v>
      </c>
      <c r="E24" s="25">
        <v>19.519665</v>
      </c>
      <c r="F24" s="25">
        <v>-1.7087319999999999</v>
      </c>
      <c r="G24" s="390">
        <v>37.708546000000005</v>
      </c>
    </row>
    <row r="25" spans="1:7" x14ac:dyDescent="0.25">
      <c r="A25" s="281"/>
      <c r="B25" s="24" t="str">
        <f>'1.1'!B26</f>
        <v>2013Q2</v>
      </c>
      <c r="C25" s="25">
        <v>68.930447999999998</v>
      </c>
      <c r="D25" s="25">
        <v>13.005944</v>
      </c>
      <c r="E25" s="25">
        <v>20.245768999999999</v>
      </c>
      <c r="F25" s="25">
        <v>1.003366</v>
      </c>
      <c r="G25" s="390">
        <v>38.105637000000002</v>
      </c>
    </row>
    <row r="26" spans="1:7" x14ac:dyDescent="0.25">
      <c r="A26" s="281"/>
      <c r="B26" s="24" t="str">
        <f>'1.1'!B27</f>
        <v>2013Q3</v>
      </c>
      <c r="C26" s="25">
        <v>69.763559999999998</v>
      </c>
      <c r="D26" s="25">
        <v>13.030659999999999</v>
      </c>
      <c r="E26" s="25">
        <v>21.146936</v>
      </c>
      <c r="F26" s="25">
        <v>0.91486000000000001</v>
      </c>
      <c r="G26" s="390">
        <v>37.492896999999999</v>
      </c>
    </row>
    <row r="27" spans="1:7" x14ac:dyDescent="0.25">
      <c r="A27" s="281"/>
      <c r="B27" s="24" t="str">
        <f>'1.1'!B28</f>
        <v>2013Q4</v>
      </c>
      <c r="C27" s="25">
        <v>70.012495999999999</v>
      </c>
      <c r="D27" s="25">
        <v>13.13796</v>
      </c>
      <c r="E27" s="25">
        <v>21.255683000000001</v>
      </c>
      <c r="F27" s="25">
        <v>0.51732800000000001</v>
      </c>
      <c r="G27" s="390">
        <v>37.024335000000001</v>
      </c>
    </row>
    <row r="28" spans="1:7" x14ac:dyDescent="0.25">
      <c r="A28" s="281"/>
      <c r="B28" s="24" t="str">
        <f>'1.1'!B29</f>
        <v>2014Q1</v>
      </c>
      <c r="C28" s="25">
        <v>70.289503999999994</v>
      </c>
      <c r="D28" s="25">
        <v>13.250588</v>
      </c>
      <c r="E28" s="25">
        <v>21.753053000000001</v>
      </c>
      <c r="F28" s="25">
        <v>1.0364439999999999</v>
      </c>
      <c r="G28" s="390">
        <v>37.846696999999999</v>
      </c>
    </row>
    <row r="29" spans="1:7" x14ac:dyDescent="0.25">
      <c r="A29" s="281"/>
      <c r="B29" s="24" t="str">
        <f>'1.1'!B30</f>
        <v>2014Q2</v>
      </c>
      <c r="C29" s="25">
        <v>70.573936000000003</v>
      </c>
      <c r="D29" s="25">
        <v>13.354040000000001</v>
      </c>
      <c r="E29" s="25">
        <v>21.818244999999997</v>
      </c>
      <c r="F29" s="25">
        <v>1.6905540000000001</v>
      </c>
      <c r="G29" s="390">
        <v>38.529907000000001</v>
      </c>
    </row>
    <row r="30" spans="1:7" x14ac:dyDescent="0.25">
      <c r="A30" s="281"/>
      <c r="B30" s="24" t="str">
        <f>'1.1'!B31</f>
        <v>2014Q3</v>
      </c>
      <c r="C30" s="25">
        <v>71.263903999999997</v>
      </c>
      <c r="D30" s="25">
        <v>13.37402</v>
      </c>
      <c r="E30" s="25">
        <v>22.193660999999999</v>
      </c>
      <c r="F30" s="25">
        <v>1.079356</v>
      </c>
      <c r="G30" s="390">
        <v>38.060471</v>
      </c>
    </row>
    <row r="31" spans="1:7" x14ac:dyDescent="0.25">
      <c r="A31" s="281"/>
      <c r="B31" s="24" t="str">
        <f>'1.1'!B32</f>
        <v>2014Q4</v>
      </c>
      <c r="C31" s="25">
        <v>71.398464000000004</v>
      </c>
      <c r="D31" s="25">
        <v>13.323404</v>
      </c>
      <c r="E31" s="25">
        <v>22.320672999999999</v>
      </c>
      <c r="F31" s="25">
        <v>0.50808999999999993</v>
      </c>
      <c r="G31" s="390">
        <v>39.469357000000002</v>
      </c>
    </row>
    <row r="32" spans="1:7" x14ac:dyDescent="0.25">
      <c r="A32" s="281"/>
      <c r="B32" s="24" t="str">
        <f>'1.1'!B33</f>
        <v>2015Q1</v>
      </c>
      <c r="C32" s="25">
        <v>71.805623999999995</v>
      </c>
      <c r="D32" s="25">
        <v>13.388228</v>
      </c>
      <c r="E32" s="25">
        <v>22.707048</v>
      </c>
      <c r="F32" s="25">
        <v>-0.25836599999999998</v>
      </c>
      <c r="G32" s="390">
        <v>40.009720000000002</v>
      </c>
    </row>
    <row r="33" spans="1:7" x14ac:dyDescent="0.25">
      <c r="A33" s="281"/>
      <c r="B33" s="24" t="str">
        <f>'1.1'!B34</f>
        <v>2015Q2</v>
      </c>
      <c r="C33" s="25">
        <v>72.405111999999988</v>
      </c>
      <c r="D33" s="25">
        <v>13.511068</v>
      </c>
      <c r="E33" s="25">
        <v>22.975684000000001</v>
      </c>
      <c r="F33" s="25">
        <v>0.87343799999999994</v>
      </c>
      <c r="G33" s="390">
        <v>40.728550999999996</v>
      </c>
    </row>
    <row r="34" spans="1:7" x14ac:dyDescent="0.25">
      <c r="A34" s="281"/>
      <c r="B34" s="24" t="str">
        <f>'1.1'!B35</f>
        <v>2015Q3</v>
      </c>
      <c r="C34" s="25">
        <v>73.266064</v>
      </c>
      <c r="D34" s="25">
        <v>13.587288000000001</v>
      </c>
      <c r="E34" s="25">
        <v>22.484776999999998</v>
      </c>
      <c r="F34" s="25">
        <v>1.774888</v>
      </c>
      <c r="G34" s="390">
        <v>40.290639000000006</v>
      </c>
    </row>
    <row r="35" spans="1:7" x14ac:dyDescent="0.25">
      <c r="A35" s="281"/>
      <c r="B35" s="24" t="str">
        <f>'1.1'!B36</f>
        <v>2015Q4</v>
      </c>
      <c r="C35" s="25">
        <v>73.311768000000001</v>
      </c>
      <c r="D35" s="25">
        <v>13.566420000000001</v>
      </c>
      <c r="E35" s="25">
        <v>22.880987000000001</v>
      </c>
      <c r="F35" s="25">
        <v>0.93184599999999995</v>
      </c>
      <c r="G35" s="390">
        <v>40.981173999999996</v>
      </c>
    </row>
    <row r="36" spans="1:7" x14ac:dyDescent="0.25">
      <c r="A36" s="281"/>
      <c r="B36" s="24" t="str">
        <f>'1.1'!B37</f>
        <v>2016Q1</v>
      </c>
      <c r="C36" s="25">
        <v>74.089663999999999</v>
      </c>
      <c r="D36" s="25">
        <v>13.622512</v>
      </c>
      <c r="E36" s="25">
        <v>22.877615000000002</v>
      </c>
      <c r="F36" s="25">
        <v>0.58616600000000008</v>
      </c>
      <c r="G36" s="390">
        <v>40.392149999999994</v>
      </c>
    </row>
    <row r="37" spans="1:7" x14ac:dyDescent="0.25">
      <c r="A37" s="281"/>
      <c r="B37" s="24" t="str">
        <f>'1.1'!B38</f>
        <v>2016Q2</v>
      </c>
      <c r="C37" s="25">
        <v>74.690079999999995</v>
      </c>
      <c r="D37" s="25">
        <v>13.609932000000001</v>
      </c>
      <c r="E37" s="25">
        <v>23.237295</v>
      </c>
      <c r="F37" s="25">
        <v>0.3725</v>
      </c>
      <c r="G37" s="390">
        <v>40.758541999999998</v>
      </c>
    </row>
    <row r="38" spans="1:7" x14ac:dyDescent="0.25">
      <c r="A38" s="281"/>
      <c r="B38" s="24" t="str">
        <f>'1.1'!B39</f>
        <v>2016Q3</v>
      </c>
      <c r="C38" s="25">
        <v>75.540592000000004</v>
      </c>
      <c r="D38" s="25">
        <v>13.611263999999998</v>
      </c>
      <c r="E38" s="25">
        <v>23.578429</v>
      </c>
      <c r="F38" s="25">
        <v>-0.239592</v>
      </c>
      <c r="G38" s="390">
        <v>39.275013000000001</v>
      </c>
    </row>
    <row r="39" spans="1:7" x14ac:dyDescent="0.25">
      <c r="A39" s="281"/>
      <c r="B39" s="24" t="str">
        <f>'1.1'!B40</f>
        <v>2016Q4</v>
      </c>
      <c r="C39" s="25">
        <v>75.560543999999993</v>
      </c>
      <c r="D39" s="25">
        <v>13.616444</v>
      </c>
      <c r="E39" s="25">
        <v>23.441863000000001</v>
      </c>
      <c r="F39" s="25">
        <v>1.830614</v>
      </c>
      <c r="G39" s="390">
        <v>41.724608000000003</v>
      </c>
    </row>
    <row r="40" spans="1:7" x14ac:dyDescent="0.25">
      <c r="A40" s="281"/>
      <c r="B40" s="24" t="str">
        <f>'1.1'!B41</f>
        <v>2017Q1</v>
      </c>
      <c r="C40" s="25">
        <v>75.998328000000001</v>
      </c>
      <c r="D40" s="25">
        <v>13.556208</v>
      </c>
      <c r="E40" s="25">
        <v>23.664977</v>
      </c>
      <c r="F40" s="25">
        <v>0.66334799999999994</v>
      </c>
      <c r="G40" s="390">
        <v>41.989135000000005</v>
      </c>
    </row>
    <row r="41" spans="1:7" x14ac:dyDescent="0.25">
      <c r="A41" s="281"/>
      <c r="B41" s="24" t="str">
        <f>'1.1'!B42</f>
        <v>2017Q2</v>
      </c>
      <c r="C41" s="25">
        <v>76.193672000000007</v>
      </c>
      <c r="D41" s="25">
        <v>13.611708</v>
      </c>
      <c r="E41" s="25">
        <v>24.095749999999999</v>
      </c>
      <c r="F41" s="25">
        <v>0.36892399999999997</v>
      </c>
      <c r="G41" s="390">
        <v>42.647508999999999</v>
      </c>
    </row>
    <row r="42" spans="1:7" x14ac:dyDescent="0.25">
      <c r="A42" s="281"/>
      <c r="B42" s="24" t="str">
        <f>'1.1'!B43</f>
        <v>2017Q3</v>
      </c>
      <c r="C42" s="25">
        <v>76.416392000000002</v>
      </c>
      <c r="D42" s="25">
        <v>13.586696</v>
      </c>
      <c r="E42" s="25">
        <v>24.141272000000001</v>
      </c>
      <c r="F42" s="25">
        <v>-0.66066600000000009</v>
      </c>
      <c r="G42" s="390">
        <v>43.807057</v>
      </c>
    </row>
    <row r="43" spans="1:7" x14ac:dyDescent="0.25">
      <c r="A43" s="281"/>
      <c r="B43" s="24" t="str">
        <f>'1.1'!B44</f>
        <v>2017Q4</v>
      </c>
      <c r="C43" s="25">
        <v>76.660920000000004</v>
      </c>
      <c r="D43" s="25">
        <v>13.629023999999999</v>
      </c>
      <c r="E43" s="25">
        <v>24.298632000000001</v>
      </c>
      <c r="F43" s="25">
        <v>-0.61954200000000004</v>
      </c>
      <c r="G43" s="390">
        <v>43.586536000000002</v>
      </c>
    </row>
    <row r="44" spans="1:7" x14ac:dyDescent="0.25">
      <c r="A44" s="281"/>
      <c r="B44" s="24" t="str">
        <f>'1.1'!B45</f>
        <v>2018Q1</v>
      </c>
      <c r="C44" s="25">
        <v>77.015416000000002</v>
      </c>
      <c r="D44" s="25">
        <v>13.656700000000001</v>
      </c>
      <c r="E44" s="25">
        <v>24.060625000000002</v>
      </c>
      <c r="F44" s="25">
        <v>0.136186</v>
      </c>
      <c r="G44" s="390">
        <v>43.600186999999998</v>
      </c>
    </row>
    <row r="45" spans="1:7" x14ac:dyDescent="0.25">
      <c r="A45" s="259"/>
      <c r="B45" s="24" t="str">
        <f>'1.1'!B46</f>
        <v>2018Q2</v>
      </c>
      <c r="C45" s="25">
        <v>77.264352000000002</v>
      </c>
      <c r="D45" s="25">
        <v>13.606676</v>
      </c>
      <c r="E45" s="25">
        <v>23.947944</v>
      </c>
      <c r="F45" s="25">
        <v>0.12903399999999998</v>
      </c>
      <c r="G45" s="390">
        <v>42.569606999999998</v>
      </c>
    </row>
    <row r="46" spans="1:7" x14ac:dyDescent="0.25">
      <c r="A46" s="259"/>
      <c r="B46" s="24" t="str">
        <f>'1.1'!B47</f>
        <v>2018Q3</v>
      </c>
      <c r="C46" s="25">
        <v>77.387974963000005</v>
      </c>
      <c r="D46" s="25">
        <v>13.797169464000001</v>
      </c>
      <c r="E46" s="25">
        <v>24.436009536</v>
      </c>
      <c r="F46" s="25">
        <v>-0.70348347999999994</v>
      </c>
      <c r="G46" s="390">
        <v>43.626283562999994</v>
      </c>
    </row>
    <row r="47" spans="1:7" x14ac:dyDescent="0.25">
      <c r="A47" s="259"/>
      <c r="B47" s="24" t="str">
        <f>'1.1'!B48</f>
        <v>2018Q4</v>
      </c>
      <c r="C47" s="25">
        <v>77.519534520999997</v>
      </c>
      <c r="D47" s="25">
        <v>13.866155311</v>
      </c>
      <c r="E47" s="25">
        <v>24.704841382999998</v>
      </c>
      <c r="F47" s="25">
        <v>-0.56929389000000008</v>
      </c>
      <c r="G47" s="390">
        <v>43.892517934999994</v>
      </c>
    </row>
    <row r="48" spans="1:7" x14ac:dyDescent="0.25">
      <c r="A48" s="259"/>
      <c r="B48" s="24" t="str">
        <f>'1.1'!B49</f>
        <v>2019Q1</v>
      </c>
      <c r="C48" s="25">
        <v>77.806356797999996</v>
      </c>
      <c r="D48" s="25">
        <v>13.92855301</v>
      </c>
      <c r="E48" s="25">
        <v>24.834796364000002</v>
      </c>
      <c r="F48" s="25">
        <v>-0.45249017699999999</v>
      </c>
      <c r="G48" s="390">
        <v>44.122633547999996</v>
      </c>
    </row>
    <row r="49" spans="1:7" x14ac:dyDescent="0.25">
      <c r="A49" s="259"/>
      <c r="B49" s="24" t="str">
        <f>'1.1'!B50</f>
        <v>2019Q2</v>
      </c>
      <c r="C49" s="25">
        <v>78.125362860999999</v>
      </c>
      <c r="D49" s="25">
        <v>13.991231499</v>
      </c>
      <c r="E49" s="25">
        <v>24.917238288</v>
      </c>
      <c r="F49" s="25">
        <v>-0.34693925799999997</v>
      </c>
      <c r="G49" s="390">
        <v>44.320206628999998</v>
      </c>
    </row>
    <row r="50" spans="1:7" x14ac:dyDescent="0.25">
      <c r="A50" s="259"/>
      <c r="B50" s="24" t="str">
        <f>'1.1'!B51</f>
        <v>2019Q3</v>
      </c>
      <c r="C50" s="25">
        <v>78.414426703999993</v>
      </c>
      <c r="D50" s="25">
        <v>14.054192041</v>
      </c>
      <c r="E50" s="25">
        <v>25.014537931</v>
      </c>
      <c r="F50" s="25">
        <v>-0.24601255599999999</v>
      </c>
      <c r="G50" s="390">
        <v>44.531269103</v>
      </c>
    </row>
    <row r="51" spans="1:7" x14ac:dyDescent="0.25">
      <c r="A51" s="259"/>
      <c r="B51" s="24" t="str">
        <f>'1.1'!B52</f>
        <v>2019Q4</v>
      </c>
      <c r="C51" s="25">
        <v>78.626145655999991</v>
      </c>
      <c r="D51" s="25">
        <v>14.127273838999999</v>
      </c>
      <c r="E51" s="25">
        <v>25.191335921999997</v>
      </c>
      <c r="F51" s="25">
        <v>-0.21110204999999999</v>
      </c>
      <c r="G51" s="390">
        <v>44.760257988999996</v>
      </c>
    </row>
    <row r="52" spans="1:7" x14ac:dyDescent="0.25">
      <c r="A52" s="259"/>
      <c r="B52" s="24" t="str">
        <f>'1.1'!B53</f>
        <v>2020Q1</v>
      </c>
      <c r="C52" s="25">
        <v>78.838436249000011</v>
      </c>
      <c r="D52" s="25">
        <v>14.204973845</v>
      </c>
      <c r="E52" s="25">
        <v>25.312147268</v>
      </c>
      <c r="F52" s="25">
        <v>-0.23689402000000001</v>
      </c>
      <c r="G52" s="390">
        <v>45.026851999999998</v>
      </c>
    </row>
    <row r="53" spans="1:7" x14ac:dyDescent="0.25">
      <c r="B53" s="24" t="str">
        <f>'1.1'!B54</f>
        <v>2020Q2</v>
      </c>
      <c r="C53" s="25">
        <v>79.059183871000002</v>
      </c>
      <c r="D53" s="25">
        <v>14.277419212</v>
      </c>
      <c r="E53" s="25">
        <v>25.387832172</v>
      </c>
      <c r="F53" s="25">
        <v>-0.25484276</v>
      </c>
      <c r="G53" s="390">
        <v>45.269206812999997</v>
      </c>
    </row>
    <row r="54" spans="1:7" x14ac:dyDescent="0.25">
      <c r="B54" s="24" t="str">
        <f>'1.1'!B55</f>
        <v>2020Q3</v>
      </c>
      <c r="C54" s="25">
        <v>79.288455503999998</v>
      </c>
      <c r="D54" s="25">
        <v>14.348806307999999</v>
      </c>
      <c r="E54" s="25">
        <v>25.468812738</v>
      </c>
      <c r="F54" s="25">
        <v>-0.300570436</v>
      </c>
      <c r="G54" s="390">
        <v>45.473770870999999</v>
      </c>
    </row>
    <row r="55" spans="1:7" x14ac:dyDescent="0.25">
      <c r="B55" s="24" t="str">
        <f>'1.1'!B56</f>
        <v>2020Q4</v>
      </c>
      <c r="C55" s="25">
        <v>79.518392024999997</v>
      </c>
      <c r="D55" s="25">
        <v>14.414810816999999</v>
      </c>
      <c r="E55" s="25">
        <v>25.565856347</v>
      </c>
      <c r="F55" s="25">
        <v>-0.34424932799999997</v>
      </c>
      <c r="G55" s="390">
        <v>45.609811270000002</v>
      </c>
    </row>
    <row r="56" spans="1:7" x14ac:dyDescent="0.25">
      <c r="B56" s="24" t="str">
        <f>'1.1'!B57</f>
        <v>2021Q1</v>
      </c>
      <c r="C56" s="25">
        <v>79.788754557999994</v>
      </c>
      <c r="D56" s="25">
        <v>14.472470059999999</v>
      </c>
      <c r="E56" s="25">
        <v>25.677691528</v>
      </c>
      <c r="F56" s="25">
        <v>-0.33228448700000002</v>
      </c>
      <c r="G56" s="390">
        <v>45.593732785</v>
      </c>
    </row>
    <row r="57" spans="1:7" x14ac:dyDescent="0.25">
      <c r="B57" s="24" t="str">
        <f>'1.1'!B58</f>
        <v>2021Q2</v>
      </c>
      <c r="C57" s="25">
        <v>80.060036322999991</v>
      </c>
      <c r="D57" s="25">
        <v>14.523123705</v>
      </c>
      <c r="E57" s="25">
        <v>25.845951924000001</v>
      </c>
      <c r="F57" s="25">
        <v>-0.35873991300000002</v>
      </c>
      <c r="G57" s="390">
        <v>45.577598328999997</v>
      </c>
    </row>
    <row r="58" spans="1:7" x14ac:dyDescent="0.25">
      <c r="B58" s="24" t="str">
        <f>'1.1'!B59</f>
        <v>2021Q3</v>
      </c>
      <c r="C58" s="25">
        <v>80.332240447000004</v>
      </c>
      <c r="D58" s="25">
        <v>14.575406951000001</v>
      </c>
      <c r="E58" s="25">
        <v>25.966194494</v>
      </c>
      <c r="F58" s="25">
        <v>-0.33213264400000003</v>
      </c>
      <c r="G58" s="390">
        <v>45.557053607</v>
      </c>
    </row>
    <row r="59" spans="1:7" x14ac:dyDescent="0.25">
      <c r="B59" s="24" t="str">
        <f>'1.1'!B60</f>
        <v>2021Q4</v>
      </c>
      <c r="C59" s="25">
        <v>80.621436512000002</v>
      </c>
      <c r="D59" s="25">
        <v>14.633708579</v>
      </c>
      <c r="E59" s="25">
        <v>26.078046475000001</v>
      </c>
      <c r="F59" s="25">
        <v>-0.31125901499999997</v>
      </c>
      <c r="G59" s="390">
        <v>45.498222087000002</v>
      </c>
    </row>
    <row r="60" spans="1:7" x14ac:dyDescent="0.25">
      <c r="B60" s="183" t="str">
        <f>'1.1'!B61</f>
        <v>2022Q1</v>
      </c>
      <c r="C60" s="25">
        <v>80.911673683999993</v>
      </c>
      <c r="D60" s="25">
        <v>14.692243413</v>
      </c>
      <c r="E60" s="25">
        <v>26.204426883</v>
      </c>
      <c r="F60" s="25">
        <v>-0.31465832100000002</v>
      </c>
      <c r="G60" s="390">
        <v>45.452825598999993</v>
      </c>
    </row>
    <row r="61" spans="1:7" x14ac:dyDescent="0.25">
      <c r="B61" s="24" t="str">
        <f>'1.1'!B62</f>
        <v>2022Q2</v>
      </c>
      <c r="C61" s="25">
        <v>81.202955709000008</v>
      </c>
      <c r="D61" s="25">
        <v>14.751012387000001</v>
      </c>
      <c r="E61" s="25">
        <v>26.326383699000001</v>
      </c>
      <c r="F61" s="25">
        <v>-0.35361168400000004</v>
      </c>
      <c r="G61" s="390">
        <v>45.446517458999992</v>
      </c>
    </row>
    <row r="62" spans="1:7" x14ac:dyDescent="0.25">
      <c r="B62" s="24" t="str">
        <f>'1.1'!B63</f>
        <v>2022Q3</v>
      </c>
      <c r="C62" s="25">
        <v>81.495286350000001</v>
      </c>
      <c r="D62" s="25">
        <v>14.810016436</v>
      </c>
      <c r="E62" s="25">
        <v>26.455301168000002</v>
      </c>
      <c r="F62" s="25">
        <v>-0.395163078</v>
      </c>
      <c r="G62" s="390">
        <v>45.435805499999994</v>
      </c>
    </row>
    <row r="63" spans="1:7" x14ac:dyDescent="0.25">
      <c r="B63" s="24" t="str">
        <f>'1.1'!B64</f>
        <v>2022Q4</v>
      </c>
      <c r="C63" s="25">
        <v>81.788669380000002</v>
      </c>
      <c r="D63" s="25">
        <v>14.869256502000001</v>
      </c>
      <c r="E63" s="25">
        <v>26.588724111000001</v>
      </c>
      <c r="F63" s="25">
        <v>-0.42432718699999999</v>
      </c>
      <c r="G63" s="390">
        <v>45.450543324999998</v>
      </c>
    </row>
    <row r="64" spans="1:7" x14ac:dyDescent="0.25">
      <c r="B64" s="183" t="str">
        <f>'1.1'!B65</f>
        <v>2023Q1</v>
      </c>
      <c r="C64" s="25">
        <v>82.107645191000003</v>
      </c>
      <c r="D64" s="25">
        <v>14.928733528</v>
      </c>
      <c r="E64" s="25">
        <v>26.741929961999997</v>
      </c>
      <c r="F64" s="25">
        <v>-0.42588424899999999</v>
      </c>
      <c r="G64" s="390">
        <v>45.407969472999994</v>
      </c>
    </row>
    <row r="65" spans="2:7" x14ac:dyDescent="0.25">
      <c r="B65" s="183" t="str">
        <f>'1.1'!B66</f>
        <v>2023Q2</v>
      </c>
      <c r="C65" s="25">
        <v>82.452497300999994</v>
      </c>
      <c r="D65" s="25">
        <v>14.988448462000001</v>
      </c>
      <c r="E65" s="25">
        <v>26.833105804999999</v>
      </c>
      <c r="F65" s="25">
        <v>-0.33129889600000001</v>
      </c>
      <c r="G65" s="390">
        <v>45.339128510000002</v>
      </c>
    </row>
    <row r="66" spans="2:7" x14ac:dyDescent="0.25">
      <c r="B66" s="183" t="str">
        <f>'1.1'!B67</f>
        <v>2023Q3</v>
      </c>
      <c r="C66" s="25">
        <v>82.774062040000004</v>
      </c>
      <c r="D66" s="25">
        <v>15.055896479999999</v>
      </c>
      <c r="E66" s="25">
        <v>26.990164715999999</v>
      </c>
      <c r="F66" s="25">
        <v>-0.28322198800000004</v>
      </c>
      <c r="G66" s="390">
        <v>45.248643178999998</v>
      </c>
    </row>
    <row r="67" spans="2:7" x14ac:dyDescent="0.25">
      <c r="B67" s="183" t="str">
        <f>'1.1'!B68</f>
        <v>2023Q4</v>
      </c>
      <c r="C67" s="25">
        <v>83.096880881999994</v>
      </c>
      <c r="D67" s="25">
        <v>15.123648014</v>
      </c>
      <c r="E67" s="25">
        <v>27.152165368000002</v>
      </c>
      <c r="F67" s="25">
        <v>-0.25657000499999999</v>
      </c>
      <c r="G67" s="390">
        <v>45.153947107999997</v>
      </c>
    </row>
    <row r="68" spans="2:7" x14ac:dyDescent="0.25">
      <c r="B68" s="391" t="str">
        <f>'1.1'!B69</f>
        <v>2024Q1</v>
      </c>
      <c r="C68" s="49">
        <v>83.387719965000002</v>
      </c>
      <c r="D68" s="49">
        <v>15.184142606</v>
      </c>
      <c r="E68" s="49">
        <v>27.31869257</v>
      </c>
      <c r="F68" s="49">
        <v>-0.134300158</v>
      </c>
      <c r="G68" s="395">
        <v>45.072351834999999</v>
      </c>
    </row>
    <row r="69" spans="2:7" x14ac:dyDescent="0.25">
      <c r="B69" s="24">
        <f>'1.1'!B70</f>
        <v>2008</v>
      </c>
      <c r="C69" s="25">
        <f t="shared" ref="C69:G84" ca="1" si="0">SUM(OFFSET(C$4, 4*(ROW() - ROW(C$69)), 0, 4, 1))</f>
        <v>276.70292000000001</v>
      </c>
      <c r="D69" s="25">
        <f t="shared" ca="1" si="0"/>
        <v>50.827492000000007</v>
      </c>
      <c r="E69" s="25">
        <f t="shared" ca="1" si="0"/>
        <v>84.412119000000004</v>
      </c>
      <c r="F69" s="25">
        <f t="shared" ca="1" si="0"/>
        <v>-2.7612680000000003</v>
      </c>
      <c r="G69" s="390">
        <f t="shared" ca="1" si="0"/>
        <v>142.64640700000001</v>
      </c>
    </row>
    <row r="70" spans="2:7" x14ac:dyDescent="0.25">
      <c r="B70" s="24">
        <f>'1.1'!B71</f>
        <v>2009</v>
      </c>
      <c r="C70" s="25">
        <f t="shared" ca="1" si="0"/>
        <v>268.55624</v>
      </c>
      <c r="D70" s="25">
        <f t="shared" ca="1" si="0"/>
        <v>51.405728000000003</v>
      </c>
      <c r="E70" s="25">
        <f t="shared" ca="1" si="0"/>
        <v>72.862176000000005</v>
      </c>
      <c r="F70" s="25">
        <f t="shared" ca="1" si="0"/>
        <v>-5.2620839999999998</v>
      </c>
      <c r="G70" s="390">
        <f t="shared" ca="1" si="0"/>
        <v>129.76704999999998</v>
      </c>
    </row>
    <row r="71" spans="2:7" x14ac:dyDescent="0.25">
      <c r="B71" s="24">
        <f>'1.1'!B72</f>
        <v>2010</v>
      </c>
      <c r="C71" s="25">
        <f t="shared" ca="1" si="0"/>
        <v>270.49274400000002</v>
      </c>
      <c r="D71" s="25">
        <f t="shared" ca="1" si="0"/>
        <v>51.547215999999999</v>
      </c>
      <c r="E71" s="25">
        <f t="shared" ca="1" si="0"/>
        <v>75.885174000000006</v>
      </c>
      <c r="F71" s="25">
        <f t="shared" ca="1" si="0"/>
        <v>-0.23869799999999997</v>
      </c>
      <c r="G71" s="390">
        <f t="shared" ca="1" si="0"/>
        <v>139.491129</v>
      </c>
    </row>
    <row r="72" spans="2:7" x14ac:dyDescent="0.25">
      <c r="B72" s="24">
        <f>'1.1'!B73</f>
        <v>2011</v>
      </c>
      <c r="C72" s="25">
        <f t="shared" ca="1" si="0"/>
        <v>268.71585600000003</v>
      </c>
      <c r="D72" s="25">
        <f t="shared" ca="1" si="0"/>
        <v>51.603604000000004</v>
      </c>
      <c r="E72" s="25">
        <f t="shared" ca="1" si="0"/>
        <v>77.821264000000014</v>
      </c>
      <c r="F72" s="25">
        <f t="shared" ca="1" si="0"/>
        <v>-1.358582</v>
      </c>
      <c r="G72" s="390">
        <f t="shared" ca="1" si="0"/>
        <v>148.35919899999999</v>
      </c>
    </row>
    <row r="73" spans="2:7" x14ac:dyDescent="0.25">
      <c r="B73" s="24">
        <f>'1.1'!B74</f>
        <v>2012</v>
      </c>
      <c r="C73" s="25">
        <f t="shared" ca="1" si="0"/>
        <v>272.83988800000003</v>
      </c>
      <c r="D73" s="25">
        <f t="shared" ca="1" si="0"/>
        <v>52.244296000000006</v>
      </c>
      <c r="E73" s="25">
        <f t="shared" ca="1" si="0"/>
        <v>79.479444999999998</v>
      </c>
      <c r="F73" s="25">
        <f t="shared" ca="1" si="0"/>
        <v>-0.14453000000000002</v>
      </c>
      <c r="G73" s="390">
        <f t="shared" ca="1" si="0"/>
        <v>149.30470200000002</v>
      </c>
    </row>
    <row r="74" spans="2:7" x14ac:dyDescent="0.25">
      <c r="B74" s="24">
        <f>'1.1'!B75</f>
        <v>2013</v>
      </c>
      <c r="C74" s="25">
        <f t="shared" ca="1" si="0"/>
        <v>277.877768</v>
      </c>
      <c r="D74" s="25">
        <f t="shared" ca="1" si="0"/>
        <v>52.150167999999994</v>
      </c>
      <c r="E74" s="25">
        <f t="shared" ca="1" si="0"/>
        <v>82.168053</v>
      </c>
      <c r="F74" s="25">
        <f t="shared" ca="1" si="0"/>
        <v>0.72682200000000008</v>
      </c>
      <c r="G74" s="92">
        <f t="shared" ca="1" si="0"/>
        <v>150.33141500000002</v>
      </c>
    </row>
    <row r="75" spans="2:7" x14ac:dyDescent="0.25">
      <c r="B75" s="24">
        <f>'1.1'!B76</f>
        <v>2014</v>
      </c>
      <c r="C75" s="25">
        <f t="shared" ca="1" si="0"/>
        <v>283.52580799999998</v>
      </c>
      <c r="D75" s="25">
        <f t="shared" ca="1" si="0"/>
        <v>53.302052000000003</v>
      </c>
      <c r="E75" s="25">
        <f t="shared" ca="1" si="0"/>
        <v>88.085632000000004</v>
      </c>
      <c r="F75" s="25">
        <f t="shared" ca="1" si="0"/>
        <v>4.3144439999999999</v>
      </c>
      <c r="G75" s="92">
        <f t="shared" ca="1" si="0"/>
        <v>153.906432</v>
      </c>
    </row>
    <row r="76" spans="2:7" x14ac:dyDescent="0.25">
      <c r="B76" s="24">
        <f>'1.1'!B77</f>
        <v>2015</v>
      </c>
      <c r="C76" s="25">
        <f t="shared" ca="1" si="0"/>
        <v>290.788568</v>
      </c>
      <c r="D76" s="25">
        <f t="shared" ca="1" si="0"/>
        <v>54.053004000000001</v>
      </c>
      <c r="E76" s="25">
        <f t="shared" ca="1" si="0"/>
        <v>91.048496</v>
      </c>
      <c r="F76" s="25">
        <f t="shared" ca="1" si="0"/>
        <v>3.3218059999999996</v>
      </c>
      <c r="G76" s="92">
        <f t="shared" ca="1" si="0"/>
        <v>162.01008400000001</v>
      </c>
    </row>
    <row r="77" spans="2:7" x14ac:dyDescent="0.25">
      <c r="B77" s="24">
        <f>'1.1'!B78</f>
        <v>2016</v>
      </c>
      <c r="C77" s="25">
        <f t="shared" ca="1" si="0"/>
        <v>299.88087999999999</v>
      </c>
      <c r="D77" s="25">
        <f t="shared" ca="1" si="0"/>
        <v>54.460152000000001</v>
      </c>
      <c r="E77" s="25">
        <f t="shared" ca="1" si="0"/>
        <v>93.135202000000007</v>
      </c>
      <c r="F77" s="25">
        <f t="shared" ca="1" si="0"/>
        <v>2.5496879999999997</v>
      </c>
      <c r="G77" s="92">
        <f t="shared" ca="1" si="0"/>
        <v>162.15031299999998</v>
      </c>
    </row>
    <row r="78" spans="2:7" x14ac:dyDescent="0.25">
      <c r="B78" s="24">
        <f>'1.1'!B79</f>
        <v>2017</v>
      </c>
      <c r="C78" s="25">
        <f t="shared" ca="1" si="0"/>
        <v>305.26931200000001</v>
      </c>
      <c r="D78" s="25">
        <f t="shared" ca="1" si="0"/>
        <v>54.383635999999996</v>
      </c>
      <c r="E78" s="25">
        <f t="shared" ca="1" si="0"/>
        <v>96.200631000000001</v>
      </c>
      <c r="F78" s="25">
        <f t="shared" ca="1" si="0"/>
        <v>-0.24793600000000027</v>
      </c>
      <c r="G78" s="92">
        <f t="shared" ca="1" si="0"/>
        <v>172.030237</v>
      </c>
    </row>
    <row r="79" spans="2:7" x14ac:dyDescent="0.25">
      <c r="B79" s="24">
        <f>'1.1'!B80</f>
        <v>2018</v>
      </c>
      <c r="C79" s="25">
        <f t="shared" ca="1" si="0"/>
        <v>309.18727748399999</v>
      </c>
      <c r="D79" s="25">
        <f t="shared" ca="1" si="0"/>
        <v>54.926700775</v>
      </c>
      <c r="E79" s="25">
        <f t="shared" ca="1" si="0"/>
        <v>97.149419918999996</v>
      </c>
      <c r="F79" s="25">
        <f t="shared" ca="1" si="0"/>
        <v>-1.00755737</v>
      </c>
      <c r="G79" s="92">
        <f t="shared" ca="1" si="0"/>
        <v>173.68859549799998</v>
      </c>
    </row>
    <row r="80" spans="2:7" x14ac:dyDescent="0.25">
      <c r="B80" s="24">
        <f>'1.1'!B81</f>
        <v>2019</v>
      </c>
      <c r="C80" s="25">
        <f t="shared" ca="1" si="0"/>
        <v>312.97229201900001</v>
      </c>
      <c r="D80" s="25">
        <f t="shared" ca="1" si="0"/>
        <v>56.101250389</v>
      </c>
      <c r="E80" s="25">
        <f t="shared" ca="1" si="0"/>
        <v>99.957908504999992</v>
      </c>
      <c r="F80" s="25">
        <f t="shared" ca="1" si="0"/>
        <v>-1.2565440409999999</v>
      </c>
      <c r="G80" s="92">
        <f t="shared" ca="1" si="0"/>
        <v>177.73436726899999</v>
      </c>
    </row>
    <row r="81" spans="1:8" x14ac:dyDescent="0.25">
      <c r="B81" s="24">
        <f>'1.1'!B82</f>
        <v>2020</v>
      </c>
      <c r="C81" s="25">
        <f t="shared" ca="1" si="0"/>
        <v>316.70446764899998</v>
      </c>
      <c r="D81" s="25">
        <f t="shared" ca="1" si="0"/>
        <v>57.246010181999992</v>
      </c>
      <c r="E81" s="25">
        <f t="shared" ca="1" si="0"/>
        <v>101.73464852500001</v>
      </c>
      <c r="F81" s="25">
        <f t="shared" ca="1" si="0"/>
        <v>-1.1365565439999998</v>
      </c>
      <c r="G81" s="92">
        <f t="shared" ca="1" si="0"/>
        <v>181.379640954</v>
      </c>
      <c r="H81" s="259"/>
    </row>
    <row r="82" spans="1:8" x14ac:dyDescent="0.25">
      <c r="A82" s="281"/>
      <c r="B82" s="24">
        <f>'1.1'!B83</f>
        <v>2021</v>
      </c>
      <c r="C82" s="25">
        <f t="shared" ca="1" si="0"/>
        <v>320.80246783999996</v>
      </c>
      <c r="D82" s="25">
        <f t="shared" ca="1" si="0"/>
        <v>58.204709295000001</v>
      </c>
      <c r="E82" s="25">
        <f t="shared" ca="1" si="0"/>
        <v>103.567884421</v>
      </c>
      <c r="F82" s="25">
        <f t="shared" ca="1" si="0"/>
        <v>-1.334416059</v>
      </c>
      <c r="G82" s="92">
        <f t="shared" ca="1" si="0"/>
        <v>182.22660680799999</v>
      </c>
    </row>
    <row r="83" spans="1:8" x14ac:dyDescent="0.25">
      <c r="A83" s="259"/>
      <c r="B83" s="183">
        <f>'1.1'!B84</f>
        <v>2022</v>
      </c>
      <c r="C83" s="25">
        <f t="shared" ca="1" si="0"/>
        <v>325.39858512299998</v>
      </c>
      <c r="D83" s="25">
        <f t="shared" ca="1" si="0"/>
        <v>59.122528738</v>
      </c>
      <c r="E83" s="25">
        <f t="shared" ca="1" si="0"/>
        <v>105.57483586100001</v>
      </c>
      <c r="F83" s="25">
        <f t="shared" ca="1" si="0"/>
        <v>-1.4877602700000001</v>
      </c>
      <c r="G83" s="390">
        <f t="shared" ca="1" si="0"/>
        <v>181.78569188299997</v>
      </c>
    </row>
    <row r="84" spans="1:8" x14ac:dyDescent="0.25">
      <c r="A84" s="259"/>
      <c r="B84" s="391">
        <f>'1.1'!B85</f>
        <v>2023</v>
      </c>
      <c r="C84" s="49">
        <f t="shared" ca="1" si="0"/>
        <v>330.43108541399999</v>
      </c>
      <c r="D84" s="49">
        <f t="shared" ca="1" si="0"/>
        <v>60.096726484000001</v>
      </c>
      <c r="E84" s="49">
        <f t="shared" ca="1" si="0"/>
        <v>107.717365851</v>
      </c>
      <c r="F84" s="49">
        <f t="shared" ca="1" si="0"/>
        <v>-1.2969751379999999</v>
      </c>
      <c r="G84" s="395">
        <f t="shared" ca="1" si="0"/>
        <v>181.14968827000001</v>
      </c>
    </row>
    <row r="85" spans="1:8" x14ac:dyDescent="0.25">
      <c r="A85" s="259"/>
      <c r="B85" s="24" t="str">
        <f>'1.1'!B86</f>
        <v>2008/09</v>
      </c>
      <c r="C85" s="25">
        <f t="shared" ref="C85:G100" ca="1" si="1">SUM(OFFSET(C$5,4*(ROW()-ROW($C$85)), 0, 4, 1))</f>
        <v>273.96624800000001</v>
      </c>
      <c r="D85" s="25">
        <f t="shared" ca="1" si="1"/>
        <v>51.057040000000001</v>
      </c>
      <c r="E85" s="25">
        <f t="shared" ca="1" si="1"/>
        <v>81.702436000000006</v>
      </c>
      <c r="F85" s="25">
        <f t="shared" ca="1" si="1"/>
        <v>-6.7339059999999993</v>
      </c>
      <c r="G85" s="390">
        <f t="shared" ca="1" si="1"/>
        <v>139.32608199999999</v>
      </c>
    </row>
    <row r="86" spans="1:8" x14ac:dyDescent="0.25">
      <c r="A86" s="259"/>
      <c r="B86" s="24" t="str">
        <f>'1.1'!B87</f>
        <v>2009/10</v>
      </c>
      <c r="C86" s="25">
        <f t="shared" ca="1" si="1"/>
        <v>268.05094400000002</v>
      </c>
      <c r="D86" s="25">
        <f t="shared" ca="1" si="1"/>
        <v>51.482687999999996</v>
      </c>
      <c r="E86" s="25">
        <f t="shared" ca="1" si="1"/>
        <v>72.419882000000001</v>
      </c>
      <c r="F86" s="25">
        <f t="shared" ca="1" si="1"/>
        <v>-2.154242</v>
      </c>
      <c r="G86" s="390">
        <f t="shared" ca="1" si="1"/>
        <v>130.765826</v>
      </c>
    </row>
    <row r="87" spans="1:8" x14ac:dyDescent="0.25">
      <c r="A87" s="259"/>
      <c r="B87" s="24" t="str">
        <f>'1.1'!B88</f>
        <v>2010/11</v>
      </c>
      <c r="C87" s="25">
        <f t="shared" ca="1" si="1"/>
        <v>270.84120799999999</v>
      </c>
      <c r="D87" s="25">
        <f t="shared" ca="1" si="1"/>
        <v>51.695512000000001</v>
      </c>
      <c r="E87" s="25">
        <f t="shared" ca="1" si="1"/>
        <v>76.548896000000013</v>
      </c>
      <c r="F87" s="25">
        <f t="shared" ca="1" si="1"/>
        <v>0.56471000000000005</v>
      </c>
      <c r="G87" s="390">
        <f t="shared" ca="1" si="1"/>
        <v>143.55750999999998</v>
      </c>
    </row>
    <row r="88" spans="1:8" x14ac:dyDescent="0.25">
      <c r="B88" s="24" t="str">
        <f>'1.1'!B89</f>
        <v>2011/12</v>
      </c>
      <c r="C88" s="25">
        <f t="shared" ca="1" si="1"/>
        <v>269.28471999999999</v>
      </c>
      <c r="D88" s="25">
        <f t="shared" ca="1" si="1"/>
        <v>51.878587999999993</v>
      </c>
      <c r="E88" s="25">
        <f t="shared" ca="1" si="1"/>
        <v>78.782003000000003</v>
      </c>
      <c r="F88" s="25">
        <f t="shared" ca="1" si="1"/>
        <v>-2.542834</v>
      </c>
      <c r="G88" s="390">
        <f t="shared" ca="1" si="1"/>
        <v>149.08658400000002</v>
      </c>
    </row>
    <row r="89" spans="1:8" x14ac:dyDescent="0.25">
      <c r="B89" s="24" t="str">
        <f>'1.1'!B90</f>
        <v>2012/13</v>
      </c>
      <c r="C89" s="25">
        <f t="shared" ca="1" si="1"/>
        <v>274.19755199999997</v>
      </c>
      <c r="D89" s="25">
        <f t="shared" ca="1" si="1"/>
        <v>51.932755999999998</v>
      </c>
      <c r="E89" s="25">
        <f t="shared" ca="1" si="1"/>
        <v>78.848600000000005</v>
      </c>
      <c r="F89" s="25">
        <f t="shared" ca="1" si="1"/>
        <v>-0.80221599999999982</v>
      </c>
      <c r="G89" s="390">
        <f t="shared" ca="1" si="1"/>
        <v>148.62532999999999</v>
      </c>
    </row>
    <row r="90" spans="1:8" x14ac:dyDescent="0.25">
      <c r="B90" s="24" t="str">
        <f>'1.1'!B91</f>
        <v>2013/14</v>
      </c>
      <c r="C90" s="25">
        <f t="shared" ca="1" si="1"/>
        <v>278.99600799999996</v>
      </c>
      <c r="D90" s="25">
        <f t="shared" ca="1" si="1"/>
        <v>52.425151999999997</v>
      </c>
      <c r="E90" s="25">
        <f t="shared" ca="1" si="1"/>
        <v>84.401441000000005</v>
      </c>
      <c r="F90" s="25">
        <f t="shared" ca="1" si="1"/>
        <v>3.4719979999999997</v>
      </c>
      <c r="G90" s="390">
        <f t="shared" ca="1" si="1"/>
        <v>150.46956600000001</v>
      </c>
    </row>
    <row r="91" spans="1:8" x14ac:dyDescent="0.25">
      <c r="B91" s="24" t="str">
        <f>'1.1'!B92</f>
        <v>2014/15</v>
      </c>
      <c r="C91" s="25">
        <f t="shared" ca="1" si="1"/>
        <v>285.04192799999998</v>
      </c>
      <c r="D91" s="25">
        <f t="shared" ca="1" si="1"/>
        <v>53.439691999999994</v>
      </c>
      <c r="E91" s="25">
        <f t="shared" ca="1" si="1"/>
        <v>89.039626999999996</v>
      </c>
      <c r="F91" s="25">
        <f t="shared" ca="1" si="1"/>
        <v>3.0196340000000004</v>
      </c>
      <c r="G91" s="390">
        <f t="shared" ca="1" si="1"/>
        <v>156.069455</v>
      </c>
    </row>
    <row r="92" spans="1:8" x14ac:dyDescent="0.25">
      <c r="B92" s="24" t="str">
        <f>'1.1'!B93</f>
        <v>2015/16</v>
      </c>
      <c r="C92" s="25">
        <f t="shared" ca="1" si="1"/>
        <v>293.072608</v>
      </c>
      <c r="D92" s="25">
        <f t="shared" ca="1" si="1"/>
        <v>54.287288000000004</v>
      </c>
      <c r="E92" s="25">
        <f t="shared" ca="1" si="1"/>
        <v>91.219063000000006</v>
      </c>
      <c r="F92" s="25">
        <f t="shared" ca="1" si="1"/>
        <v>4.1663380000000005</v>
      </c>
      <c r="G92" s="390">
        <f t="shared" ca="1" si="1"/>
        <v>162.39251400000001</v>
      </c>
    </row>
    <row r="93" spans="1:8" x14ac:dyDescent="0.25">
      <c r="B93" s="24" t="str">
        <f>'1.1'!B94</f>
        <v>2016/17</v>
      </c>
      <c r="C93" s="25">
        <f t="shared" ca="1" si="1"/>
        <v>301.78954399999998</v>
      </c>
      <c r="D93" s="25">
        <f t="shared" ca="1" si="1"/>
        <v>54.393847999999998</v>
      </c>
      <c r="E93" s="25">
        <f t="shared" ca="1" si="1"/>
        <v>93.922563999999994</v>
      </c>
      <c r="F93" s="25">
        <f t="shared" ca="1" si="1"/>
        <v>2.6268699999999998</v>
      </c>
      <c r="G93" s="390">
        <f t="shared" ca="1" si="1"/>
        <v>163.747298</v>
      </c>
    </row>
    <row r="94" spans="1:8" x14ac:dyDescent="0.25">
      <c r="B94" s="24" t="str">
        <f>'1.1'!B95</f>
        <v>2017/18</v>
      </c>
      <c r="C94" s="25">
        <f t="shared" ca="1" si="1"/>
        <v>306.28640000000001</v>
      </c>
      <c r="D94" s="25">
        <f t="shared" ca="1" si="1"/>
        <v>54.484127999999998</v>
      </c>
      <c r="E94" s="25">
        <f t="shared" ca="1" si="1"/>
        <v>96.596278999999996</v>
      </c>
      <c r="F94" s="25">
        <f t="shared" ca="1" si="1"/>
        <v>-0.77509800000000018</v>
      </c>
      <c r="G94" s="390">
        <f t="shared" ca="1" si="1"/>
        <v>173.641289</v>
      </c>
    </row>
    <row r="95" spans="1:8" x14ac:dyDescent="0.25">
      <c r="B95" s="24" t="str">
        <f>'1.1'!B96</f>
        <v>2018/19</v>
      </c>
      <c r="C95" s="25">
        <f t="shared" ca="1" si="1"/>
        <v>309.978218282</v>
      </c>
      <c r="D95" s="25">
        <f t="shared" ca="1" si="1"/>
        <v>55.198553785000001</v>
      </c>
      <c r="E95" s="25">
        <f t="shared" ca="1" si="1"/>
        <v>97.923591282999993</v>
      </c>
      <c r="F95" s="25">
        <f t="shared" ca="1" si="1"/>
        <v>-1.5962335470000002</v>
      </c>
      <c r="G95" s="390">
        <f t="shared" ca="1" si="1"/>
        <v>174.21104204599999</v>
      </c>
    </row>
    <row r="96" spans="1:8" x14ac:dyDescent="0.25">
      <c r="B96" s="24" t="str">
        <f>'1.1'!B97</f>
        <v>2019/20</v>
      </c>
      <c r="C96" s="25">
        <f t="shared" ca="1" si="1"/>
        <v>314.00437147000002</v>
      </c>
      <c r="D96" s="25">
        <f t="shared" ca="1" si="1"/>
        <v>56.377671223999997</v>
      </c>
      <c r="E96" s="25">
        <f t="shared" ca="1" si="1"/>
        <v>100.435259409</v>
      </c>
      <c r="F96" s="25">
        <f t="shared" ca="1" si="1"/>
        <v>-1.0409478839999999</v>
      </c>
      <c r="G96" s="390">
        <f t="shared" ca="1" si="1"/>
        <v>178.638585721</v>
      </c>
    </row>
    <row r="97" spans="2:7" x14ac:dyDescent="0.25">
      <c r="B97" s="24" t="str">
        <f>'1.1'!B98</f>
        <v>2020/21</v>
      </c>
      <c r="C97" s="25">
        <f t="shared" ca="1" si="1"/>
        <v>317.65478595799999</v>
      </c>
      <c r="D97" s="25">
        <f t="shared" ca="1" si="1"/>
        <v>57.513506396999993</v>
      </c>
      <c r="E97" s="25">
        <f t="shared" ca="1" si="1"/>
        <v>102.10019278499999</v>
      </c>
      <c r="F97" s="25">
        <f t="shared" ca="1" si="1"/>
        <v>-1.2319470109999999</v>
      </c>
      <c r="G97" s="390">
        <f t="shared" ca="1" si="1"/>
        <v>181.94652173899999</v>
      </c>
    </row>
    <row r="98" spans="2:7" x14ac:dyDescent="0.25">
      <c r="B98" s="24" t="str">
        <f>'1.1'!B99</f>
        <v>2021/22</v>
      </c>
      <c r="C98" s="25">
        <f t="shared" ca="1" si="1"/>
        <v>321.92538696600002</v>
      </c>
      <c r="D98" s="25">
        <f t="shared" ca="1" si="1"/>
        <v>58.424482648000001</v>
      </c>
      <c r="E98" s="25">
        <f t="shared" ca="1" si="1"/>
        <v>104.094619776</v>
      </c>
      <c r="F98" s="25">
        <f t="shared" ca="1" si="1"/>
        <v>-1.3167898930000002</v>
      </c>
      <c r="G98" s="390">
        <f t="shared" ca="1" si="1"/>
        <v>182.08569962199999</v>
      </c>
    </row>
    <row r="99" spans="2:7" x14ac:dyDescent="0.25">
      <c r="B99" s="24" t="str">
        <f>'1.1'!B100</f>
        <v>2022/23</v>
      </c>
      <c r="C99" s="25">
        <f t="shared" ca="1" si="1"/>
        <v>326.59455663</v>
      </c>
      <c r="D99" s="25">
        <f t="shared" ca="1" si="1"/>
        <v>59.359018853000002</v>
      </c>
      <c r="E99" s="25">
        <f t="shared" ca="1" si="1"/>
        <v>106.11233894</v>
      </c>
      <c r="F99" s="25">
        <f t="shared" ca="1" si="1"/>
        <v>-1.598986198</v>
      </c>
      <c r="G99" s="390">
        <f t="shared" ca="1" si="1"/>
        <v>181.74083575699996</v>
      </c>
    </row>
    <row r="100" spans="2:7" x14ac:dyDescent="0.25">
      <c r="B100" s="24" t="str">
        <f>'1.1'!B101</f>
        <v>2023/24</v>
      </c>
      <c r="C100" s="25">
        <f t="shared" ca="1" si="1"/>
        <v>331.71116018800001</v>
      </c>
      <c r="D100" s="25">
        <f t="shared" ca="1" si="1"/>
        <v>60.352135562000008</v>
      </c>
      <c r="E100" s="25">
        <f t="shared" ca="1" si="1"/>
        <v>108.29412845899999</v>
      </c>
      <c r="F100" s="25">
        <f t="shared" ca="1" si="1"/>
        <v>-1.005391047</v>
      </c>
      <c r="G100" s="390">
        <f t="shared" ca="1" si="1"/>
        <v>180.81407063199998</v>
      </c>
    </row>
    <row r="101" spans="2:7" x14ac:dyDescent="0.25">
      <c r="B101" s="558" t="s">
        <v>44</v>
      </c>
      <c r="C101" s="669"/>
      <c r="D101" s="669"/>
      <c r="E101" s="669"/>
      <c r="F101" s="669"/>
      <c r="G101" s="559"/>
    </row>
    <row r="102" spans="2:7" ht="15.75" thickBot="1" x14ac:dyDescent="0.3">
      <c r="B102" s="560" t="s">
        <v>362</v>
      </c>
      <c r="C102" s="676"/>
      <c r="D102" s="676"/>
      <c r="E102" s="676"/>
      <c r="F102" s="676"/>
      <c r="G102" s="561"/>
    </row>
    <row r="103" spans="2:7" x14ac:dyDescent="0.25">
      <c r="B103" s="394"/>
      <c r="C103" s="394"/>
      <c r="D103" s="394"/>
      <c r="E103" s="394"/>
      <c r="F103" s="394"/>
      <c r="G103" s="394"/>
    </row>
    <row r="104" spans="2:7" x14ac:dyDescent="0.25">
      <c r="B104" s="394"/>
      <c r="C104" s="394"/>
      <c r="D104" s="394"/>
      <c r="E104" s="394"/>
      <c r="F104" s="394"/>
      <c r="G104" s="394"/>
    </row>
    <row r="105" spans="2:7" x14ac:dyDescent="0.25">
      <c r="B105" s="394"/>
      <c r="C105" s="394"/>
      <c r="D105" s="394"/>
      <c r="E105" s="394"/>
      <c r="F105" s="394"/>
      <c r="G105" s="394"/>
    </row>
  </sheetData>
  <mergeCells count="3">
    <mergeCell ref="B2:G2"/>
    <mergeCell ref="B101:G101"/>
    <mergeCell ref="B102:G102"/>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8"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sheetPr>
  <dimension ref="A1:I32"/>
  <sheetViews>
    <sheetView zoomScaleNormal="100" zoomScaleSheetLayoutView="100" workbookViewId="0"/>
  </sheetViews>
  <sheetFormatPr defaultColWidth="8.88671875" defaultRowHeight="15" x14ac:dyDescent="0.25"/>
  <cols>
    <col min="1" max="1" width="9.33203125" style="22" customWidth="1"/>
    <col min="2" max="2" width="33.44140625" style="22" customWidth="1"/>
    <col min="3" max="7" width="10.44140625" style="22" customWidth="1"/>
    <col min="8" max="16384" width="8.88671875" style="22"/>
  </cols>
  <sheetData>
    <row r="1" spans="1:9" ht="33.75" customHeight="1" thickBot="1" x14ac:dyDescent="0.3">
      <c r="A1" s="48" t="s">
        <v>92</v>
      </c>
    </row>
    <row r="2" spans="1:9" ht="20.25" customHeight="1" thickBot="1" x14ac:dyDescent="0.3">
      <c r="B2" s="677" t="s">
        <v>264</v>
      </c>
      <c r="C2" s="678"/>
      <c r="D2" s="678"/>
      <c r="E2" s="678"/>
      <c r="F2" s="678"/>
      <c r="G2" s="678"/>
      <c r="H2" s="678"/>
      <c r="I2" s="679"/>
    </row>
    <row r="3" spans="1:9" ht="15.75" x14ac:dyDescent="0.25">
      <c r="B3" s="325"/>
      <c r="C3" s="326"/>
      <c r="D3" s="326" t="s">
        <v>265</v>
      </c>
      <c r="E3" s="326" t="s">
        <v>266</v>
      </c>
      <c r="F3" s="326" t="s">
        <v>267</v>
      </c>
      <c r="G3" s="327" t="s">
        <v>268</v>
      </c>
      <c r="H3" s="327" t="s">
        <v>269</v>
      </c>
      <c r="I3" s="328" t="s">
        <v>270</v>
      </c>
    </row>
    <row r="4" spans="1:9" ht="19.5" customHeight="1" x14ac:dyDescent="0.25">
      <c r="B4" s="329" t="s">
        <v>271</v>
      </c>
      <c r="C4" s="330"/>
      <c r="D4" s="330"/>
      <c r="E4" s="330"/>
      <c r="F4" s="330"/>
      <c r="G4" s="330"/>
      <c r="H4" s="330"/>
      <c r="I4" s="331"/>
    </row>
    <row r="5" spans="1:9" ht="15.75" customHeight="1" x14ac:dyDescent="0.25">
      <c r="B5" s="332" t="s">
        <v>272</v>
      </c>
      <c r="C5" s="25"/>
      <c r="D5" s="25">
        <v>0.5</v>
      </c>
      <c r="E5" s="25">
        <v>0.4</v>
      </c>
      <c r="F5" s="25">
        <v>2.2000000000000002</v>
      </c>
      <c r="G5" s="25">
        <v>2.2000000000000002</v>
      </c>
      <c r="H5" s="25">
        <v>2.2999999999999998</v>
      </c>
      <c r="I5" s="333">
        <v>2.2000000000000002</v>
      </c>
    </row>
    <row r="6" spans="1:9" ht="15.75" customHeight="1" x14ac:dyDescent="0.25">
      <c r="B6" s="332" t="s">
        <v>273</v>
      </c>
      <c r="C6" s="25"/>
      <c r="D6" s="25">
        <v>4</v>
      </c>
      <c r="E6" s="25">
        <v>4</v>
      </c>
      <c r="F6" s="25">
        <v>4</v>
      </c>
      <c r="G6" s="25">
        <v>4</v>
      </c>
      <c r="H6" s="25">
        <v>4</v>
      </c>
      <c r="I6" s="333">
        <v>4</v>
      </c>
    </row>
    <row r="7" spans="1:9" ht="15.75" customHeight="1" x14ac:dyDescent="0.25">
      <c r="B7" s="334" t="s">
        <v>274</v>
      </c>
      <c r="C7" s="49"/>
      <c r="D7" s="49">
        <v>4</v>
      </c>
      <c r="E7" s="49">
        <v>4</v>
      </c>
      <c r="F7" s="49">
        <v>4</v>
      </c>
      <c r="G7" s="49">
        <v>4</v>
      </c>
      <c r="H7" s="49">
        <v>4</v>
      </c>
      <c r="I7" s="335">
        <v>4</v>
      </c>
    </row>
    <row r="8" spans="1:9" ht="18.75" customHeight="1" x14ac:dyDescent="0.25">
      <c r="B8" s="336" t="s">
        <v>275</v>
      </c>
      <c r="C8" s="337"/>
      <c r="D8" s="337"/>
      <c r="E8" s="337"/>
      <c r="F8" s="337"/>
      <c r="G8" s="337"/>
      <c r="H8" s="337"/>
      <c r="I8" s="338"/>
    </row>
    <row r="9" spans="1:9" ht="15.75" customHeight="1" x14ac:dyDescent="0.25">
      <c r="B9" s="332" t="s">
        <v>276</v>
      </c>
      <c r="C9" s="25"/>
      <c r="D9" s="25">
        <v>0.2</v>
      </c>
      <c r="E9" s="25">
        <v>0.2</v>
      </c>
      <c r="F9" s="25">
        <v>3.2</v>
      </c>
      <c r="G9" s="25">
        <v>3.2</v>
      </c>
      <c r="H9" s="25">
        <v>3.3</v>
      </c>
      <c r="I9" s="287">
        <v>3.3</v>
      </c>
    </row>
    <row r="10" spans="1:9" ht="15.75" customHeight="1" x14ac:dyDescent="0.25">
      <c r="B10" s="334" t="s">
        <v>277</v>
      </c>
      <c r="C10" s="49"/>
      <c r="D10" s="49">
        <v>0.2</v>
      </c>
      <c r="E10" s="49">
        <v>0.2</v>
      </c>
      <c r="F10" s="49">
        <v>3.2</v>
      </c>
      <c r="G10" s="49">
        <v>3.2</v>
      </c>
      <c r="H10" s="49">
        <v>3.3</v>
      </c>
      <c r="I10" s="339">
        <v>3.3</v>
      </c>
    </row>
    <row r="11" spans="1:9" ht="15" customHeight="1" x14ac:dyDescent="0.25">
      <c r="A11" s="340"/>
      <c r="B11" s="680" t="s">
        <v>44</v>
      </c>
      <c r="C11" s="681"/>
      <c r="D11" s="681"/>
      <c r="E11" s="681"/>
      <c r="F11" s="681"/>
      <c r="G11" s="681"/>
      <c r="H11" s="681"/>
      <c r="I11" s="682"/>
    </row>
    <row r="12" spans="1:9" ht="33" customHeight="1" x14ac:dyDescent="0.25">
      <c r="A12" s="340"/>
      <c r="B12" s="683" t="s">
        <v>278</v>
      </c>
      <c r="C12" s="617"/>
      <c r="D12" s="617"/>
      <c r="E12" s="617"/>
      <c r="F12" s="617"/>
      <c r="G12" s="617"/>
      <c r="H12" s="617"/>
      <c r="I12" s="684"/>
    </row>
    <row r="13" spans="1:9" ht="37.5" customHeight="1" thickBot="1" x14ac:dyDescent="0.3">
      <c r="A13" s="340"/>
      <c r="B13" s="685" t="s">
        <v>279</v>
      </c>
      <c r="C13" s="661"/>
      <c r="D13" s="661"/>
      <c r="E13" s="661"/>
      <c r="F13" s="661"/>
      <c r="G13" s="661"/>
      <c r="H13" s="661"/>
      <c r="I13" s="686"/>
    </row>
    <row r="17" spans="2:7" x14ac:dyDescent="0.25">
      <c r="B17" s="341"/>
      <c r="C17" s="342"/>
      <c r="D17" s="342"/>
      <c r="E17" s="342"/>
      <c r="F17" s="342"/>
      <c r="G17" s="342"/>
    </row>
    <row r="18" spans="2:7" x14ac:dyDescent="0.25">
      <c r="C18" s="50"/>
      <c r="D18" s="50"/>
      <c r="E18" s="50"/>
    </row>
    <row r="19" spans="2:7" x14ac:dyDescent="0.25">
      <c r="C19" s="50"/>
      <c r="D19" s="343"/>
      <c r="E19" s="50"/>
    </row>
    <row r="20" spans="2:7" x14ac:dyDescent="0.25">
      <c r="C20" s="50"/>
      <c r="D20" s="50"/>
      <c r="E20" s="50"/>
      <c r="F20" s="50"/>
      <c r="G20" s="50"/>
    </row>
    <row r="21" spans="2:7" x14ac:dyDescent="0.25">
      <c r="C21" s="50"/>
      <c r="D21" s="50"/>
      <c r="E21" s="50"/>
      <c r="F21" s="50"/>
      <c r="G21" s="50"/>
    </row>
    <row r="22" spans="2:7" x14ac:dyDescent="0.25">
      <c r="C22" s="50"/>
      <c r="D22" s="50"/>
      <c r="E22" s="50"/>
      <c r="F22" s="50"/>
      <c r="G22" s="50"/>
    </row>
    <row r="23" spans="2:7" x14ac:dyDescent="0.25">
      <c r="C23" s="50"/>
      <c r="D23" s="50"/>
      <c r="E23" s="50"/>
      <c r="F23" s="50"/>
      <c r="G23" s="50"/>
    </row>
    <row r="24" spans="2:7" x14ac:dyDescent="0.25">
      <c r="C24" s="50"/>
      <c r="D24" s="50"/>
      <c r="E24" s="50"/>
      <c r="F24" s="50"/>
      <c r="G24" s="50"/>
    </row>
    <row r="25" spans="2:7" x14ac:dyDescent="0.25">
      <c r="C25" s="50"/>
      <c r="D25" s="50"/>
      <c r="E25" s="50"/>
      <c r="F25" s="50"/>
      <c r="G25" s="50"/>
    </row>
    <row r="26" spans="2:7" x14ac:dyDescent="0.25">
      <c r="C26" s="50"/>
      <c r="D26" s="50"/>
      <c r="E26" s="50"/>
      <c r="F26" s="50"/>
      <c r="G26" s="50"/>
    </row>
    <row r="27" spans="2:7" x14ac:dyDescent="0.25">
      <c r="C27" s="50"/>
      <c r="D27" s="50"/>
      <c r="E27" s="50"/>
      <c r="F27" s="50"/>
      <c r="G27" s="50"/>
    </row>
    <row r="28" spans="2:7" x14ac:dyDescent="0.25">
      <c r="C28" s="50"/>
      <c r="D28" s="50"/>
      <c r="E28" s="50"/>
      <c r="F28" s="50"/>
      <c r="G28" s="50"/>
    </row>
    <row r="29" spans="2:7" x14ac:dyDescent="0.25">
      <c r="C29" s="50"/>
      <c r="D29" s="50"/>
      <c r="E29" s="50"/>
      <c r="F29" s="50"/>
      <c r="G29" s="50"/>
    </row>
    <row r="30" spans="2:7" x14ac:dyDescent="0.25">
      <c r="C30" s="50"/>
      <c r="D30" s="50"/>
      <c r="E30" s="50"/>
      <c r="F30" s="50"/>
      <c r="G30" s="50"/>
    </row>
    <row r="31" spans="2:7" x14ac:dyDescent="0.25">
      <c r="C31" s="50"/>
      <c r="D31" s="50"/>
      <c r="E31" s="50"/>
      <c r="F31" s="50"/>
      <c r="G31" s="50"/>
    </row>
    <row r="32" spans="2:7" x14ac:dyDescent="0.25">
      <c r="C32" s="50"/>
      <c r="D32" s="50"/>
      <c r="E32" s="50"/>
      <c r="F32" s="50"/>
      <c r="G32" s="50"/>
    </row>
  </sheetData>
  <mergeCells count="4">
    <mergeCell ref="B2:I2"/>
    <mergeCell ref="B11:I11"/>
    <mergeCell ref="B12:I12"/>
    <mergeCell ref="B13:I13"/>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sheetPr>
  <dimension ref="A1:U49"/>
  <sheetViews>
    <sheetView zoomScaleNormal="100" zoomScaleSheetLayoutView="100" workbookViewId="0"/>
  </sheetViews>
  <sheetFormatPr defaultRowHeight="15" x14ac:dyDescent="0.25"/>
  <cols>
    <col min="1" max="1" width="9.44140625" style="260" customWidth="1"/>
    <col min="2" max="4" width="10.33203125" style="260" customWidth="1"/>
    <col min="5" max="5" width="1" style="260" customWidth="1"/>
    <col min="6" max="6" width="10.33203125" style="260" customWidth="1"/>
    <col min="7" max="7" width="12.109375" style="260" customWidth="1"/>
    <col min="8" max="9" width="10.33203125" style="260" customWidth="1"/>
    <col min="10" max="10" width="1" style="260" customWidth="1"/>
    <col min="11" max="12" width="10.33203125" style="260" customWidth="1"/>
    <col min="13" max="13" width="1" style="260" customWidth="1"/>
    <col min="14" max="14" width="10.33203125" style="259" customWidth="1"/>
    <col min="15" max="15" width="1" style="260" customWidth="1"/>
    <col min="16" max="16" width="11.77734375" style="260" bestFit="1" customWidth="1"/>
    <col min="17" max="17" width="1" style="260" customWidth="1"/>
    <col min="18" max="18" width="11.6640625" style="260" bestFit="1" customWidth="1"/>
    <col min="19" max="16384" width="8.88671875" style="260"/>
  </cols>
  <sheetData>
    <row r="1" spans="1:21" ht="33.75" customHeight="1" thickBot="1" x14ac:dyDescent="0.3">
      <c r="A1" s="284" t="s">
        <v>92</v>
      </c>
      <c r="B1" s="258"/>
      <c r="C1" s="258"/>
      <c r="D1" s="258"/>
      <c r="E1" s="258"/>
      <c r="F1" s="258"/>
      <c r="G1" s="258"/>
      <c r="H1" s="258"/>
      <c r="I1" s="258"/>
      <c r="J1" s="258"/>
      <c r="K1" s="258"/>
      <c r="L1" s="258"/>
      <c r="M1" s="258"/>
      <c r="O1" s="259"/>
      <c r="Q1" s="259"/>
      <c r="R1" s="259"/>
    </row>
    <row r="2" spans="1:21" ht="25.5" customHeight="1" thickBot="1" x14ac:dyDescent="0.3">
      <c r="A2" s="259"/>
      <c r="B2" s="554" t="s">
        <v>420</v>
      </c>
      <c r="C2" s="696"/>
      <c r="D2" s="696"/>
      <c r="E2" s="696"/>
      <c r="F2" s="696"/>
      <c r="G2" s="696"/>
      <c r="H2" s="696"/>
      <c r="I2" s="696"/>
      <c r="J2" s="696"/>
      <c r="K2" s="696"/>
      <c r="L2" s="696"/>
      <c r="M2" s="696"/>
      <c r="N2" s="555"/>
      <c r="O2" s="433"/>
      <c r="P2" s="697" t="s">
        <v>421</v>
      </c>
      <c r="Q2" s="433"/>
      <c r="R2" s="697" t="s">
        <v>422</v>
      </c>
    </row>
    <row r="3" spans="1:21" ht="25.5" customHeight="1" x14ac:dyDescent="0.25">
      <c r="A3" s="259"/>
      <c r="B3" s="434"/>
      <c r="C3" s="699" t="s">
        <v>423</v>
      </c>
      <c r="D3" s="699"/>
      <c r="E3" s="387"/>
      <c r="F3" s="699" t="s">
        <v>424</v>
      </c>
      <c r="G3" s="699"/>
      <c r="H3" s="699"/>
      <c r="I3" s="699"/>
      <c r="J3" s="387"/>
      <c r="K3" s="699" t="s">
        <v>425</v>
      </c>
      <c r="L3" s="699"/>
      <c r="M3" s="387"/>
      <c r="N3" s="700" t="s">
        <v>426</v>
      </c>
      <c r="O3" s="435"/>
      <c r="P3" s="698"/>
      <c r="Q3" s="435"/>
      <c r="R3" s="698"/>
    </row>
    <row r="4" spans="1:21" ht="51" customHeight="1" x14ac:dyDescent="0.25">
      <c r="A4" s="259"/>
      <c r="B4" s="434"/>
      <c r="C4" s="387" t="s">
        <v>427</v>
      </c>
      <c r="D4" s="387" t="s">
        <v>428</v>
      </c>
      <c r="E4" s="387"/>
      <c r="F4" s="387" t="s">
        <v>429</v>
      </c>
      <c r="G4" s="387" t="s">
        <v>430</v>
      </c>
      <c r="H4" s="387" t="s">
        <v>431</v>
      </c>
      <c r="I4" s="387" t="s">
        <v>432</v>
      </c>
      <c r="J4" s="387"/>
      <c r="K4" s="387" t="s">
        <v>433</v>
      </c>
      <c r="L4" s="387" t="s">
        <v>434</v>
      </c>
      <c r="M4" s="387"/>
      <c r="N4" s="701"/>
      <c r="O4" s="435"/>
      <c r="P4" s="698"/>
      <c r="Q4" s="435"/>
      <c r="R4" s="698"/>
    </row>
    <row r="5" spans="1:21" ht="14.25" customHeight="1" x14ac:dyDescent="0.25">
      <c r="A5" s="259"/>
      <c r="B5" s="23" t="s">
        <v>132</v>
      </c>
      <c r="C5" s="436">
        <v>3.2206442504038932</v>
      </c>
      <c r="D5" s="436">
        <v>3.6116609973608718</v>
      </c>
      <c r="E5" s="436"/>
      <c r="F5" s="436">
        <v>2.0710133382548861</v>
      </c>
      <c r="G5" s="436">
        <v>1.4833500742838908</v>
      </c>
      <c r="H5" s="436">
        <v>2.5392990540578921</v>
      </c>
      <c r="I5" s="436">
        <v>1.419622096917891</v>
      </c>
      <c r="J5" s="436"/>
      <c r="K5" s="436">
        <v>0.61337490060294453</v>
      </c>
      <c r="L5" s="436">
        <v>1.1709351041130873</v>
      </c>
      <c r="M5" s="436"/>
      <c r="N5" s="437">
        <v>2.9544672649953529</v>
      </c>
      <c r="O5" s="438"/>
      <c r="P5" s="439">
        <v>1.1709351041130873</v>
      </c>
      <c r="Q5" s="438"/>
      <c r="R5" s="440">
        <v>397775.30926828331</v>
      </c>
      <c r="T5" s="441"/>
    </row>
    <row r="6" spans="1:21" ht="13.5" customHeight="1" x14ac:dyDescent="0.25">
      <c r="A6" s="259"/>
      <c r="B6" s="23" t="s">
        <v>133</v>
      </c>
      <c r="C6" s="436">
        <v>2.5251238488067997</v>
      </c>
      <c r="D6" s="436">
        <v>2.781912502019793</v>
      </c>
      <c r="E6" s="436"/>
      <c r="F6" s="436">
        <v>1.9605089412827965</v>
      </c>
      <c r="G6" s="436">
        <v>0.80376579189481845</v>
      </c>
      <c r="H6" s="436">
        <v>1.8267413010387941</v>
      </c>
      <c r="I6" s="436">
        <v>1.0749697464288204</v>
      </c>
      <c r="J6" s="436"/>
      <c r="K6" s="436">
        <v>-0.99339690834339778</v>
      </c>
      <c r="L6" s="436">
        <v>0.73612696192791238</v>
      </c>
      <c r="M6" s="436"/>
      <c r="N6" s="437">
        <v>2.0937260551413357</v>
      </c>
      <c r="O6" s="438"/>
      <c r="P6" s="439">
        <v>0.73612696192791238</v>
      </c>
      <c r="Q6" s="438"/>
      <c r="R6" s="440">
        <v>396592.57512549701</v>
      </c>
      <c r="T6" s="441"/>
    </row>
    <row r="7" spans="1:21" ht="15" customHeight="1" x14ac:dyDescent="0.25">
      <c r="A7" s="259"/>
      <c r="B7" s="23" t="s">
        <v>134</v>
      </c>
      <c r="C7" s="436">
        <v>1.2441174694723713</v>
      </c>
      <c r="D7" s="436">
        <v>1.2911919313893918</v>
      </c>
      <c r="E7" s="436"/>
      <c r="F7" s="436">
        <v>1.4683505846673768</v>
      </c>
      <c r="G7" s="436">
        <v>-0.37799657267561315</v>
      </c>
      <c r="H7" s="436">
        <v>0.49084792378337738</v>
      </c>
      <c r="I7" s="436">
        <v>0.3371893437133906</v>
      </c>
      <c r="J7" s="436"/>
      <c r="K7" s="436">
        <v>-1.4687635625323885</v>
      </c>
      <c r="L7" s="436">
        <v>-6.4257465754494023E-2</v>
      </c>
      <c r="M7" s="436"/>
      <c r="N7" s="437">
        <v>0.64603209462466027</v>
      </c>
      <c r="O7" s="438"/>
      <c r="P7" s="439">
        <v>-6.4257465754494023E-2</v>
      </c>
      <c r="Q7" s="438"/>
      <c r="R7" s="440">
        <v>394038.19896075682</v>
      </c>
      <c r="T7" s="441"/>
    </row>
    <row r="8" spans="1:21" ht="15" customHeight="1" x14ac:dyDescent="0.25">
      <c r="B8" s="23" t="s">
        <v>148</v>
      </c>
      <c r="C8" s="436">
        <v>-0.53808562344934785</v>
      </c>
      <c r="D8" s="436">
        <v>-0.735019131516367</v>
      </c>
      <c r="E8" s="436"/>
      <c r="F8" s="436">
        <v>9.6828251265634435E-2</v>
      </c>
      <c r="G8" s="436">
        <v>-2.013511970521364</v>
      </c>
      <c r="H8" s="436">
        <v>-1.296825713114373</v>
      </c>
      <c r="I8" s="436">
        <v>-1.1891965957953516</v>
      </c>
      <c r="J8" s="436"/>
      <c r="K8" s="436">
        <v>-3.8198744204141106</v>
      </c>
      <c r="L8" s="436">
        <v>-2.038785234133845</v>
      </c>
      <c r="M8" s="436"/>
      <c r="N8" s="437">
        <v>-1.2620580728505237</v>
      </c>
      <c r="O8" s="438"/>
      <c r="P8" s="439">
        <v>-2.038785234133845</v>
      </c>
      <c r="Q8" s="438"/>
      <c r="R8" s="440">
        <v>393991.64345038775</v>
      </c>
      <c r="T8" s="441"/>
    </row>
    <row r="9" spans="1:21" x14ac:dyDescent="0.25">
      <c r="B9" s="23" t="s">
        <v>2</v>
      </c>
      <c r="C9" s="436">
        <v>-2.2477617221574349</v>
      </c>
      <c r="D9" s="436">
        <v>-2.662566218594435</v>
      </c>
      <c r="E9" s="436"/>
      <c r="F9" s="436">
        <v>-1.0553751579464574</v>
      </c>
      <c r="G9" s="436">
        <v>-3.6953895731424495</v>
      </c>
      <c r="H9" s="436">
        <v>-2.9352262737104411</v>
      </c>
      <c r="I9" s="436">
        <v>-2.5282828767074363</v>
      </c>
      <c r="J9" s="436"/>
      <c r="K9" s="436">
        <v>-4.5576434895072522</v>
      </c>
      <c r="L9" s="436">
        <v>-3.7187918436254797</v>
      </c>
      <c r="M9" s="436"/>
      <c r="N9" s="437">
        <v>-3.0313671207167827</v>
      </c>
      <c r="O9" s="438"/>
      <c r="P9" s="439">
        <v>-3.7187918436254797</v>
      </c>
      <c r="Q9" s="438"/>
      <c r="R9" s="440">
        <v>393267.81128985144</v>
      </c>
      <c r="T9" s="441"/>
    </row>
    <row r="10" spans="1:21" x14ac:dyDescent="0.25">
      <c r="B10" s="23" t="s">
        <v>3</v>
      </c>
      <c r="C10" s="436">
        <v>-2.4483707624257818</v>
      </c>
      <c r="D10" s="436">
        <v>-2.9969221588277719</v>
      </c>
      <c r="E10" s="436"/>
      <c r="F10" s="436">
        <v>-1.0949622899877625</v>
      </c>
      <c r="G10" s="436">
        <v>-4.0777476655477756</v>
      </c>
      <c r="H10" s="436">
        <v>-2.9933904297177776</v>
      </c>
      <c r="I10" s="436">
        <v>-2.7966676164667774</v>
      </c>
      <c r="J10" s="436"/>
      <c r="K10" s="436">
        <v>-5.3157051926182515</v>
      </c>
      <c r="L10" s="436">
        <v>-4.1467966467192126</v>
      </c>
      <c r="M10" s="436"/>
      <c r="N10" s="437">
        <v>-3.3064562063982175</v>
      </c>
      <c r="O10" s="438"/>
      <c r="P10" s="439">
        <v>-4.1467966467192126</v>
      </c>
      <c r="Q10" s="438"/>
      <c r="R10" s="440">
        <v>393772.96406973043</v>
      </c>
      <c r="T10" s="441"/>
    </row>
    <row r="11" spans="1:21" x14ac:dyDescent="0.25">
      <c r="B11" s="23" t="s">
        <v>4</v>
      </c>
      <c r="C11" s="436">
        <v>-2.1802603348099865</v>
      </c>
      <c r="D11" s="436">
        <v>-2.7791430020569976</v>
      </c>
      <c r="E11" s="436"/>
      <c r="F11" s="436">
        <v>-0.82024748575298645</v>
      </c>
      <c r="G11" s="436">
        <v>-4.0020137948279739</v>
      </c>
      <c r="H11" s="436">
        <v>-2.6293398340739884</v>
      </c>
      <c r="I11" s="436">
        <v>-2.6658312276439915</v>
      </c>
      <c r="J11" s="436"/>
      <c r="K11" s="436">
        <v>-4.6530985959492872</v>
      </c>
      <c r="L11" s="436">
        <v>-3.9316008357918526</v>
      </c>
      <c r="M11" s="436"/>
      <c r="N11" s="437">
        <v>-3.1091241541951415</v>
      </c>
      <c r="O11" s="438"/>
      <c r="P11" s="439">
        <v>-3.9316008357918526</v>
      </c>
      <c r="Q11" s="438"/>
      <c r="R11" s="440">
        <v>393957.8501283123</v>
      </c>
      <c r="T11" s="441"/>
    </row>
    <row r="12" spans="1:21" x14ac:dyDescent="0.25">
      <c r="B12" s="23" t="s">
        <v>5</v>
      </c>
      <c r="C12" s="436">
        <v>-2.0645678085349459</v>
      </c>
      <c r="D12" s="436">
        <v>-2.6479521382209441</v>
      </c>
      <c r="E12" s="436"/>
      <c r="F12" s="436">
        <v>-1.031346665498944</v>
      </c>
      <c r="G12" s="436">
        <v>-4.0765463543739315</v>
      </c>
      <c r="H12" s="436">
        <v>-2.2897757942139378</v>
      </c>
      <c r="I12" s="436">
        <v>-2.8596724241619427</v>
      </c>
      <c r="J12" s="436"/>
      <c r="K12" s="436">
        <v>-4.4672733962527049</v>
      </c>
      <c r="L12" s="436">
        <v>-3.5687047656324347</v>
      </c>
      <c r="M12" s="436"/>
      <c r="N12" s="437">
        <v>-3.0567029850019574</v>
      </c>
      <c r="O12" s="438"/>
      <c r="P12" s="439">
        <v>-3.5687047656324347</v>
      </c>
      <c r="Q12" s="438"/>
      <c r="R12" s="440">
        <v>393314.22343565855</v>
      </c>
      <c r="T12" s="441"/>
    </row>
    <row r="13" spans="1:21" x14ac:dyDescent="0.25">
      <c r="B13" s="23" t="s">
        <v>6</v>
      </c>
      <c r="C13" s="436">
        <v>-1.7325537453921527</v>
      </c>
      <c r="D13" s="436">
        <v>-2.2443588451341725</v>
      </c>
      <c r="E13" s="436"/>
      <c r="F13" s="436">
        <v>-1.2251824178831612</v>
      </c>
      <c r="G13" s="436">
        <v>-4.0254655025851491</v>
      </c>
      <c r="H13" s="436">
        <v>-1.7226595047071669</v>
      </c>
      <c r="I13" s="436">
        <v>-3.0636248368951726</v>
      </c>
      <c r="J13" s="436"/>
      <c r="K13" s="436">
        <v>-4.5407101811213737</v>
      </c>
      <c r="L13" s="436">
        <v>-3.4238232568448157</v>
      </c>
      <c r="M13" s="436"/>
      <c r="N13" s="437">
        <f>P13</f>
        <v>-2.8073632951400724</v>
      </c>
      <c r="O13" s="438"/>
      <c r="P13" s="439">
        <v>-2.8073632951400724</v>
      </c>
      <c r="Q13" s="438"/>
      <c r="R13" s="440">
        <v>392228.27255692508</v>
      </c>
      <c r="S13" s="441"/>
      <c r="T13" s="441"/>
      <c r="U13" s="441"/>
    </row>
    <row r="14" spans="1:21" x14ac:dyDescent="0.25">
      <c r="B14" s="23" t="s">
        <v>7</v>
      </c>
      <c r="C14" s="436">
        <v>-1.0073269938249041</v>
      </c>
      <c r="D14" s="436">
        <v>-1.408222327325916</v>
      </c>
      <c r="E14" s="436"/>
      <c r="F14" s="436">
        <v>-0.53964753629091433</v>
      </c>
      <c r="G14" s="436">
        <v>-3.5680244178099088</v>
      </c>
      <c r="H14" s="436">
        <v>-0.86948277465990031</v>
      </c>
      <c r="I14" s="436">
        <v>-2.4529805856199118</v>
      </c>
      <c r="J14" s="436"/>
      <c r="K14" s="436">
        <v>-3.1172710308171667</v>
      </c>
      <c r="L14" s="436">
        <v>-2.7122790761575875</v>
      </c>
      <c r="M14" s="436"/>
      <c r="N14" s="437">
        <f t="shared" ref="N14:N36" si="0">P14</f>
        <v>-2.1369431565375607</v>
      </c>
      <c r="O14" s="438"/>
      <c r="P14" s="439">
        <v>-2.1369431565375607</v>
      </c>
      <c r="Q14" s="438"/>
      <c r="R14" s="440">
        <v>393353.74595517322</v>
      </c>
      <c r="S14" s="441"/>
      <c r="T14" s="441"/>
      <c r="U14" s="441"/>
    </row>
    <row r="15" spans="1:21" x14ac:dyDescent="0.25">
      <c r="B15" s="23" t="s">
        <v>8</v>
      </c>
      <c r="C15" s="436">
        <v>-0.52565292690539422</v>
      </c>
      <c r="D15" s="436">
        <v>-0.80738347454740733</v>
      </c>
      <c r="E15" s="436"/>
      <c r="F15" s="436">
        <v>-0.32240470553941236</v>
      </c>
      <c r="G15" s="436">
        <v>-3.3208438335224173</v>
      </c>
      <c r="H15" s="436">
        <v>-0.38196057846940334</v>
      </c>
      <c r="I15" s="436">
        <v>-2.352051550472396</v>
      </c>
      <c r="J15" s="436"/>
      <c r="K15" s="436">
        <v>-2.9840125213004569</v>
      </c>
      <c r="L15" s="436">
        <v>-2.3172683696315812</v>
      </c>
      <c r="M15" s="436"/>
      <c r="N15" s="437">
        <f t="shared" si="0"/>
        <v>-1.661198532245016</v>
      </c>
      <c r="O15" s="438"/>
      <c r="P15" s="439">
        <v>-1.661198532245016</v>
      </c>
      <c r="Q15" s="438"/>
      <c r="R15" s="440">
        <v>394485.18205420859</v>
      </c>
      <c r="S15" s="441"/>
      <c r="T15" s="441"/>
      <c r="U15" s="441"/>
    </row>
    <row r="16" spans="1:21" x14ac:dyDescent="0.25">
      <c r="B16" s="23" t="s">
        <v>9</v>
      </c>
      <c r="C16" s="436">
        <v>-0.4906876314941826</v>
      </c>
      <c r="D16" s="436">
        <v>-0.66545001709118878</v>
      </c>
      <c r="E16" s="436"/>
      <c r="F16" s="436">
        <v>-6.807563287017615E-2</v>
      </c>
      <c r="G16" s="436">
        <v>-3.4882525007561753</v>
      </c>
      <c r="H16" s="436">
        <v>-0.23381576137919069</v>
      </c>
      <c r="I16" s="436">
        <v>-2.2133375140661826</v>
      </c>
      <c r="J16" s="436"/>
      <c r="K16" s="436">
        <v>-2.8044264492901632</v>
      </c>
      <c r="L16" s="436">
        <v>-2.5782969873169779</v>
      </c>
      <c r="M16" s="436"/>
      <c r="N16" s="437">
        <f t="shared" si="0"/>
        <v>-1.583137172929197</v>
      </c>
      <c r="O16" s="438"/>
      <c r="P16" s="439">
        <v>-1.583137172929197</v>
      </c>
      <c r="Q16" s="438"/>
      <c r="R16" s="440">
        <v>395554.16502558981</v>
      </c>
      <c r="S16" s="441"/>
      <c r="T16" s="441"/>
      <c r="U16" s="441"/>
    </row>
    <row r="17" spans="2:21" x14ac:dyDescent="0.25">
      <c r="B17" s="23" t="s">
        <v>10</v>
      </c>
      <c r="C17" s="436">
        <v>-0.17348559640706185</v>
      </c>
      <c r="D17" s="436">
        <v>-0.25555834446106473</v>
      </c>
      <c r="E17" s="436"/>
      <c r="F17" s="436">
        <v>0.42421043578991657</v>
      </c>
      <c r="G17" s="436">
        <v>-3.3388265366020846</v>
      </c>
      <c r="H17" s="436">
        <v>0.23582675265691933</v>
      </c>
      <c r="I17" s="436">
        <v>-1.8100213278910644</v>
      </c>
      <c r="J17" s="436"/>
      <c r="K17" s="436">
        <v>-2.8132332333513905</v>
      </c>
      <c r="L17" s="436">
        <v>-2.8318195027479169</v>
      </c>
      <c r="M17" s="436"/>
      <c r="N17" s="437">
        <f t="shared" si="0"/>
        <v>-1.1865799592426496</v>
      </c>
      <c r="O17" s="438"/>
      <c r="P17" s="439">
        <v>-1.1865799592426496</v>
      </c>
      <c r="Q17" s="438"/>
      <c r="R17" s="440">
        <v>396533.18328460201</v>
      </c>
      <c r="S17" s="441"/>
      <c r="T17" s="441"/>
      <c r="U17" s="441"/>
    </row>
    <row r="18" spans="2:21" x14ac:dyDescent="0.25">
      <c r="B18" s="23" t="s">
        <v>11</v>
      </c>
      <c r="C18" s="436">
        <v>-0.42683463924140597</v>
      </c>
      <c r="D18" s="436">
        <v>-0.44344919336640487</v>
      </c>
      <c r="E18" s="436"/>
      <c r="F18" s="436">
        <v>8.8665178197601335E-2</v>
      </c>
      <c r="G18" s="436">
        <v>-3.7376692252074122</v>
      </c>
      <c r="H18" s="436">
        <v>7.8766557224611233E-2</v>
      </c>
      <c r="I18" s="436">
        <v>-2.2271183051024082</v>
      </c>
      <c r="J18" s="436"/>
      <c r="K18" s="436">
        <v>-2.2089655188348969</v>
      </c>
      <c r="L18" s="436">
        <v>-3.1475718773883905</v>
      </c>
      <c r="M18" s="436"/>
      <c r="N18" s="437">
        <f t="shared" si="0"/>
        <v>-1.415820213758701</v>
      </c>
      <c r="O18" s="438"/>
      <c r="P18" s="439">
        <v>-1.415820213758701</v>
      </c>
      <c r="Q18" s="438"/>
      <c r="R18" s="440">
        <v>397794.04854847846</v>
      </c>
      <c r="S18" s="441"/>
      <c r="T18" s="441"/>
      <c r="U18" s="441"/>
    </row>
    <row r="19" spans="2:21" x14ac:dyDescent="0.25">
      <c r="B19" s="23" t="s">
        <v>12</v>
      </c>
      <c r="C19" s="436">
        <v>-0.62879690658868981</v>
      </c>
      <c r="D19" s="436">
        <v>-0.59715631982467698</v>
      </c>
      <c r="E19" s="436"/>
      <c r="F19" s="436">
        <v>-0.10038374523870175</v>
      </c>
      <c r="G19" s="436">
        <v>-4.0824814952206907</v>
      </c>
      <c r="H19" s="436">
        <v>-0.17755081854269861</v>
      </c>
      <c r="I19" s="436">
        <v>-2.5740005097306948</v>
      </c>
      <c r="J19" s="436"/>
      <c r="K19" s="436">
        <v>-2.8214772674753887</v>
      </c>
      <c r="L19" s="436">
        <v>-2.8979752360704296</v>
      </c>
      <c r="M19" s="436"/>
      <c r="N19" s="437">
        <f t="shared" si="0"/>
        <v>-1.631082761074278</v>
      </c>
      <c r="O19" s="438"/>
      <c r="P19" s="439">
        <v>-1.631082761074278</v>
      </c>
      <c r="Q19" s="438"/>
      <c r="R19" s="440">
        <v>399094.56261113501</v>
      </c>
      <c r="S19" s="441"/>
      <c r="T19" s="441"/>
      <c r="U19" s="441"/>
    </row>
    <row r="20" spans="2:21" x14ac:dyDescent="0.25">
      <c r="B20" s="23" t="s">
        <v>13</v>
      </c>
      <c r="C20" s="436">
        <v>-0.91563753701552741</v>
      </c>
      <c r="D20" s="436">
        <v>-0.84469636380052293</v>
      </c>
      <c r="E20" s="436"/>
      <c r="F20" s="436">
        <v>-0.4035000227745229</v>
      </c>
      <c r="G20" s="436">
        <v>-4.3950687611005037</v>
      </c>
      <c r="H20" s="436">
        <v>-0.42028792800851988</v>
      </c>
      <c r="I20" s="436">
        <v>-2.8987784431725174</v>
      </c>
      <c r="J20" s="436"/>
      <c r="K20" s="436">
        <v>-2.3171333867463098</v>
      </c>
      <c r="L20" s="436">
        <v>-2.8184945235161876</v>
      </c>
      <c r="M20" s="436"/>
      <c r="N20" s="437">
        <f t="shared" si="0"/>
        <v>-1.945022105463335</v>
      </c>
      <c r="O20" s="438"/>
      <c r="P20" s="439">
        <v>-1.945022105463335</v>
      </c>
      <c r="Q20" s="438"/>
      <c r="R20" s="440">
        <v>400461.05606422102</v>
      </c>
      <c r="S20" s="441"/>
      <c r="T20" s="441"/>
      <c r="U20" s="441"/>
    </row>
    <row r="21" spans="2:21" x14ac:dyDescent="0.25">
      <c r="B21" s="23" t="s">
        <v>14</v>
      </c>
      <c r="C21" s="436">
        <v>-0.37263648743584099</v>
      </c>
      <c r="D21" s="436">
        <v>-0.2593295488848355</v>
      </c>
      <c r="E21" s="436"/>
      <c r="F21" s="436">
        <v>0.28049457861715155</v>
      </c>
      <c r="G21" s="436">
        <v>-3.8128798339638479</v>
      </c>
      <c r="H21" s="436">
        <v>0.13061079567515321</v>
      </c>
      <c r="I21" s="436">
        <v>-2.2212103405378514</v>
      </c>
      <c r="J21" s="436"/>
      <c r="K21" s="436">
        <v>-2.7082498238964789</v>
      </c>
      <c r="L21" s="436">
        <v>-2.3971983716364051</v>
      </c>
      <c r="M21" s="436"/>
      <c r="N21" s="437">
        <f t="shared" si="0"/>
        <v>-1.4446960703117342</v>
      </c>
      <c r="O21" s="438"/>
      <c r="P21" s="439">
        <v>-1.4446960703117342</v>
      </c>
      <c r="Q21" s="438"/>
      <c r="R21" s="440">
        <v>401983.43894575327</v>
      </c>
      <c r="S21" s="441"/>
      <c r="T21" s="441"/>
      <c r="U21" s="441"/>
    </row>
    <row r="22" spans="2:21" x14ac:dyDescent="0.25">
      <c r="B22" s="23" t="s">
        <v>15</v>
      </c>
      <c r="C22" s="436">
        <v>-0.86802229942679787</v>
      </c>
      <c r="D22" s="436">
        <v>-0.72993170990878298</v>
      </c>
      <c r="E22" s="436"/>
      <c r="F22" s="436">
        <v>-0.12473386029478206</v>
      </c>
      <c r="G22" s="436">
        <v>-4.1405946346127962</v>
      </c>
      <c r="H22" s="436">
        <v>-0.3836030936267889</v>
      </c>
      <c r="I22" s="436">
        <v>-2.5371811784427791</v>
      </c>
      <c r="J22" s="436"/>
      <c r="K22" s="436">
        <v>-2.9420475278957774</v>
      </c>
      <c r="L22" s="436">
        <v>-2.3076000933414296</v>
      </c>
      <c r="M22" s="436"/>
      <c r="N22" s="437">
        <f t="shared" si="0"/>
        <v>-1.9224052336848974</v>
      </c>
      <c r="O22" s="438"/>
      <c r="P22" s="439">
        <v>-1.9224052336848974</v>
      </c>
      <c r="Q22" s="438"/>
      <c r="R22" s="440">
        <v>403403.04117641953</v>
      </c>
      <c r="S22" s="441"/>
      <c r="T22" s="441"/>
      <c r="U22" s="441"/>
    </row>
    <row r="23" spans="2:21" x14ac:dyDescent="0.25">
      <c r="B23" s="23" t="s">
        <v>16</v>
      </c>
      <c r="C23" s="436">
        <v>-0.21782604446985943</v>
      </c>
      <c r="D23" s="436">
        <v>-5.1482885247878585E-2</v>
      </c>
      <c r="E23" s="436"/>
      <c r="F23" s="436">
        <v>0.58755883135111731</v>
      </c>
      <c r="G23" s="436">
        <v>-3.3646203701408695</v>
      </c>
      <c r="H23" s="436">
        <v>0.17146680580512452</v>
      </c>
      <c r="I23" s="436">
        <v>-1.8060416384838618</v>
      </c>
      <c r="J23" s="436"/>
      <c r="K23" s="436">
        <v>-2.1388871197829866</v>
      </c>
      <c r="L23" s="436">
        <v>-2.3964316111406752</v>
      </c>
      <c r="M23" s="436"/>
      <c r="N23" s="437">
        <f t="shared" si="0"/>
        <v>-1.2318501686050638</v>
      </c>
      <c r="O23" s="438"/>
      <c r="P23" s="439">
        <v>-1.2318501686050638</v>
      </c>
      <c r="Q23" s="438"/>
      <c r="R23" s="440">
        <v>404797.49866987392</v>
      </c>
      <c r="S23" s="441"/>
      <c r="T23" s="441"/>
      <c r="U23" s="441"/>
    </row>
    <row r="24" spans="2:21" x14ac:dyDescent="0.25">
      <c r="B24" s="23" t="s">
        <v>17</v>
      </c>
      <c r="C24" s="436">
        <v>-0.74839427569966688</v>
      </c>
      <c r="D24" s="436">
        <v>-0.57464947360264773</v>
      </c>
      <c r="E24" s="436"/>
      <c r="F24" s="436">
        <v>0.11126644032935928</v>
      </c>
      <c r="G24" s="436">
        <v>-3.6865962186016645</v>
      </c>
      <c r="H24" s="436">
        <v>-0.36150621379064773</v>
      </c>
      <c r="I24" s="436">
        <v>-2.1461367994276657</v>
      </c>
      <c r="J24" s="436"/>
      <c r="K24" s="436">
        <v>-1.7974194316396694</v>
      </c>
      <c r="L24" s="436">
        <v>-2.7095224614882283</v>
      </c>
      <c r="M24" s="436"/>
      <c r="N24" s="437">
        <f t="shared" si="0"/>
        <v>-1.6622557315699651</v>
      </c>
      <c r="O24" s="438"/>
      <c r="P24" s="439">
        <v>-1.6622557315699651</v>
      </c>
      <c r="Q24" s="438"/>
      <c r="R24" s="440">
        <v>406066.86981754896</v>
      </c>
      <c r="S24" s="441"/>
      <c r="T24" s="441"/>
      <c r="U24" s="441"/>
    </row>
    <row r="25" spans="2:21" x14ac:dyDescent="0.25">
      <c r="B25" s="23" t="s">
        <v>18</v>
      </c>
      <c r="C25" s="436">
        <v>-0.75171849055604412</v>
      </c>
      <c r="D25" s="436">
        <v>-0.56847420262303672</v>
      </c>
      <c r="E25" s="436"/>
      <c r="F25" s="436">
        <v>-9.7841469803938708E-4</v>
      </c>
      <c r="G25" s="436">
        <v>-3.4950778748630285</v>
      </c>
      <c r="H25" s="436">
        <v>-0.32498198785802401</v>
      </c>
      <c r="I25" s="436">
        <v>-2.0973078958680276</v>
      </c>
      <c r="J25" s="436"/>
      <c r="K25" s="436">
        <v>-1.8176742260769438</v>
      </c>
      <c r="L25" s="436">
        <v>-2.9602045921562787</v>
      </c>
      <c r="M25" s="436"/>
      <c r="N25" s="437">
        <f t="shared" si="0"/>
        <v>-1.529112662608489</v>
      </c>
      <c r="O25" s="438"/>
      <c r="P25" s="439">
        <v>-1.529112662608489</v>
      </c>
      <c r="Q25" s="438"/>
      <c r="R25" s="440">
        <v>407278.75095293502</v>
      </c>
      <c r="S25" s="441"/>
      <c r="T25" s="441"/>
      <c r="U25" s="441"/>
    </row>
    <row r="26" spans="2:21" x14ac:dyDescent="0.25">
      <c r="B26" s="23" t="s">
        <v>19</v>
      </c>
      <c r="C26" s="436">
        <v>-0.94223672563933292</v>
      </c>
      <c r="D26" s="436">
        <v>-0.7451816697173399</v>
      </c>
      <c r="E26" s="436"/>
      <c r="F26" s="436">
        <v>-0.41720780935534663</v>
      </c>
      <c r="G26" s="436">
        <v>-3.4365560370663388</v>
      </c>
      <c r="H26" s="436">
        <v>-0.32303241067234012</v>
      </c>
      <c r="I26" s="436">
        <v>-2.2190131256463417</v>
      </c>
      <c r="J26" s="436"/>
      <c r="K26" s="436">
        <v>-1.6797996867205667</v>
      </c>
      <c r="L26" s="436">
        <v>-2.388472949131685</v>
      </c>
      <c r="M26" s="436"/>
      <c r="N26" s="437">
        <f t="shared" si="0"/>
        <v>-1.639968270074357</v>
      </c>
      <c r="O26" s="438"/>
      <c r="P26" s="439">
        <v>-1.639968270074357</v>
      </c>
      <c r="Q26" s="438"/>
      <c r="R26" s="440">
        <v>408872.37725203205</v>
      </c>
      <c r="S26" s="441"/>
      <c r="T26" s="441"/>
      <c r="U26" s="441"/>
    </row>
    <row r="27" spans="2:21" x14ac:dyDescent="0.25">
      <c r="B27" s="23" t="s">
        <v>20</v>
      </c>
      <c r="C27" s="436">
        <v>-0.78312309205122688</v>
      </c>
      <c r="D27" s="436">
        <v>-0.55788651660722621</v>
      </c>
      <c r="E27" s="436"/>
      <c r="F27" s="436">
        <v>-0.39320827417324722</v>
      </c>
      <c r="G27" s="436">
        <v>-3.0001496931152474</v>
      </c>
      <c r="H27" s="436">
        <v>-3.5105278337226764E-2</v>
      </c>
      <c r="I27" s="436">
        <v>-1.8992263150982467</v>
      </c>
      <c r="J27" s="436"/>
      <c r="K27" s="436">
        <v>-0.86517626824707572</v>
      </c>
      <c r="L27" s="436">
        <v>-1.6442349864042241</v>
      </c>
      <c r="M27" s="436"/>
      <c r="N27" s="437">
        <f t="shared" si="0"/>
        <v>-1.4620119735937072</v>
      </c>
      <c r="O27" s="438"/>
      <c r="P27" s="439">
        <v>-1.4620119735937072</v>
      </c>
      <c r="Q27" s="438"/>
      <c r="R27" s="440">
        <v>410936.94737453619</v>
      </c>
      <c r="S27" s="441"/>
      <c r="T27" s="441"/>
      <c r="U27" s="441"/>
    </row>
    <row r="28" spans="2:21" x14ac:dyDescent="0.25">
      <c r="B28" s="23" t="s">
        <v>21</v>
      </c>
      <c r="C28" s="436">
        <v>-0.85202762290060718</v>
      </c>
      <c r="D28" s="436">
        <v>-0.58770193827760409</v>
      </c>
      <c r="E28" s="436"/>
      <c r="F28" s="436">
        <v>-0.64823354819560564</v>
      </c>
      <c r="G28" s="436">
        <v>-2.7065497165056058</v>
      </c>
      <c r="H28" s="436">
        <v>-9.7509129521597515E-2</v>
      </c>
      <c r="I28" s="436">
        <v>-1.8171262544495903</v>
      </c>
      <c r="J28" s="436"/>
      <c r="K28" s="436">
        <v>0.44908499586425754</v>
      </c>
      <c r="L28" s="436">
        <v>-0.61704403673797548</v>
      </c>
      <c r="M28" s="436"/>
      <c r="N28" s="437">
        <f t="shared" si="0"/>
        <v>-1.5673754003852318</v>
      </c>
      <c r="O28" s="438"/>
      <c r="P28" s="439">
        <v>-1.5673754003852318</v>
      </c>
      <c r="Q28" s="438"/>
      <c r="R28" s="440">
        <v>413435.07973635063</v>
      </c>
      <c r="S28" s="441"/>
      <c r="T28" s="441"/>
      <c r="U28" s="441"/>
    </row>
    <row r="29" spans="2:21" x14ac:dyDescent="0.25">
      <c r="B29" s="23" t="s">
        <v>22</v>
      </c>
      <c r="C29" s="436">
        <v>-0.40460690947409717</v>
      </c>
      <c r="D29" s="436">
        <v>-8.427406618810096E-2</v>
      </c>
      <c r="E29" s="436"/>
      <c r="F29" s="436">
        <v>-0.34563155823909142</v>
      </c>
      <c r="G29" s="436">
        <v>-1.9082263790060949</v>
      </c>
      <c r="H29" s="436">
        <v>0.24917398418890002</v>
      </c>
      <c r="I29" s="436">
        <v>-1.2218322497110989</v>
      </c>
      <c r="J29" s="436"/>
      <c r="K29" s="436">
        <v>1.2278230429158392</v>
      </c>
      <c r="L29" s="436">
        <v>-0.65423946763614282</v>
      </c>
      <c r="M29" s="436"/>
      <c r="N29" s="437">
        <f t="shared" si="0"/>
        <v>-1.2347685321522952</v>
      </c>
      <c r="O29" s="438"/>
      <c r="P29" s="439">
        <v>-1.2347685321522952</v>
      </c>
      <c r="Q29" s="438"/>
      <c r="R29" s="440">
        <v>416388.43334648432</v>
      </c>
      <c r="S29" s="441"/>
      <c r="T29" s="441"/>
      <c r="U29" s="441"/>
    </row>
    <row r="30" spans="2:21" x14ac:dyDescent="0.25">
      <c r="B30" s="23" t="s">
        <v>23</v>
      </c>
      <c r="C30" s="436">
        <v>1.9712046975683961E-2</v>
      </c>
      <c r="D30" s="436">
        <v>0.39869119143565968</v>
      </c>
      <c r="E30" s="436"/>
      <c r="F30" s="436">
        <v>-7.5337065311316564E-2</v>
      </c>
      <c r="G30" s="436">
        <v>-1.148225760723335</v>
      </c>
      <c r="H30" s="436">
        <v>0.55935789157067006</v>
      </c>
      <c r="I30" s="436">
        <v>-0.66830501661632979</v>
      </c>
      <c r="J30" s="436"/>
      <c r="K30" s="436">
        <v>0.39270168316956383</v>
      </c>
      <c r="L30" s="436">
        <v>-0.46567809380656416</v>
      </c>
      <c r="M30" s="436"/>
      <c r="N30" s="437">
        <f t="shared" si="0"/>
        <v>-0.87899125007665047</v>
      </c>
      <c r="O30" s="438"/>
      <c r="P30" s="439">
        <v>-0.87899125007665047</v>
      </c>
      <c r="Q30" s="438"/>
      <c r="R30" s="440">
        <v>419231.00384137419</v>
      </c>
      <c r="S30" s="441"/>
      <c r="T30" s="441"/>
      <c r="U30" s="441"/>
    </row>
    <row r="31" spans="2:21" x14ac:dyDescent="0.25">
      <c r="B31" s="23" t="s">
        <v>24</v>
      </c>
      <c r="C31" s="436">
        <v>0.36263646554587581</v>
      </c>
      <c r="D31" s="436">
        <v>0.78960218860189002</v>
      </c>
      <c r="E31" s="436"/>
      <c r="F31" s="436">
        <v>0.15301144032588354</v>
      </c>
      <c r="G31" s="436">
        <v>-0.50331603337011188</v>
      </c>
      <c r="H31" s="436">
        <v>0.72261972523486406</v>
      </c>
      <c r="I31" s="436">
        <v>-0.21761098867312967</v>
      </c>
      <c r="J31" s="436"/>
      <c r="K31" s="436">
        <v>1.3529597405667595</v>
      </c>
      <c r="L31" s="436">
        <v>-0.45278265642078575</v>
      </c>
      <c r="M31" s="436"/>
      <c r="N31" s="437">
        <f t="shared" si="0"/>
        <v>-0.55956683033886956</v>
      </c>
      <c r="O31" s="438"/>
      <c r="P31" s="439">
        <v>-0.55956683033886956</v>
      </c>
      <c r="Q31" s="438"/>
      <c r="R31" s="440">
        <v>421937.01960663917</v>
      </c>
      <c r="S31" s="441"/>
      <c r="T31" s="441"/>
      <c r="U31" s="441"/>
    </row>
    <row r="32" spans="2:21" x14ac:dyDescent="0.25">
      <c r="B32" s="23" t="s">
        <v>25</v>
      </c>
      <c r="C32" s="436">
        <v>0.66257147004859007</v>
      </c>
      <c r="D32" s="436">
        <v>1.1165685701465975</v>
      </c>
      <c r="E32" s="436"/>
      <c r="F32" s="436">
        <v>0.27429349232758682</v>
      </c>
      <c r="G32" s="436">
        <v>8.1788438853607204E-2</v>
      </c>
      <c r="H32" s="436">
        <v>0.95817425147458835</v>
      </c>
      <c r="I32" s="436">
        <v>0.15839493262259907</v>
      </c>
      <c r="J32" s="436"/>
      <c r="K32" s="436">
        <v>1.2994768882094416</v>
      </c>
      <c r="L32" s="436">
        <v>-0.26891723781623572</v>
      </c>
      <c r="M32" s="436"/>
      <c r="N32" s="437">
        <f t="shared" si="0"/>
        <v>-0.25585918816125131</v>
      </c>
      <c r="O32" s="438"/>
      <c r="P32" s="439">
        <v>-0.25585918816125131</v>
      </c>
      <c r="Q32" s="438"/>
      <c r="R32" s="440">
        <v>424486.08665517339</v>
      </c>
      <c r="S32" s="441"/>
      <c r="T32" s="441"/>
      <c r="U32" s="441"/>
    </row>
    <row r="33" spans="2:21" x14ac:dyDescent="0.25">
      <c r="B33" s="23" t="s">
        <v>26</v>
      </c>
      <c r="C33" s="436">
        <v>0.39640972169368638</v>
      </c>
      <c r="D33" s="436">
        <v>0.84741383337669163</v>
      </c>
      <c r="E33" s="436"/>
      <c r="F33" s="436">
        <v>-0.1041093297003215</v>
      </c>
      <c r="G33" s="436">
        <v>0.11172396276867858</v>
      </c>
      <c r="H33" s="436">
        <v>0.57127774377369178</v>
      </c>
      <c r="I33" s="436">
        <v>-1.3618577503109464E-3</v>
      </c>
      <c r="J33" s="436"/>
      <c r="K33" s="436">
        <v>1.5981155931169506</v>
      </c>
      <c r="L33" s="436">
        <v>0.47695710954005444</v>
      </c>
      <c r="M33" s="436"/>
      <c r="N33" s="437">
        <f t="shared" si="0"/>
        <v>-0.49816287986663466</v>
      </c>
      <c r="O33" s="438"/>
      <c r="P33" s="439">
        <v>-0.49816287986663466</v>
      </c>
      <c r="Q33" s="438"/>
      <c r="R33" s="440">
        <v>426867.49540834076</v>
      </c>
      <c r="S33" s="441"/>
      <c r="T33" s="441"/>
      <c r="U33" s="441"/>
    </row>
    <row r="34" spans="2:21" x14ac:dyDescent="0.25">
      <c r="B34" s="23" t="s">
        <v>27</v>
      </c>
      <c r="C34" s="436">
        <v>0.42139349521974623</v>
      </c>
      <c r="D34" s="436">
        <v>0.85225709441974118</v>
      </c>
      <c r="E34" s="436"/>
      <c r="F34" s="436">
        <v>-9.9226656333257779E-2</v>
      </c>
      <c r="G34" s="436">
        <v>0.38765698454474773</v>
      </c>
      <c r="H34" s="436">
        <v>0.38687739047472292</v>
      </c>
      <c r="I34" s="436">
        <v>0.11298412287072779</v>
      </c>
      <c r="J34" s="436"/>
      <c r="K34" s="436">
        <v>2.2775508919733563</v>
      </c>
      <c r="L34" s="436">
        <v>1.0093795229730858</v>
      </c>
      <c r="M34" s="436"/>
      <c r="N34" s="437">
        <f t="shared" si="0"/>
        <v>-0.4356756605706385</v>
      </c>
      <c r="O34" s="438"/>
      <c r="P34" s="439">
        <v>-0.4356756605706385</v>
      </c>
      <c r="Q34" s="438"/>
      <c r="R34" s="440">
        <v>429120.57389496139</v>
      </c>
      <c r="S34" s="441"/>
      <c r="T34" s="441"/>
      <c r="U34" s="441"/>
    </row>
    <row r="35" spans="2:21" x14ac:dyDescent="0.25">
      <c r="B35" s="23" t="s">
        <v>28</v>
      </c>
      <c r="C35" s="436">
        <v>0.18942469540868956</v>
      </c>
      <c r="D35" s="436">
        <v>0.58370512532869157</v>
      </c>
      <c r="E35" s="436"/>
      <c r="F35" s="436">
        <v>-0.30336116630329002</v>
      </c>
      <c r="G35" s="436">
        <v>0.47663777100169114</v>
      </c>
      <c r="H35" s="436">
        <v>-5.6520748189285541E-2</v>
      </c>
      <c r="I35" s="436">
        <v>5.0532078507700362E-2</v>
      </c>
      <c r="J35" s="436"/>
      <c r="K35" s="436">
        <v>2.3735121126797258</v>
      </c>
      <c r="L35" s="436">
        <v>1.3728499591311427</v>
      </c>
      <c r="M35" s="436"/>
      <c r="N35" s="437">
        <f t="shared" si="0"/>
        <v>-0.61652130372117175</v>
      </c>
      <c r="O35" s="438"/>
      <c r="P35" s="439">
        <v>-0.61652130372117175</v>
      </c>
      <c r="Q35" s="438"/>
      <c r="R35" s="440">
        <v>431216.54184564814</v>
      </c>
      <c r="S35" s="441"/>
      <c r="T35" s="441"/>
      <c r="U35" s="441"/>
    </row>
    <row r="36" spans="2:21" ht="15" customHeight="1" x14ac:dyDescent="0.25">
      <c r="B36" s="23" t="s">
        <v>29</v>
      </c>
      <c r="C36" s="436">
        <v>0.17816835102757977</v>
      </c>
      <c r="D36" s="436">
        <v>0.52986898194058085</v>
      </c>
      <c r="E36" s="436"/>
      <c r="F36" s="436">
        <v>-0.15250736172242796</v>
      </c>
      <c r="G36" s="436">
        <v>0.74940258988058872</v>
      </c>
      <c r="H36" s="436">
        <v>-0.16024815749742061</v>
      </c>
      <c r="I36" s="436">
        <v>0.32397591883056975</v>
      </c>
      <c r="J36" s="436"/>
      <c r="K36" s="436">
        <v>2.6292390189486703</v>
      </c>
      <c r="L36" s="436">
        <v>0.98909463255918573</v>
      </c>
      <c r="M36" s="436"/>
      <c r="N36" s="437">
        <f t="shared" si="0"/>
        <v>-0.5639510452298081</v>
      </c>
      <c r="O36" s="438"/>
      <c r="P36" s="439">
        <v>-0.5639510452298081</v>
      </c>
      <c r="Q36" s="438"/>
      <c r="R36" s="440">
        <v>433203.05314618535</v>
      </c>
      <c r="S36" s="441"/>
      <c r="T36" s="441"/>
      <c r="U36" s="441"/>
    </row>
    <row r="37" spans="2:21" x14ac:dyDescent="0.25">
      <c r="B37" s="23" t="s">
        <v>30</v>
      </c>
      <c r="C37" s="436">
        <v>-3.1952033672325797E-2</v>
      </c>
      <c r="D37" s="436">
        <v>0.27242624644466673</v>
      </c>
      <c r="E37" s="436"/>
      <c r="F37" s="436">
        <v>-0.25449501824633103</v>
      </c>
      <c r="G37" s="436">
        <v>0.78000819843768454</v>
      </c>
      <c r="H37" s="436">
        <v>-0.41039854058232095</v>
      </c>
      <c r="I37" s="436">
        <v>0.31111001783867209</v>
      </c>
      <c r="J37" s="436"/>
      <c r="K37" s="436">
        <v>2.4614465758326611</v>
      </c>
      <c r="L37" s="436">
        <v>0.67222406552910652</v>
      </c>
      <c r="M37" s="436"/>
      <c r="N37" s="437">
        <v>-0.68316305902519148</v>
      </c>
      <c r="O37" s="438"/>
      <c r="P37" s="439">
        <v>-0.57999999999999996</v>
      </c>
      <c r="Q37" s="438"/>
      <c r="R37" s="440">
        <v>434601.68980084494</v>
      </c>
      <c r="T37" s="441"/>
      <c r="U37" s="441"/>
    </row>
    <row r="38" spans="2:21" x14ac:dyDescent="0.25">
      <c r="B38" s="23" t="s">
        <v>52</v>
      </c>
      <c r="C38" s="436">
        <v>-0.12129984454014675</v>
      </c>
      <c r="D38" s="436">
        <v>0.13989129230787967</v>
      </c>
      <c r="E38" s="436"/>
      <c r="F38" s="436">
        <v>-0.26132955017513382</v>
      </c>
      <c r="G38" s="436">
        <v>0.91521943895187974</v>
      </c>
      <c r="H38" s="436">
        <v>-0.44796901555613999</v>
      </c>
      <c r="I38" s="436">
        <v>0.41334371323986829</v>
      </c>
      <c r="J38" s="436"/>
      <c r="K38" s="436">
        <v>2.2638964744741039</v>
      </c>
      <c r="L38" s="436">
        <v>0.14718438842300416</v>
      </c>
      <c r="M38" s="436"/>
      <c r="N38" s="437">
        <v>-0.6875121097924034</v>
      </c>
      <c r="O38" s="438"/>
      <c r="P38" s="439">
        <v>-0.5</v>
      </c>
      <c r="Q38" s="438"/>
      <c r="R38" s="440">
        <v>436114.57286432158</v>
      </c>
      <c r="T38" s="441"/>
      <c r="U38" s="441"/>
    </row>
    <row r="39" spans="2:21" x14ac:dyDescent="0.25">
      <c r="B39" s="23" t="s">
        <v>53</v>
      </c>
      <c r="C39" s="436">
        <v>-4.1119489255379449E-2</v>
      </c>
      <c r="D39" s="436">
        <v>0.18489823691160723</v>
      </c>
      <c r="E39" s="436"/>
      <c r="F39" s="436">
        <v>-0.13267553984039182</v>
      </c>
      <c r="G39" s="436">
        <v>1.1637316851256116</v>
      </c>
      <c r="H39" s="436">
        <v>-0.32712091975739099</v>
      </c>
      <c r="I39" s="436">
        <v>0.58827597329661785</v>
      </c>
      <c r="J39" s="436"/>
      <c r="K39" s="436">
        <v>-0.76251271731379355</v>
      </c>
      <c r="L39" s="436">
        <v>-0.30781300036357878</v>
      </c>
      <c r="M39" s="436"/>
      <c r="N39" s="437">
        <v>-0.53595996637908005</v>
      </c>
      <c r="O39" s="438"/>
      <c r="P39" s="439">
        <v>-0.42</v>
      </c>
      <c r="Q39" s="438"/>
      <c r="R39" s="440">
        <v>438337.0154649528</v>
      </c>
      <c r="T39" s="441"/>
      <c r="U39" s="441"/>
    </row>
    <row r="40" spans="2:21" ht="15" customHeight="1" x14ac:dyDescent="0.25">
      <c r="B40" s="23" t="s">
        <v>54</v>
      </c>
      <c r="C40" s="436">
        <v>0.4329620351133201</v>
      </c>
      <c r="D40" s="436">
        <v>0.62882926395130312</v>
      </c>
      <c r="E40" s="436"/>
      <c r="F40" s="436">
        <v>0.42373244855630787</v>
      </c>
      <c r="G40" s="436">
        <v>1.7687612560773118</v>
      </c>
      <c r="H40" s="436">
        <v>0.28337136184430278</v>
      </c>
      <c r="I40" s="436">
        <v>1.1804210545332978</v>
      </c>
      <c r="J40" s="436"/>
      <c r="K40" s="436">
        <v>-1.1822038350525219</v>
      </c>
      <c r="L40" s="436">
        <v>-0.55325643113155565</v>
      </c>
      <c r="M40" s="436"/>
      <c r="N40" s="437">
        <v>2.2040722736239348E-3</v>
      </c>
      <c r="O40" s="438"/>
      <c r="P40" s="439">
        <v>0</v>
      </c>
      <c r="Q40" s="438"/>
      <c r="R40" s="440">
        <v>440787</v>
      </c>
      <c r="T40" s="441"/>
      <c r="U40" s="441"/>
    </row>
    <row r="41" spans="2:21" ht="15" customHeight="1" x14ac:dyDescent="0.25">
      <c r="B41" s="23" t="s">
        <v>55</v>
      </c>
      <c r="C41" s="436">
        <v>0.33851343379697596</v>
      </c>
      <c r="D41" s="436">
        <v>0.49038855249898461</v>
      </c>
      <c r="E41" s="436"/>
      <c r="F41" s="436">
        <v>0.47140450656996791</v>
      </c>
      <c r="G41" s="436">
        <v>1.9015518866069669</v>
      </c>
      <c r="H41" s="436">
        <v>0.2951863408199813</v>
      </c>
      <c r="I41" s="436">
        <v>1.3100948290609722</v>
      </c>
      <c r="J41" s="436"/>
      <c r="K41" s="436">
        <v>-0.55292796892422835</v>
      </c>
      <c r="L41" s="436">
        <v>-3.568649235508222E-3</v>
      </c>
      <c r="M41" s="436"/>
      <c r="N41" s="437">
        <v>-2.9742806767778289E-2</v>
      </c>
      <c r="O41" s="438"/>
      <c r="P41" s="439">
        <v>0.03</v>
      </c>
      <c r="Q41" s="438"/>
      <c r="R41" s="440">
        <v>442386.28411476559</v>
      </c>
      <c r="T41" s="441"/>
      <c r="U41" s="441"/>
    </row>
    <row r="42" spans="2:21" x14ac:dyDescent="0.25">
      <c r="B42" s="23" t="s">
        <v>85</v>
      </c>
      <c r="C42" s="436">
        <v>0.11111395211318609</v>
      </c>
      <c r="D42" s="436">
        <v>0.20864106501616675</v>
      </c>
      <c r="E42" s="436"/>
      <c r="F42" s="436">
        <v>0.4692628907201879</v>
      </c>
      <c r="G42" s="436">
        <v>1.951152736851185</v>
      </c>
      <c r="H42" s="436">
        <v>0.30434384965718664</v>
      </c>
      <c r="I42" s="436">
        <v>1.4733395112681649</v>
      </c>
      <c r="J42" s="436"/>
      <c r="K42" s="436">
        <v>0.94384588358712285</v>
      </c>
      <c r="L42" s="436">
        <v>0.45152508773672578</v>
      </c>
      <c r="M42" s="436"/>
      <c r="N42" s="437">
        <v>-0.21394786998636534</v>
      </c>
      <c r="O42" s="438"/>
      <c r="P42" s="439">
        <v>-0.03</v>
      </c>
      <c r="Q42" s="438"/>
      <c r="R42" s="440">
        <v>443731.1193358007</v>
      </c>
      <c r="T42" s="441"/>
      <c r="U42" s="441"/>
    </row>
    <row r="43" spans="2:21" x14ac:dyDescent="0.25">
      <c r="B43" s="23" t="s">
        <v>86</v>
      </c>
      <c r="C43" s="436">
        <v>-5.947330027680664E-3</v>
      </c>
      <c r="D43" s="436">
        <v>3.53695370042999E-2</v>
      </c>
      <c r="E43" s="436"/>
      <c r="F43" s="436">
        <v>0.50999747076332369</v>
      </c>
      <c r="G43" s="436">
        <v>2.0905031320583021</v>
      </c>
      <c r="H43" s="436">
        <v>0.41551052682231671</v>
      </c>
      <c r="I43" s="436">
        <v>1.6742311891223096</v>
      </c>
      <c r="J43" s="436"/>
      <c r="K43" s="436">
        <v>1.2512147518822052</v>
      </c>
      <c r="L43" s="436">
        <v>2.1604944398025774</v>
      </c>
      <c r="M43" s="436"/>
      <c r="N43" s="437">
        <v>-0.30900577282056074</v>
      </c>
      <c r="O43" s="438"/>
      <c r="P43" s="439">
        <v>0.02</v>
      </c>
      <c r="Q43" s="438"/>
      <c r="R43" s="440">
        <v>445026.99460107979</v>
      </c>
      <c r="T43" s="441"/>
    </row>
    <row r="44" spans="2:21" x14ac:dyDescent="0.25">
      <c r="B44" s="23" t="s">
        <v>87</v>
      </c>
      <c r="C44" s="436">
        <v>-5.113178308582178E-2</v>
      </c>
      <c r="D44" s="436">
        <v>-6.3934025968819697E-2</v>
      </c>
      <c r="E44" s="436"/>
      <c r="F44" s="436">
        <v>0.44798228757818492</v>
      </c>
      <c r="G44" s="436">
        <v>2.2376279200351803</v>
      </c>
      <c r="H44" s="436">
        <v>0.56983713803816727</v>
      </c>
      <c r="I44" s="436">
        <v>1.7460324683501653</v>
      </c>
      <c r="J44" s="436"/>
      <c r="K44" s="436">
        <v>2.7060544596384903</v>
      </c>
      <c r="L44" s="436">
        <v>3.0501456627401882</v>
      </c>
      <c r="M44" s="436"/>
      <c r="N44" s="442">
        <v>-0.31163260823776223</v>
      </c>
      <c r="O44" s="437"/>
      <c r="P44" s="443">
        <v>0.15</v>
      </c>
      <c r="Q44" s="437"/>
      <c r="R44" s="444">
        <v>446282.57613579626</v>
      </c>
    </row>
    <row r="45" spans="2:21" x14ac:dyDescent="0.25">
      <c r="B45" s="23" t="s">
        <v>88</v>
      </c>
      <c r="C45" s="436">
        <v>-0.45242478048359658</v>
      </c>
      <c r="D45" s="436">
        <v>-0.5161982529655802</v>
      </c>
      <c r="E45" s="436"/>
      <c r="F45" s="436">
        <v>5.1477782103404479E-2</v>
      </c>
      <c r="G45" s="436">
        <v>2.061299563293403</v>
      </c>
      <c r="H45" s="436">
        <v>0.23394792581541424</v>
      </c>
      <c r="I45" s="436">
        <v>1.4948839320153979</v>
      </c>
      <c r="J45" s="436"/>
      <c r="K45" s="436">
        <v>0.90177402411834384</v>
      </c>
      <c r="L45" s="436">
        <v>4.2499912529716006</v>
      </c>
      <c r="M45" s="436"/>
      <c r="N45" s="442">
        <v>-0.69200103867432272</v>
      </c>
      <c r="O45" s="437"/>
      <c r="P45" s="443">
        <v>7.0000000000000007E-2</v>
      </c>
      <c r="Q45" s="437"/>
      <c r="R45" s="444">
        <v>446887.17897471774</v>
      </c>
    </row>
    <row r="46" spans="2:21" x14ac:dyDescent="0.25">
      <c r="B46" s="23" t="s">
        <v>99</v>
      </c>
      <c r="C46" s="436">
        <v>-0.52705162699459152</v>
      </c>
      <c r="D46" s="436">
        <v>-0.62330988998158432</v>
      </c>
      <c r="E46" s="436"/>
      <c r="F46" s="436">
        <v>-5.6481160354593385E-2</v>
      </c>
      <c r="G46" s="436">
        <v>2.1305639394074092</v>
      </c>
      <c r="H46" s="436">
        <v>0.26964335970242814</v>
      </c>
      <c r="I46" s="436">
        <v>1.5245329395884255</v>
      </c>
      <c r="J46" s="436"/>
      <c r="K46" s="436">
        <v>1.2685658701346458</v>
      </c>
      <c r="L46" s="436">
        <v>3.9471136876458264</v>
      </c>
      <c r="M46" s="436"/>
      <c r="N46" s="445">
        <v>-0.74637124729323268</v>
      </c>
      <c r="O46" s="437"/>
      <c r="P46" s="446">
        <v>0.17</v>
      </c>
      <c r="Q46" s="437"/>
      <c r="R46" s="447">
        <v>448238.99371069181</v>
      </c>
    </row>
    <row r="47" spans="2:21" x14ac:dyDescent="0.25">
      <c r="B47" s="687" t="s">
        <v>435</v>
      </c>
      <c r="C47" s="688"/>
      <c r="D47" s="688"/>
      <c r="E47" s="688"/>
      <c r="F47" s="688"/>
      <c r="G47" s="688"/>
      <c r="H47" s="688"/>
      <c r="I47" s="688"/>
      <c r="J47" s="688"/>
      <c r="K47" s="688"/>
      <c r="L47" s="688"/>
      <c r="M47" s="688"/>
      <c r="N47" s="688"/>
      <c r="O47" s="688"/>
      <c r="P47" s="688"/>
      <c r="Q47" s="688"/>
      <c r="R47" s="689"/>
    </row>
    <row r="48" spans="2:21" x14ac:dyDescent="0.25">
      <c r="B48" s="690" t="s">
        <v>436</v>
      </c>
      <c r="C48" s="691"/>
      <c r="D48" s="691"/>
      <c r="E48" s="691"/>
      <c r="F48" s="691"/>
      <c r="G48" s="691"/>
      <c r="H48" s="691"/>
      <c r="I48" s="691"/>
      <c r="J48" s="691"/>
      <c r="K48" s="691"/>
      <c r="L48" s="691"/>
      <c r="M48" s="691"/>
      <c r="N48" s="691"/>
      <c r="O48" s="691"/>
      <c r="P48" s="691"/>
      <c r="Q48" s="691"/>
      <c r="R48" s="692"/>
    </row>
    <row r="49" spans="2:18" x14ac:dyDescent="0.25">
      <c r="B49" s="693" t="s">
        <v>437</v>
      </c>
      <c r="C49" s="694"/>
      <c r="D49" s="694"/>
      <c r="E49" s="694"/>
      <c r="F49" s="694"/>
      <c r="G49" s="694"/>
      <c r="H49" s="694"/>
      <c r="I49" s="694"/>
      <c r="J49" s="694"/>
      <c r="K49" s="694"/>
      <c r="L49" s="694"/>
      <c r="M49" s="694"/>
      <c r="N49" s="694"/>
      <c r="O49" s="694"/>
      <c r="P49" s="694"/>
      <c r="Q49" s="694"/>
      <c r="R49" s="695"/>
    </row>
  </sheetData>
  <mergeCells count="10">
    <mergeCell ref="B47:R47"/>
    <mergeCell ref="B48:R48"/>
    <mergeCell ref="B49:R49"/>
    <mergeCell ref="B2:N2"/>
    <mergeCell ref="P2:P4"/>
    <mergeCell ref="R2:R4"/>
    <mergeCell ref="C3:D3"/>
    <mergeCell ref="F3:I3"/>
    <mergeCell ref="K3:L3"/>
    <mergeCell ref="N3:N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sheetPr>
  <dimension ref="A1:H14"/>
  <sheetViews>
    <sheetView zoomScaleNormal="100" zoomScaleSheetLayoutView="100" workbookViewId="0"/>
  </sheetViews>
  <sheetFormatPr defaultRowHeight="15" x14ac:dyDescent="0.25"/>
  <cols>
    <col min="1" max="1" width="9.44140625" style="17" customWidth="1"/>
    <col min="2" max="2" width="24.77734375" style="17" customWidth="1"/>
    <col min="3" max="8" width="6" style="17" customWidth="1"/>
    <col min="9" max="16384" width="8.88671875" style="17"/>
  </cols>
  <sheetData>
    <row r="1" spans="1:8" ht="33.75" customHeight="1" thickBot="1" x14ac:dyDescent="0.3">
      <c r="A1" s="284" t="s">
        <v>92</v>
      </c>
    </row>
    <row r="2" spans="1:8" ht="19.5" customHeight="1" thickBot="1" x14ac:dyDescent="0.3">
      <c r="B2" s="554" t="s">
        <v>438</v>
      </c>
      <c r="C2" s="696"/>
      <c r="D2" s="696"/>
      <c r="E2" s="696"/>
      <c r="F2" s="696"/>
      <c r="G2" s="696"/>
      <c r="H2" s="555"/>
    </row>
    <row r="3" spans="1:8" ht="15.75" customHeight="1" x14ac:dyDescent="0.25">
      <c r="B3" s="448"/>
      <c r="C3" s="702" t="s">
        <v>439</v>
      </c>
      <c r="D3" s="702"/>
      <c r="E3" s="702"/>
      <c r="F3" s="702"/>
      <c r="G3" s="702"/>
      <c r="H3" s="703"/>
    </row>
    <row r="4" spans="1:8" ht="15.75" x14ac:dyDescent="0.25">
      <c r="B4" s="449"/>
      <c r="C4" s="450">
        <v>2018</v>
      </c>
      <c r="D4" s="451">
        <v>2019</v>
      </c>
      <c r="E4" s="451">
        <v>2020</v>
      </c>
      <c r="F4" s="451">
        <v>2021</v>
      </c>
      <c r="G4" s="450">
        <v>2022</v>
      </c>
      <c r="H4" s="452">
        <v>2023</v>
      </c>
    </row>
    <row r="5" spans="1:8" x14ac:dyDescent="0.25">
      <c r="B5" s="453" t="s">
        <v>440</v>
      </c>
      <c r="C5" s="454">
        <v>7.38</v>
      </c>
      <c r="D5" s="454">
        <v>7.7</v>
      </c>
      <c r="E5" s="454">
        <v>7.78</v>
      </c>
      <c r="F5" s="454">
        <v>8</v>
      </c>
      <c r="G5" s="454">
        <v>8.24</v>
      </c>
      <c r="H5" s="455">
        <v>8.5</v>
      </c>
    </row>
    <row r="6" spans="1:8" x14ac:dyDescent="0.25">
      <c r="B6" s="456" t="s">
        <v>441</v>
      </c>
      <c r="C6" s="454">
        <v>7.83</v>
      </c>
      <c r="D6" s="454">
        <v>8.2100000000000009</v>
      </c>
      <c r="E6" s="454">
        <v>8.65</v>
      </c>
      <c r="F6" s="454">
        <v>8.89</v>
      </c>
      <c r="G6" s="457">
        <v>9.17</v>
      </c>
      <c r="H6" s="458">
        <v>9.4600000000000009</v>
      </c>
    </row>
    <row r="7" spans="1:8" ht="60" customHeight="1" thickBot="1" x14ac:dyDescent="0.3">
      <c r="B7" s="704" t="s">
        <v>442</v>
      </c>
      <c r="C7" s="705"/>
      <c r="D7" s="705"/>
      <c r="E7" s="705"/>
      <c r="F7" s="705"/>
      <c r="G7" s="705"/>
      <c r="H7" s="706"/>
    </row>
    <row r="8" spans="1:8" ht="15.75" customHeight="1" x14ac:dyDescent="0.25">
      <c r="B8" s="707"/>
      <c r="C8" s="707"/>
      <c r="D8" s="707"/>
      <c r="E8" s="707"/>
      <c r="F8" s="707"/>
      <c r="G8" s="707"/>
      <c r="H8" s="707"/>
    </row>
    <row r="9" spans="1:8" ht="9" customHeight="1" x14ac:dyDescent="0.25">
      <c r="B9" s="459"/>
      <c r="C9" s="459"/>
      <c r="D9" s="459"/>
      <c r="E9" s="459"/>
      <c r="F9" s="459"/>
      <c r="G9" s="459"/>
    </row>
    <row r="10" spans="1:8" ht="8.25" customHeight="1" x14ac:dyDescent="0.25"/>
    <row r="11" spans="1:8" x14ac:dyDescent="0.25">
      <c r="C11" s="460"/>
      <c r="D11" s="460"/>
      <c r="E11" s="460"/>
      <c r="F11" s="460"/>
      <c r="G11" s="460"/>
      <c r="H11" s="460"/>
    </row>
    <row r="13" spans="1:8" ht="15" customHeight="1" x14ac:dyDescent="0.25"/>
    <row r="14" spans="1:8" ht="102.75" customHeight="1" x14ac:dyDescent="0.25"/>
  </sheetData>
  <mergeCells count="4">
    <mergeCell ref="B2:H2"/>
    <mergeCell ref="C3:H3"/>
    <mergeCell ref="B7:H7"/>
    <mergeCell ref="B8:H8"/>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6"/>
  </sheetPr>
  <dimension ref="A1:V137"/>
  <sheetViews>
    <sheetView zoomScaleNormal="100" zoomScaleSheetLayoutView="85" workbookViewId="0"/>
  </sheetViews>
  <sheetFormatPr defaultRowHeight="15.75" x14ac:dyDescent="0.25"/>
  <cols>
    <col min="1" max="1" width="9.33203125" style="3" customWidth="1"/>
    <col min="2" max="2" width="9.44140625" style="3" customWidth="1"/>
    <col min="3" max="3" width="9.33203125" style="3" customWidth="1"/>
    <col min="4" max="4" width="10.109375" style="3" customWidth="1"/>
    <col min="5" max="5" width="9.77734375" style="3" customWidth="1"/>
    <col min="6" max="6" width="9.88671875" style="3" customWidth="1"/>
    <col min="7" max="7" width="9.33203125" style="3" customWidth="1"/>
    <col min="8" max="8" width="10.44140625" style="3" customWidth="1"/>
    <col min="9" max="11" width="9.33203125" style="3" customWidth="1"/>
    <col min="12" max="12" width="10.33203125" style="3" customWidth="1"/>
    <col min="13" max="19" width="9.33203125" style="3" customWidth="1"/>
    <col min="20" max="20" width="8.88671875" style="3"/>
    <col min="21" max="22" width="9.44140625" style="3" bestFit="1" customWidth="1"/>
    <col min="23" max="16384" width="8.88671875" style="3"/>
  </cols>
  <sheetData>
    <row r="1" spans="1:22" ht="33.75" customHeight="1" thickBot="1" x14ac:dyDescent="0.3">
      <c r="A1" s="48" t="s">
        <v>92</v>
      </c>
      <c r="B1" s="344"/>
      <c r="C1" s="344"/>
      <c r="D1" s="344"/>
      <c r="E1" s="344"/>
      <c r="F1" s="344"/>
      <c r="G1" s="344"/>
      <c r="H1" s="344"/>
      <c r="I1" s="344"/>
      <c r="J1" s="344"/>
      <c r="K1" s="344"/>
      <c r="L1" s="344"/>
      <c r="M1" s="344"/>
      <c r="N1" s="344"/>
      <c r="O1" s="344"/>
      <c r="P1" s="344"/>
      <c r="Q1" s="344"/>
      <c r="R1" s="344"/>
      <c r="S1" s="345"/>
    </row>
    <row r="2" spans="1:22" s="4" customFormat="1" ht="34.5" customHeight="1" thickBot="1" x14ac:dyDescent="0.3">
      <c r="A2" s="76"/>
      <c r="B2" s="524" t="s">
        <v>280</v>
      </c>
      <c r="C2" s="525"/>
      <c r="D2" s="525"/>
      <c r="E2" s="525"/>
      <c r="F2" s="525"/>
      <c r="G2" s="525"/>
      <c r="H2" s="525"/>
      <c r="I2" s="525"/>
      <c r="J2" s="525"/>
      <c r="K2" s="525"/>
      <c r="L2" s="525"/>
      <c r="M2" s="525"/>
      <c r="N2" s="525"/>
      <c r="O2" s="525"/>
      <c r="P2" s="525"/>
      <c r="Q2" s="525"/>
      <c r="R2" s="525"/>
      <c r="S2" s="526"/>
    </row>
    <row r="3" spans="1:22" s="5" customFormat="1" ht="38.25" customHeight="1" x14ac:dyDescent="0.25">
      <c r="A3" s="78"/>
      <c r="B3" s="346" t="s">
        <v>0</v>
      </c>
      <c r="C3" s="527" t="s">
        <v>281</v>
      </c>
      <c r="D3" s="527" t="s">
        <v>282</v>
      </c>
      <c r="E3" s="347" t="s">
        <v>283</v>
      </c>
      <c r="F3" s="348"/>
      <c r="G3" s="348"/>
      <c r="H3" s="348"/>
      <c r="I3" s="348"/>
      <c r="J3" s="527" t="s">
        <v>284</v>
      </c>
      <c r="K3" s="527" t="s">
        <v>285</v>
      </c>
      <c r="L3" s="527" t="s">
        <v>286</v>
      </c>
      <c r="M3" s="527" t="s">
        <v>287</v>
      </c>
      <c r="N3" s="527" t="s">
        <v>288</v>
      </c>
      <c r="O3" s="527" t="s">
        <v>289</v>
      </c>
      <c r="P3" s="517" t="s">
        <v>290</v>
      </c>
      <c r="Q3" s="517" t="s">
        <v>291</v>
      </c>
      <c r="R3" s="517" t="s">
        <v>1</v>
      </c>
      <c r="S3" s="518" t="s">
        <v>292</v>
      </c>
    </row>
    <row r="4" spans="1:22" s="5" customFormat="1" ht="30.75" customHeight="1" x14ac:dyDescent="0.25">
      <c r="A4" s="78"/>
      <c r="B4" s="346"/>
      <c r="C4" s="527"/>
      <c r="D4" s="527"/>
      <c r="E4" s="349" t="s">
        <v>293</v>
      </c>
      <c r="F4" s="349" t="s">
        <v>294</v>
      </c>
      <c r="G4" s="349" t="s">
        <v>295</v>
      </c>
      <c r="H4" s="349" t="s">
        <v>296</v>
      </c>
      <c r="I4" s="349" t="s">
        <v>297</v>
      </c>
      <c r="J4" s="527"/>
      <c r="K4" s="527"/>
      <c r="L4" s="527"/>
      <c r="M4" s="527"/>
      <c r="N4" s="527"/>
      <c r="O4" s="527"/>
      <c r="P4" s="517"/>
      <c r="Q4" s="517"/>
      <c r="R4" s="517"/>
      <c r="S4" s="519"/>
    </row>
    <row r="5" spans="1:22" x14ac:dyDescent="0.25">
      <c r="A5" s="350"/>
      <c r="B5" s="351" t="s">
        <v>132</v>
      </c>
      <c r="C5" s="27">
        <v>302.32</v>
      </c>
      <c r="D5" s="27">
        <v>84.846999999999994</v>
      </c>
      <c r="E5" s="27">
        <v>77.146000000000001</v>
      </c>
      <c r="F5" s="27">
        <v>41.975000000000001</v>
      </c>
      <c r="G5" s="27">
        <v>21.617000000000001</v>
      </c>
      <c r="H5" s="27">
        <v>12.339</v>
      </c>
      <c r="I5" s="27">
        <v>1.587</v>
      </c>
      <c r="J5" s="27">
        <v>0.55000000000000004</v>
      </c>
      <c r="K5" s="27">
        <v>464.863</v>
      </c>
      <c r="L5" s="27">
        <v>2.363</v>
      </c>
      <c r="M5" s="27">
        <v>467.226</v>
      </c>
      <c r="N5" s="27">
        <v>122.57599999999999</v>
      </c>
      <c r="O5" s="27">
        <v>582.05999999999995</v>
      </c>
      <c r="P5" s="27">
        <v>125.952</v>
      </c>
      <c r="Q5" s="27">
        <v>0</v>
      </c>
      <c r="R5" s="27">
        <v>456.66300000000001</v>
      </c>
      <c r="S5" s="92">
        <v>402.43299999999999</v>
      </c>
      <c r="T5" s="8"/>
      <c r="U5" s="352"/>
      <c r="V5" s="352"/>
    </row>
    <row r="6" spans="1:22" x14ac:dyDescent="0.25">
      <c r="A6" s="350"/>
      <c r="B6" s="351" t="s">
        <v>133</v>
      </c>
      <c r="C6" s="27">
        <v>300.60899999999998</v>
      </c>
      <c r="D6" s="27">
        <v>85.227999999999994</v>
      </c>
      <c r="E6" s="27">
        <v>78.498000000000005</v>
      </c>
      <c r="F6" s="27">
        <v>44.113999999999997</v>
      </c>
      <c r="G6" s="27">
        <v>20.815999999999999</v>
      </c>
      <c r="H6" s="27">
        <v>12.614000000000001</v>
      </c>
      <c r="I6" s="27">
        <v>1.27</v>
      </c>
      <c r="J6" s="27">
        <v>-0.109</v>
      </c>
      <c r="K6" s="27">
        <v>464.226</v>
      </c>
      <c r="L6" s="27">
        <v>-1.7110000000000001</v>
      </c>
      <c r="M6" s="27">
        <v>462.51499999999999</v>
      </c>
      <c r="N6" s="27">
        <v>122.614</v>
      </c>
      <c r="O6" s="27">
        <v>578.29499999999996</v>
      </c>
      <c r="P6" s="27">
        <v>125.574</v>
      </c>
      <c r="Q6" s="27">
        <v>0</v>
      </c>
      <c r="R6" s="27">
        <v>453.28300000000002</v>
      </c>
      <c r="S6" s="92">
        <v>399.512</v>
      </c>
      <c r="U6" s="352"/>
      <c r="V6" s="352"/>
    </row>
    <row r="7" spans="1:22" x14ac:dyDescent="0.25">
      <c r="A7" s="350"/>
      <c r="B7" s="351" t="s">
        <v>134</v>
      </c>
      <c r="C7" s="27">
        <v>297.19</v>
      </c>
      <c r="D7" s="27">
        <v>86.480999999999995</v>
      </c>
      <c r="E7" s="27">
        <v>73.447000000000003</v>
      </c>
      <c r="F7" s="27">
        <v>42.115000000000002</v>
      </c>
      <c r="G7" s="27">
        <v>16.289000000000001</v>
      </c>
      <c r="H7" s="27">
        <v>12.670999999999999</v>
      </c>
      <c r="I7" s="27">
        <v>2.645</v>
      </c>
      <c r="J7" s="27">
        <v>-0.80500000000000005</v>
      </c>
      <c r="K7" s="27">
        <v>456.31299999999999</v>
      </c>
      <c r="L7" s="27">
        <v>-2.4220000000000002</v>
      </c>
      <c r="M7" s="27">
        <v>453.89100000000002</v>
      </c>
      <c r="N7" s="27">
        <v>122.68</v>
      </c>
      <c r="O7" s="27">
        <v>567.51900000000001</v>
      </c>
      <c r="P7" s="27">
        <v>122.25</v>
      </c>
      <c r="Q7" s="27">
        <v>0</v>
      </c>
      <c r="R7" s="27">
        <v>445.81799999999998</v>
      </c>
      <c r="S7" s="92">
        <v>393.78500000000003</v>
      </c>
      <c r="U7" s="352"/>
      <c r="V7" s="352"/>
    </row>
    <row r="8" spans="1:22" x14ac:dyDescent="0.25">
      <c r="A8" s="350"/>
      <c r="B8" s="351" t="s">
        <v>148</v>
      </c>
      <c r="C8" s="27">
        <v>292.56599999999997</v>
      </c>
      <c r="D8" s="27">
        <v>86.873000000000005</v>
      </c>
      <c r="E8" s="27">
        <v>71.308000000000007</v>
      </c>
      <c r="F8" s="27">
        <v>40.347999999999999</v>
      </c>
      <c r="G8" s="27">
        <v>14.965</v>
      </c>
      <c r="H8" s="27">
        <v>13.792999999999999</v>
      </c>
      <c r="I8" s="27">
        <v>2.5059999999999998</v>
      </c>
      <c r="J8" s="27">
        <v>4.5999999999999999E-2</v>
      </c>
      <c r="K8" s="27">
        <v>450.79300000000001</v>
      </c>
      <c r="L8" s="27">
        <v>-7.4969999999999999</v>
      </c>
      <c r="M8" s="27">
        <v>443.29599999999999</v>
      </c>
      <c r="N8" s="27">
        <v>118.44199999999999</v>
      </c>
      <c r="O8" s="27">
        <v>553.17200000000003</v>
      </c>
      <c r="P8" s="27">
        <v>117.569</v>
      </c>
      <c r="Q8" s="27">
        <v>0</v>
      </c>
      <c r="R8" s="27">
        <v>436.137</v>
      </c>
      <c r="S8" s="92">
        <v>385.959</v>
      </c>
      <c r="U8" s="352"/>
      <c r="V8" s="352"/>
    </row>
    <row r="9" spans="1:22" x14ac:dyDescent="0.25">
      <c r="A9" s="350"/>
      <c r="B9" s="351" t="s">
        <v>2</v>
      </c>
      <c r="C9" s="27">
        <v>290.524</v>
      </c>
      <c r="D9" s="27">
        <v>86.397999999999996</v>
      </c>
      <c r="E9" s="27">
        <v>67.503</v>
      </c>
      <c r="F9" s="27">
        <v>37.572000000000003</v>
      </c>
      <c r="G9" s="27">
        <v>13.882</v>
      </c>
      <c r="H9" s="27">
        <v>13.951000000000001</v>
      </c>
      <c r="I9" s="27">
        <v>2.2829999999999999</v>
      </c>
      <c r="J9" s="27">
        <v>1.016</v>
      </c>
      <c r="K9" s="27">
        <v>445.44099999999997</v>
      </c>
      <c r="L9" s="27">
        <v>-11.441000000000001</v>
      </c>
      <c r="M9" s="27">
        <v>434</v>
      </c>
      <c r="N9" s="27">
        <v>112.443</v>
      </c>
      <c r="O9" s="27">
        <v>539.572</v>
      </c>
      <c r="P9" s="27">
        <v>111.473</v>
      </c>
      <c r="Q9" s="27">
        <v>0</v>
      </c>
      <c r="R9" s="27">
        <v>428.88600000000002</v>
      </c>
      <c r="S9" s="92">
        <v>378.64299999999997</v>
      </c>
      <c r="U9" s="352"/>
      <c r="V9" s="352"/>
    </row>
    <row r="10" spans="1:22" x14ac:dyDescent="0.25">
      <c r="A10" s="35"/>
      <c r="B10" s="351" t="s">
        <v>3</v>
      </c>
      <c r="C10" s="27">
        <v>287.11</v>
      </c>
      <c r="D10" s="27">
        <v>86.582999999999998</v>
      </c>
      <c r="E10" s="27">
        <v>63.767000000000003</v>
      </c>
      <c r="F10" s="27">
        <v>34.697000000000003</v>
      </c>
      <c r="G10" s="27">
        <v>13.273</v>
      </c>
      <c r="H10" s="27">
        <v>13.206</v>
      </c>
      <c r="I10" s="27">
        <v>2.6960000000000002</v>
      </c>
      <c r="J10" s="27">
        <v>1.194</v>
      </c>
      <c r="K10" s="27">
        <v>438.654</v>
      </c>
      <c r="L10" s="27">
        <v>0.33700000000000002</v>
      </c>
      <c r="M10" s="27">
        <v>438.99099999999999</v>
      </c>
      <c r="N10" s="27">
        <v>109.688</v>
      </c>
      <c r="O10" s="27">
        <v>537.86800000000005</v>
      </c>
      <c r="P10" s="27">
        <v>110.65</v>
      </c>
      <c r="Q10" s="27">
        <v>0</v>
      </c>
      <c r="R10" s="27">
        <v>428.07299999999998</v>
      </c>
      <c r="S10" s="92">
        <v>377.44400000000002</v>
      </c>
      <c r="U10" s="352"/>
      <c r="V10" s="352"/>
    </row>
    <row r="11" spans="1:22" x14ac:dyDescent="0.25">
      <c r="A11" s="35"/>
      <c r="B11" s="351" t="s">
        <v>4</v>
      </c>
      <c r="C11" s="27">
        <v>288.93</v>
      </c>
      <c r="D11" s="27">
        <v>86.957999999999998</v>
      </c>
      <c r="E11" s="27">
        <v>64.448999999999998</v>
      </c>
      <c r="F11" s="27">
        <v>34.14</v>
      </c>
      <c r="G11" s="27">
        <v>13.29</v>
      </c>
      <c r="H11" s="27">
        <v>14.606</v>
      </c>
      <c r="I11" s="27">
        <v>2.4950000000000001</v>
      </c>
      <c r="J11" s="27">
        <v>3.1E-2</v>
      </c>
      <c r="K11" s="27">
        <v>440.36799999999999</v>
      </c>
      <c r="L11" s="27">
        <v>-3.786</v>
      </c>
      <c r="M11" s="27">
        <v>436.58199999999999</v>
      </c>
      <c r="N11" s="27">
        <v>110.935</v>
      </c>
      <c r="O11" s="27">
        <v>540.23900000000003</v>
      </c>
      <c r="P11" s="27">
        <v>112.361</v>
      </c>
      <c r="Q11" s="27">
        <v>0</v>
      </c>
      <c r="R11" s="27">
        <v>428.68200000000002</v>
      </c>
      <c r="S11" s="92">
        <v>378.46899999999999</v>
      </c>
      <c r="U11" s="352"/>
      <c r="V11" s="352"/>
    </row>
    <row r="12" spans="1:22" x14ac:dyDescent="0.25">
      <c r="A12" s="35"/>
      <c r="B12" s="351" t="s">
        <v>5</v>
      </c>
      <c r="C12" s="27">
        <v>291.00599999999997</v>
      </c>
      <c r="D12" s="27">
        <v>87.397000000000006</v>
      </c>
      <c r="E12" s="27">
        <v>63.576999999999998</v>
      </c>
      <c r="F12" s="27">
        <v>34.213000000000001</v>
      </c>
      <c r="G12" s="27">
        <v>12.477</v>
      </c>
      <c r="H12" s="27">
        <v>14.438000000000001</v>
      </c>
      <c r="I12" s="27">
        <v>2.4790000000000001</v>
      </c>
      <c r="J12" s="27">
        <v>-0.23499999999999999</v>
      </c>
      <c r="K12" s="27">
        <v>441.745</v>
      </c>
      <c r="L12" s="27">
        <v>-2.7679999999999998</v>
      </c>
      <c r="M12" s="27">
        <v>438.97699999999998</v>
      </c>
      <c r="N12" s="27">
        <v>112.773</v>
      </c>
      <c r="O12" s="27">
        <v>544.26499999999999</v>
      </c>
      <c r="P12" s="27">
        <v>114.80800000000001</v>
      </c>
      <c r="Q12" s="27">
        <v>0</v>
      </c>
      <c r="R12" s="27">
        <v>430.166</v>
      </c>
      <c r="S12" s="92">
        <v>379.27800000000002</v>
      </c>
      <c r="U12" s="352"/>
      <c r="V12" s="352"/>
    </row>
    <row r="13" spans="1:22" ht="18.75" customHeight="1" x14ac:dyDescent="0.25">
      <c r="A13" s="35"/>
      <c r="B13" s="351" t="s">
        <v>6</v>
      </c>
      <c r="C13" s="27">
        <v>288.346</v>
      </c>
      <c r="D13" s="27">
        <v>86.918000000000006</v>
      </c>
      <c r="E13" s="27">
        <v>65.929000000000002</v>
      </c>
      <c r="F13" s="27">
        <v>36.134</v>
      </c>
      <c r="G13" s="27">
        <v>12.784000000000001</v>
      </c>
      <c r="H13" s="27">
        <v>14.669</v>
      </c>
      <c r="I13" s="27">
        <v>2.4039999999999999</v>
      </c>
      <c r="J13" s="27">
        <v>0.73399999999999999</v>
      </c>
      <c r="K13" s="27">
        <v>441.92700000000002</v>
      </c>
      <c r="L13" s="27">
        <v>-2.2360000000000002</v>
      </c>
      <c r="M13" s="27">
        <v>439.69099999999997</v>
      </c>
      <c r="N13" s="27">
        <v>114.09</v>
      </c>
      <c r="O13" s="27">
        <v>548.072</v>
      </c>
      <c r="P13" s="27">
        <v>116.601</v>
      </c>
      <c r="Q13" s="27">
        <v>0</v>
      </c>
      <c r="R13" s="27">
        <v>432.10599999999999</v>
      </c>
      <c r="S13" s="92">
        <v>381.21699999999998</v>
      </c>
      <c r="U13" s="352"/>
      <c r="V13" s="352"/>
    </row>
    <row r="14" spans="1:22" x14ac:dyDescent="0.25">
      <c r="A14" s="35"/>
      <c r="B14" s="351" t="s">
        <v>7</v>
      </c>
      <c r="C14" s="27">
        <v>293.221</v>
      </c>
      <c r="D14" s="27">
        <v>87.096999999999994</v>
      </c>
      <c r="E14" s="27">
        <v>66.385000000000005</v>
      </c>
      <c r="F14" s="27">
        <v>35.673999999999999</v>
      </c>
      <c r="G14" s="27">
        <v>14.037000000000001</v>
      </c>
      <c r="H14" s="27">
        <v>14.176</v>
      </c>
      <c r="I14" s="27">
        <v>2.6070000000000002</v>
      </c>
      <c r="J14" s="27">
        <v>-0.88200000000000001</v>
      </c>
      <c r="K14" s="27">
        <v>445.82100000000003</v>
      </c>
      <c r="L14" s="27">
        <v>2.0550000000000002</v>
      </c>
      <c r="M14" s="27">
        <v>447.87599999999998</v>
      </c>
      <c r="N14" s="27">
        <v>117.72499999999999</v>
      </c>
      <c r="O14" s="27">
        <v>556.75099999999998</v>
      </c>
      <c r="P14" s="27">
        <v>121.361</v>
      </c>
      <c r="Q14" s="27">
        <v>0</v>
      </c>
      <c r="R14" s="27">
        <v>435.81700000000001</v>
      </c>
      <c r="S14" s="92">
        <v>384.94799999999998</v>
      </c>
      <c r="U14" s="352"/>
      <c r="V14" s="352"/>
    </row>
    <row r="15" spans="1:22" x14ac:dyDescent="0.25">
      <c r="A15" s="35"/>
      <c r="B15" s="351" t="s">
        <v>8</v>
      </c>
      <c r="C15" s="27">
        <v>293.23599999999999</v>
      </c>
      <c r="D15" s="27">
        <v>87.019000000000005</v>
      </c>
      <c r="E15" s="27">
        <v>68.465000000000003</v>
      </c>
      <c r="F15" s="27">
        <v>37.186999999999998</v>
      </c>
      <c r="G15" s="27">
        <v>14.698</v>
      </c>
      <c r="H15" s="27">
        <v>14.217000000000001</v>
      </c>
      <c r="I15" s="27">
        <v>2.5009999999999999</v>
      </c>
      <c r="J15" s="27">
        <v>4.2000000000000003E-2</v>
      </c>
      <c r="K15" s="27">
        <v>448.762</v>
      </c>
      <c r="L15" s="27">
        <v>1.0149999999999999</v>
      </c>
      <c r="M15" s="27">
        <v>449.77699999999999</v>
      </c>
      <c r="N15" s="27">
        <v>117.139</v>
      </c>
      <c r="O15" s="27">
        <v>560.93299999999999</v>
      </c>
      <c r="P15" s="27">
        <v>122.96299999999999</v>
      </c>
      <c r="Q15" s="27">
        <v>0</v>
      </c>
      <c r="R15" s="27">
        <v>438.33699999999999</v>
      </c>
      <c r="S15" s="92">
        <v>387.93200000000002</v>
      </c>
      <c r="U15" s="352"/>
      <c r="V15" s="352"/>
    </row>
    <row r="16" spans="1:22" x14ac:dyDescent="0.25">
      <c r="A16" s="35"/>
      <c r="B16" s="351" t="s">
        <v>9</v>
      </c>
      <c r="C16" s="27">
        <v>291.11399999999998</v>
      </c>
      <c r="D16" s="27">
        <v>87.257999999999996</v>
      </c>
      <c r="E16" s="27">
        <v>69.275000000000006</v>
      </c>
      <c r="F16" s="27">
        <v>38.624000000000002</v>
      </c>
      <c r="G16" s="27">
        <v>14.53</v>
      </c>
      <c r="H16" s="27">
        <v>13.835000000000001</v>
      </c>
      <c r="I16" s="27">
        <v>2.391</v>
      </c>
      <c r="J16" s="27">
        <v>0.112</v>
      </c>
      <c r="K16" s="27">
        <v>447.75900000000001</v>
      </c>
      <c r="L16" s="27">
        <v>-1.635</v>
      </c>
      <c r="M16" s="27">
        <v>446.12400000000002</v>
      </c>
      <c r="N16" s="27">
        <v>122.111</v>
      </c>
      <c r="O16" s="27">
        <v>563.56200000000001</v>
      </c>
      <c r="P16" s="27">
        <v>124.919</v>
      </c>
      <c r="Q16" s="27">
        <v>0</v>
      </c>
      <c r="R16" s="27">
        <v>438.90800000000002</v>
      </c>
      <c r="S16" s="92">
        <v>389.29199999999997</v>
      </c>
      <c r="U16" s="352"/>
      <c r="V16" s="352"/>
    </row>
    <row r="17" spans="1:22" ht="18.75" customHeight="1" x14ac:dyDescent="0.25">
      <c r="A17" s="35"/>
      <c r="B17" s="351" t="s">
        <v>10</v>
      </c>
      <c r="C17" s="27">
        <v>289.84800000000001</v>
      </c>
      <c r="D17" s="27">
        <v>87.92</v>
      </c>
      <c r="E17" s="27">
        <v>68.290999999999997</v>
      </c>
      <c r="F17" s="27">
        <v>37.06</v>
      </c>
      <c r="G17" s="27">
        <v>14.548999999999999</v>
      </c>
      <c r="H17" s="27">
        <v>14.454000000000001</v>
      </c>
      <c r="I17" s="27">
        <v>2.399</v>
      </c>
      <c r="J17" s="27">
        <v>-1.627</v>
      </c>
      <c r="K17" s="27">
        <v>444.43200000000002</v>
      </c>
      <c r="L17" s="27">
        <v>2.31</v>
      </c>
      <c r="M17" s="27">
        <v>446.74200000000002</v>
      </c>
      <c r="N17" s="27">
        <v>125.55200000000001</v>
      </c>
      <c r="O17" s="27">
        <v>564.31899999999996</v>
      </c>
      <c r="P17" s="27">
        <v>122.602</v>
      </c>
      <c r="Q17" s="27">
        <v>0</v>
      </c>
      <c r="R17" s="27">
        <v>442.19799999999998</v>
      </c>
      <c r="S17" s="92">
        <v>391.82799999999997</v>
      </c>
      <c r="U17" s="352"/>
      <c r="V17" s="352"/>
    </row>
    <row r="18" spans="1:22" x14ac:dyDescent="0.25">
      <c r="A18" s="35"/>
      <c r="B18" s="351" t="s">
        <v>11</v>
      </c>
      <c r="C18" s="27">
        <v>288.87299999999999</v>
      </c>
      <c r="D18" s="27">
        <v>86.91</v>
      </c>
      <c r="E18" s="27">
        <v>67.784000000000006</v>
      </c>
      <c r="F18" s="27">
        <v>37.780999999999999</v>
      </c>
      <c r="G18" s="27">
        <v>14.695</v>
      </c>
      <c r="H18" s="27">
        <v>13.057</v>
      </c>
      <c r="I18" s="27">
        <v>2.3690000000000002</v>
      </c>
      <c r="J18" s="27">
        <v>0.107</v>
      </c>
      <c r="K18" s="27">
        <v>443.67399999999998</v>
      </c>
      <c r="L18" s="27">
        <v>-0.94199999999999995</v>
      </c>
      <c r="M18" s="27">
        <v>442.73200000000003</v>
      </c>
      <c r="N18" s="27">
        <v>124.41</v>
      </c>
      <c r="O18" s="27">
        <v>562.72199999999998</v>
      </c>
      <c r="P18" s="27">
        <v>120.501</v>
      </c>
      <c r="Q18" s="27">
        <v>0</v>
      </c>
      <c r="R18" s="27">
        <v>442.851</v>
      </c>
      <c r="S18" s="92">
        <v>392.16199999999998</v>
      </c>
      <c r="U18" s="352"/>
      <c r="V18" s="352"/>
    </row>
    <row r="19" spans="1:22" x14ac:dyDescent="0.25">
      <c r="A19" s="35"/>
      <c r="B19" s="351" t="s">
        <v>12</v>
      </c>
      <c r="C19" s="27">
        <v>289.35000000000002</v>
      </c>
      <c r="D19" s="27">
        <v>86.811999999999998</v>
      </c>
      <c r="E19" s="27">
        <v>69.540999999999997</v>
      </c>
      <c r="F19" s="27">
        <v>39.524000000000001</v>
      </c>
      <c r="G19" s="27">
        <v>14.669</v>
      </c>
      <c r="H19" s="27">
        <v>13.179</v>
      </c>
      <c r="I19" s="27">
        <v>2.2330000000000001</v>
      </c>
      <c r="J19" s="27">
        <v>1.3089999999999999</v>
      </c>
      <c r="K19" s="27">
        <v>447.012</v>
      </c>
      <c r="L19" s="27">
        <v>-1.5960000000000001</v>
      </c>
      <c r="M19" s="27">
        <v>445.416</v>
      </c>
      <c r="N19" s="27">
        <v>124.437</v>
      </c>
      <c r="O19" s="27">
        <v>565.67600000000004</v>
      </c>
      <c r="P19" s="27">
        <v>122.161</v>
      </c>
      <c r="Q19" s="27">
        <v>0</v>
      </c>
      <c r="R19" s="27">
        <v>444.04300000000001</v>
      </c>
      <c r="S19" s="92">
        <v>392.58499999999998</v>
      </c>
      <c r="U19" s="352"/>
      <c r="V19" s="352"/>
    </row>
    <row r="20" spans="1:22" x14ac:dyDescent="0.25">
      <c r="A20" s="35"/>
      <c r="B20" s="351" t="s">
        <v>13</v>
      </c>
      <c r="C20" s="27">
        <v>290.18700000000001</v>
      </c>
      <c r="D20" s="27">
        <v>87.031000000000006</v>
      </c>
      <c r="E20" s="27">
        <v>71.328000000000003</v>
      </c>
      <c r="F20" s="27">
        <v>41.298000000000002</v>
      </c>
      <c r="G20" s="27">
        <v>15.067</v>
      </c>
      <c r="H20" s="27">
        <v>12.805999999999999</v>
      </c>
      <c r="I20" s="27">
        <v>2.1779999999999999</v>
      </c>
      <c r="J20" s="27">
        <v>0.42899999999999999</v>
      </c>
      <c r="K20" s="27">
        <v>448.97500000000002</v>
      </c>
      <c r="L20" s="27">
        <v>-4.3310000000000004</v>
      </c>
      <c r="M20" s="27">
        <v>444.64400000000001</v>
      </c>
      <c r="N20" s="27">
        <v>127.015</v>
      </c>
      <c r="O20" s="27">
        <v>568.54200000000003</v>
      </c>
      <c r="P20" s="27">
        <v>124.15</v>
      </c>
      <c r="Q20" s="27">
        <v>0</v>
      </c>
      <c r="R20" s="27">
        <v>444.78</v>
      </c>
      <c r="S20" s="92">
        <v>392.67200000000003</v>
      </c>
      <c r="U20" s="352"/>
      <c r="V20" s="352"/>
    </row>
    <row r="21" spans="1:22" ht="18.75" customHeight="1" x14ac:dyDescent="0.25">
      <c r="A21" s="35"/>
      <c r="B21" s="351" t="s">
        <v>14</v>
      </c>
      <c r="C21" s="27">
        <v>292.3</v>
      </c>
      <c r="D21" s="27">
        <v>89.778000000000006</v>
      </c>
      <c r="E21" s="27">
        <v>71.709999999999994</v>
      </c>
      <c r="F21" s="27">
        <v>41.811</v>
      </c>
      <c r="G21" s="27">
        <v>14.911</v>
      </c>
      <c r="H21" s="27">
        <v>12.816000000000001</v>
      </c>
      <c r="I21" s="27">
        <v>2.1509999999999998</v>
      </c>
      <c r="J21" s="27">
        <v>-1.383</v>
      </c>
      <c r="K21" s="27">
        <v>452.40499999999997</v>
      </c>
      <c r="L21" s="27">
        <v>-5.12</v>
      </c>
      <c r="M21" s="27">
        <v>447.28500000000003</v>
      </c>
      <c r="N21" s="27">
        <v>130.07599999999999</v>
      </c>
      <c r="O21" s="27">
        <v>572.31399999999996</v>
      </c>
      <c r="P21" s="27">
        <v>125.018</v>
      </c>
      <c r="Q21" s="27">
        <v>0</v>
      </c>
      <c r="R21" s="27">
        <v>447.661</v>
      </c>
      <c r="S21" s="92">
        <v>396.17599999999999</v>
      </c>
      <c r="U21" s="352"/>
      <c r="V21" s="352"/>
    </row>
    <row r="22" spans="1:22" x14ac:dyDescent="0.25">
      <c r="A22" s="35"/>
      <c r="B22" s="351" t="s">
        <v>15</v>
      </c>
      <c r="C22" s="27">
        <v>292.75900000000001</v>
      </c>
      <c r="D22" s="27">
        <v>87.254999999999995</v>
      </c>
      <c r="E22" s="27">
        <v>69.23</v>
      </c>
      <c r="F22" s="27">
        <v>39.732999999999997</v>
      </c>
      <c r="G22" s="27">
        <v>14.256</v>
      </c>
      <c r="H22" s="27">
        <v>13.224</v>
      </c>
      <c r="I22" s="27">
        <v>2.1030000000000002</v>
      </c>
      <c r="J22" s="27">
        <v>0.74199999999999999</v>
      </c>
      <c r="K22" s="27">
        <v>449.98599999999999</v>
      </c>
      <c r="L22" s="27">
        <v>2.3029999999999999</v>
      </c>
      <c r="M22" s="27">
        <v>452.28899999999999</v>
      </c>
      <c r="N22" s="27">
        <v>124.56699999999999</v>
      </c>
      <c r="O22" s="27">
        <v>574.13099999999997</v>
      </c>
      <c r="P22" s="27">
        <v>126.85299999999999</v>
      </c>
      <c r="Q22" s="27">
        <v>0</v>
      </c>
      <c r="R22" s="27">
        <v>447.42</v>
      </c>
      <c r="S22" s="92">
        <v>395.64800000000002</v>
      </c>
      <c r="U22" s="352"/>
      <c r="V22" s="352"/>
    </row>
    <row r="23" spans="1:22" x14ac:dyDescent="0.25">
      <c r="A23" s="35"/>
      <c r="B23" s="351" t="s">
        <v>16</v>
      </c>
      <c r="C23" s="27">
        <v>295.14600000000002</v>
      </c>
      <c r="D23" s="27">
        <v>87.900999999999996</v>
      </c>
      <c r="E23" s="27">
        <v>69.072000000000003</v>
      </c>
      <c r="F23" s="27">
        <v>41.140999999999998</v>
      </c>
      <c r="G23" s="27">
        <v>14.224</v>
      </c>
      <c r="H23" s="27">
        <v>11.667999999999999</v>
      </c>
      <c r="I23" s="27">
        <v>2.0499999999999998</v>
      </c>
      <c r="J23" s="27">
        <v>0.375</v>
      </c>
      <c r="K23" s="27">
        <v>452.49400000000003</v>
      </c>
      <c r="L23" s="27">
        <v>3.738</v>
      </c>
      <c r="M23" s="27">
        <v>456.23200000000003</v>
      </c>
      <c r="N23" s="27">
        <v>127.497</v>
      </c>
      <c r="O23" s="27">
        <v>578.82399999999996</v>
      </c>
      <c r="P23" s="27">
        <v>126.422</v>
      </c>
      <c r="Q23" s="27">
        <v>0</v>
      </c>
      <c r="R23" s="27">
        <v>452.74799999999999</v>
      </c>
      <c r="S23" s="92">
        <v>399.81099999999998</v>
      </c>
      <c r="U23" s="352"/>
      <c r="V23" s="352"/>
    </row>
    <row r="24" spans="1:22" x14ac:dyDescent="0.25">
      <c r="A24" s="35"/>
      <c r="B24" s="351" t="s">
        <v>17</v>
      </c>
      <c r="C24" s="27">
        <v>295.82900000000001</v>
      </c>
      <c r="D24" s="27">
        <v>88.067999999999998</v>
      </c>
      <c r="E24" s="27">
        <v>72.832999999999998</v>
      </c>
      <c r="F24" s="27">
        <v>44.213000000000001</v>
      </c>
      <c r="G24" s="27">
        <v>14.723000000000001</v>
      </c>
      <c r="H24" s="27">
        <v>11.846</v>
      </c>
      <c r="I24" s="27">
        <v>2.0209999999999999</v>
      </c>
      <c r="J24" s="27">
        <v>0.43</v>
      </c>
      <c r="K24" s="27">
        <v>457.16</v>
      </c>
      <c r="L24" s="27">
        <v>-1.4059999999999999</v>
      </c>
      <c r="M24" s="27">
        <v>455.75400000000002</v>
      </c>
      <c r="N24" s="27">
        <v>126.197</v>
      </c>
      <c r="O24" s="27">
        <v>576.87400000000002</v>
      </c>
      <c r="P24" s="27">
        <v>125.566</v>
      </c>
      <c r="Q24" s="27">
        <v>0</v>
      </c>
      <c r="R24" s="27">
        <v>451.71199999999999</v>
      </c>
      <c r="S24" s="92">
        <v>399.31700000000001</v>
      </c>
      <c r="U24" s="352"/>
      <c r="V24" s="352"/>
    </row>
    <row r="25" spans="1:22" ht="18.75" customHeight="1" x14ac:dyDescent="0.25">
      <c r="A25" s="35"/>
      <c r="B25" s="351" t="s">
        <v>18</v>
      </c>
      <c r="C25" s="27">
        <v>298.15199999999999</v>
      </c>
      <c r="D25" s="27">
        <v>87.673000000000002</v>
      </c>
      <c r="E25" s="27">
        <v>69.465000000000003</v>
      </c>
      <c r="F25" s="27">
        <v>41.725000000000001</v>
      </c>
      <c r="G25" s="27">
        <v>14.906000000000001</v>
      </c>
      <c r="H25" s="27">
        <v>10.808999999999999</v>
      </c>
      <c r="I25" s="27">
        <v>2.0089999999999999</v>
      </c>
      <c r="J25" s="27">
        <v>0.48099999999999998</v>
      </c>
      <c r="K25" s="27">
        <v>455.77100000000002</v>
      </c>
      <c r="L25" s="27">
        <v>-5.9329999999999998</v>
      </c>
      <c r="M25" s="27">
        <v>449.83800000000002</v>
      </c>
      <c r="N25" s="27">
        <v>129.96199999999999</v>
      </c>
      <c r="O25" s="27">
        <v>579.26099999999997</v>
      </c>
      <c r="P25" s="27">
        <v>125.142</v>
      </c>
      <c r="Q25" s="27">
        <v>0</v>
      </c>
      <c r="R25" s="27">
        <v>454.63299999999998</v>
      </c>
      <c r="S25" s="92">
        <v>401.05099999999999</v>
      </c>
      <c r="U25" s="352"/>
      <c r="V25" s="352"/>
    </row>
    <row r="26" spans="1:22" x14ac:dyDescent="0.25">
      <c r="A26" s="35"/>
      <c r="B26" s="351" t="s">
        <v>19</v>
      </c>
      <c r="C26" s="27">
        <v>297.11399999999998</v>
      </c>
      <c r="D26" s="27">
        <v>87.878</v>
      </c>
      <c r="E26" s="27">
        <v>72.049000000000007</v>
      </c>
      <c r="F26" s="27">
        <v>41.826000000000001</v>
      </c>
      <c r="G26" s="27">
        <v>16.239999999999998</v>
      </c>
      <c r="H26" s="27">
        <v>12.183</v>
      </c>
      <c r="I26" s="27">
        <v>1.929</v>
      </c>
      <c r="J26" s="27">
        <v>1.3140000000000001</v>
      </c>
      <c r="K26" s="27">
        <v>458.35500000000002</v>
      </c>
      <c r="L26" s="27">
        <v>1.4</v>
      </c>
      <c r="M26" s="27">
        <v>459.755</v>
      </c>
      <c r="N26" s="27">
        <v>131.006</v>
      </c>
      <c r="O26" s="27">
        <v>586.4</v>
      </c>
      <c r="P26" s="27">
        <v>129.46700000000001</v>
      </c>
      <c r="Q26" s="27">
        <v>0</v>
      </c>
      <c r="R26" s="27">
        <v>457.12599999999998</v>
      </c>
      <c r="S26" s="92">
        <v>402.16699999999997</v>
      </c>
      <c r="U26" s="352"/>
      <c r="V26" s="352"/>
    </row>
    <row r="27" spans="1:22" x14ac:dyDescent="0.25">
      <c r="A27" s="35"/>
      <c r="B27" s="351" t="s">
        <v>20</v>
      </c>
      <c r="C27" s="27">
        <v>300.70499999999998</v>
      </c>
      <c r="D27" s="27">
        <v>88.045000000000002</v>
      </c>
      <c r="E27" s="27">
        <v>75.256</v>
      </c>
      <c r="F27" s="27">
        <v>44.247999999999998</v>
      </c>
      <c r="G27" s="27">
        <v>16.856999999999999</v>
      </c>
      <c r="H27" s="27">
        <v>12.207000000000001</v>
      </c>
      <c r="I27" s="27">
        <v>1.9530000000000001</v>
      </c>
      <c r="J27" s="27">
        <v>-1.014</v>
      </c>
      <c r="K27" s="27">
        <v>462.99200000000002</v>
      </c>
      <c r="L27" s="27">
        <v>4.2270000000000003</v>
      </c>
      <c r="M27" s="27">
        <v>467.21899999999999</v>
      </c>
      <c r="N27" s="27">
        <v>128.29</v>
      </c>
      <c r="O27" s="27">
        <v>591.61199999999997</v>
      </c>
      <c r="P27" s="27">
        <v>130.58099999999999</v>
      </c>
      <c r="Q27" s="27">
        <v>0</v>
      </c>
      <c r="R27" s="27">
        <v>461.22399999999999</v>
      </c>
      <c r="S27" s="92">
        <v>404.92899999999997</v>
      </c>
      <c r="U27" s="352"/>
      <c r="V27" s="352"/>
    </row>
    <row r="28" spans="1:22" x14ac:dyDescent="0.25">
      <c r="A28" s="35"/>
      <c r="B28" s="351" t="s">
        <v>21</v>
      </c>
      <c r="C28" s="27">
        <v>301.77800000000002</v>
      </c>
      <c r="D28" s="27">
        <v>88.77</v>
      </c>
      <c r="E28" s="27">
        <v>75.643000000000001</v>
      </c>
      <c r="F28" s="27">
        <v>43.875</v>
      </c>
      <c r="G28" s="27">
        <v>17.204000000000001</v>
      </c>
      <c r="H28" s="27">
        <v>12.638999999999999</v>
      </c>
      <c r="I28" s="27">
        <v>1.9450000000000001</v>
      </c>
      <c r="J28" s="27">
        <v>4.6529999999999996</v>
      </c>
      <c r="K28" s="27">
        <v>470.84399999999999</v>
      </c>
      <c r="L28" s="27">
        <v>2.7440000000000002</v>
      </c>
      <c r="M28" s="27">
        <v>473.58800000000002</v>
      </c>
      <c r="N28" s="27">
        <v>126.761</v>
      </c>
      <c r="O28" s="27">
        <v>598.06500000000005</v>
      </c>
      <c r="P28" s="27">
        <v>134.56800000000001</v>
      </c>
      <c r="Q28" s="27">
        <v>0</v>
      </c>
      <c r="R28" s="27">
        <v>463.38200000000001</v>
      </c>
      <c r="S28" s="92">
        <v>406.95499999999998</v>
      </c>
      <c r="U28" s="352"/>
      <c r="V28" s="352"/>
    </row>
    <row r="29" spans="1:22" ht="18.75" customHeight="1" x14ac:dyDescent="0.25">
      <c r="A29" s="35"/>
      <c r="B29" s="351" t="s">
        <v>22</v>
      </c>
      <c r="C29" s="27">
        <v>302.97199999999998</v>
      </c>
      <c r="D29" s="27">
        <v>89.531000000000006</v>
      </c>
      <c r="E29" s="27">
        <v>77.412999999999997</v>
      </c>
      <c r="F29" s="27">
        <v>44.113999999999997</v>
      </c>
      <c r="G29" s="27">
        <v>17.465</v>
      </c>
      <c r="H29" s="27">
        <v>13.821</v>
      </c>
      <c r="I29" s="27">
        <v>2.028</v>
      </c>
      <c r="J29" s="27">
        <v>0.28799999999999998</v>
      </c>
      <c r="K29" s="27">
        <v>470.20400000000001</v>
      </c>
      <c r="L29" s="27">
        <v>1.5620000000000001</v>
      </c>
      <c r="M29" s="27">
        <v>471.76600000000002</v>
      </c>
      <c r="N29" s="27">
        <v>129.57499999999999</v>
      </c>
      <c r="O29" s="27">
        <v>599.42899999999997</v>
      </c>
      <c r="P29" s="27">
        <v>132.31899999999999</v>
      </c>
      <c r="Q29" s="27">
        <v>0</v>
      </c>
      <c r="R29" s="27">
        <v>467.26600000000002</v>
      </c>
      <c r="S29" s="92">
        <v>411.24700000000001</v>
      </c>
      <c r="U29" s="352"/>
      <c r="V29" s="352"/>
    </row>
    <row r="30" spans="1:22" x14ac:dyDescent="0.25">
      <c r="A30" s="35"/>
      <c r="B30" s="351" t="s">
        <v>23</v>
      </c>
      <c r="C30" s="27">
        <v>304.19799999999998</v>
      </c>
      <c r="D30" s="27">
        <v>90.23</v>
      </c>
      <c r="E30" s="27">
        <v>77.644999999999996</v>
      </c>
      <c r="F30" s="27">
        <v>45.356999999999999</v>
      </c>
      <c r="G30" s="27">
        <v>17.792999999999999</v>
      </c>
      <c r="H30" s="27">
        <v>12.183</v>
      </c>
      <c r="I30" s="27">
        <v>2.2690000000000001</v>
      </c>
      <c r="J30" s="27">
        <v>-1.659</v>
      </c>
      <c r="K30" s="27">
        <v>470.41399999999999</v>
      </c>
      <c r="L30" s="27">
        <v>5.4290000000000003</v>
      </c>
      <c r="M30" s="27">
        <v>475.84300000000002</v>
      </c>
      <c r="N30" s="27">
        <v>132.43600000000001</v>
      </c>
      <c r="O30" s="27">
        <v>603.52</v>
      </c>
      <c r="P30" s="27">
        <v>132.601</v>
      </c>
      <c r="Q30" s="27">
        <v>0</v>
      </c>
      <c r="R30" s="27">
        <v>471.15499999999997</v>
      </c>
      <c r="S30" s="92">
        <v>415.54599999999999</v>
      </c>
      <c r="U30" s="352"/>
      <c r="V30" s="352"/>
    </row>
    <row r="31" spans="1:22" x14ac:dyDescent="0.25">
      <c r="A31" s="35"/>
      <c r="B31" s="351" t="s">
        <v>24</v>
      </c>
      <c r="C31" s="27">
        <v>307.17200000000003</v>
      </c>
      <c r="D31" s="27">
        <v>90.364999999999995</v>
      </c>
      <c r="E31" s="27">
        <v>78.980999999999995</v>
      </c>
      <c r="F31" s="27">
        <v>45.432000000000002</v>
      </c>
      <c r="G31" s="27">
        <v>18.355</v>
      </c>
      <c r="H31" s="27">
        <v>12.79</v>
      </c>
      <c r="I31" s="27">
        <v>2.38</v>
      </c>
      <c r="J31" s="27">
        <v>-0.81399999999999995</v>
      </c>
      <c r="K31" s="27">
        <v>475.70400000000001</v>
      </c>
      <c r="L31" s="27">
        <v>4.88</v>
      </c>
      <c r="M31" s="27">
        <v>480.584</v>
      </c>
      <c r="N31" s="27">
        <v>130.44200000000001</v>
      </c>
      <c r="O31" s="27">
        <v>608.46799999999996</v>
      </c>
      <c r="P31" s="27">
        <v>134.22499999999999</v>
      </c>
      <c r="Q31" s="27">
        <v>0</v>
      </c>
      <c r="R31" s="27">
        <v>474.45699999999999</v>
      </c>
      <c r="S31" s="92">
        <v>419.57600000000002</v>
      </c>
      <c r="U31" s="352"/>
      <c r="V31" s="352"/>
    </row>
    <row r="32" spans="1:22" x14ac:dyDescent="0.25">
      <c r="A32" s="35"/>
      <c r="B32" s="351" t="s">
        <v>25</v>
      </c>
      <c r="C32" s="27">
        <v>307.75200000000001</v>
      </c>
      <c r="D32" s="27">
        <v>90.022999999999996</v>
      </c>
      <c r="E32" s="27">
        <v>79.433000000000007</v>
      </c>
      <c r="F32" s="27">
        <v>45.704999999999998</v>
      </c>
      <c r="G32" s="27">
        <v>18.09</v>
      </c>
      <c r="H32" s="27">
        <v>13.205</v>
      </c>
      <c r="I32" s="27">
        <v>2.4180000000000001</v>
      </c>
      <c r="J32" s="27">
        <v>2.0880000000000001</v>
      </c>
      <c r="K32" s="27">
        <v>479.29599999999999</v>
      </c>
      <c r="L32" s="27">
        <v>2.6059999999999999</v>
      </c>
      <c r="M32" s="27">
        <v>481.90199999999999</v>
      </c>
      <c r="N32" s="27">
        <v>135.34399999999999</v>
      </c>
      <c r="O32" s="27">
        <v>618.10500000000002</v>
      </c>
      <c r="P32" s="27">
        <v>140.33000000000001</v>
      </c>
      <c r="Q32" s="27">
        <v>0</v>
      </c>
      <c r="R32" s="27">
        <v>477.61500000000001</v>
      </c>
      <c r="S32" s="92">
        <v>423.4</v>
      </c>
      <c r="U32" s="352"/>
      <c r="V32" s="352"/>
    </row>
    <row r="33" spans="1:22" ht="18.75" customHeight="1" x14ac:dyDescent="0.25">
      <c r="A33" s="35"/>
      <c r="B33" s="351" t="s">
        <v>26</v>
      </c>
      <c r="C33" s="27">
        <v>309.50700000000001</v>
      </c>
      <c r="D33" s="27">
        <v>90.460999999999999</v>
      </c>
      <c r="E33" s="27">
        <v>80.808000000000007</v>
      </c>
      <c r="F33" s="27">
        <v>47.195</v>
      </c>
      <c r="G33" s="27">
        <v>17.760999999999999</v>
      </c>
      <c r="H33" s="27">
        <v>13.411</v>
      </c>
      <c r="I33" s="27">
        <v>2.4239999999999999</v>
      </c>
      <c r="J33" s="27">
        <v>2.536</v>
      </c>
      <c r="K33" s="27">
        <v>483.31200000000001</v>
      </c>
      <c r="L33" s="27">
        <v>1.0109999999999999</v>
      </c>
      <c r="M33" s="27">
        <v>484.32299999999998</v>
      </c>
      <c r="N33" s="27">
        <v>136.93199999999999</v>
      </c>
      <c r="O33" s="27">
        <v>623.26400000000001</v>
      </c>
      <c r="P33" s="27">
        <v>143.34899999999999</v>
      </c>
      <c r="Q33" s="27">
        <v>0</v>
      </c>
      <c r="R33" s="27">
        <v>479.73399999999998</v>
      </c>
      <c r="S33" s="92">
        <v>424.74099999999999</v>
      </c>
      <c r="U33" s="352"/>
      <c r="V33" s="352"/>
    </row>
    <row r="34" spans="1:22" x14ac:dyDescent="0.25">
      <c r="A34" s="35"/>
      <c r="B34" s="351" t="s">
        <v>27</v>
      </c>
      <c r="C34" s="27">
        <v>312.09100000000001</v>
      </c>
      <c r="D34" s="27">
        <v>91.290999999999997</v>
      </c>
      <c r="E34" s="27">
        <v>81.763999999999996</v>
      </c>
      <c r="F34" s="27">
        <v>47.152000000000001</v>
      </c>
      <c r="G34" s="27">
        <v>19.234999999999999</v>
      </c>
      <c r="H34" s="27">
        <v>13.297000000000001</v>
      </c>
      <c r="I34" s="27">
        <v>2.0680000000000001</v>
      </c>
      <c r="J34" s="27">
        <v>-0.34499999999999997</v>
      </c>
      <c r="K34" s="27">
        <v>484.80099999999999</v>
      </c>
      <c r="L34" s="27">
        <v>3.1539999999999999</v>
      </c>
      <c r="M34" s="27">
        <v>487.95499999999998</v>
      </c>
      <c r="N34" s="27">
        <v>138.06100000000001</v>
      </c>
      <c r="O34" s="27">
        <v>622.84299999999996</v>
      </c>
      <c r="P34" s="27">
        <v>140.387</v>
      </c>
      <c r="Q34" s="27">
        <v>0</v>
      </c>
      <c r="R34" s="27">
        <v>482.464</v>
      </c>
      <c r="S34" s="92">
        <v>427.25099999999998</v>
      </c>
      <c r="U34" s="352"/>
      <c r="V34" s="352"/>
    </row>
    <row r="35" spans="1:22" x14ac:dyDescent="0.25">
      <c r="A35" s="35"/>
      <c r="B35" s="351" t="s">
        <v>28</v>
      </c>
      <c r="C35" s="27">
        <v>315.80200000000002</v>
      </c>
      <c r="D35" s="27">
        <v>91.805999999999997</v>
      </c>
      <c r="E35" s="27">
        <v>80.016999999999996</v>
      </c>
      <c r="F35" s="27">
        <v>45.984999999999999</v>
      </c>
      <c r="G35" s="27">
        <v>19.201000000000001</v>
      </c>
      <c r="H35" s="27">
        <v>12.561999999999999</v>
      </c>
      <c r="I35" s="27">
        <v>2.258</v>
      </c>
      <c r="J35" s="27">
        <v>-0.748</v>
      </c>
      <c r="K35" s="27">
        <v>486.87700000000001</v>
      </c>
      <c r="L35" s="27">
        <v>4.1989999999999998</v>
      </c>
      <c r="M35" s="27">
        <v>491.07600000000002</v>
      </c>
      <c r="N35" s="27">
        <v>136.744</v>
      </c>
      <c r="O35" s="27">
        <v>625.28700000000003</v>
      </c>
      <c r="P35" s="27">
        <v>140.79300000000001</v>
      </c>
      <c r="Q35" s="27">
        <v>0</v>
      </c>
      <c r="R35" s="27">
        <v>484.55200000000002</v>
      </c>
      <c r="S35" s="92">
        <v>428.55799999999999</v>
      </c>
      <c r="U35" s="352"/>
      <c r="V35" s="352"/>
    </row>
    <row r="36" spans="1:22" x14ac:dyDescent="0.25">
      <c r="A36" s="35"/>
      <c r="B36" s="351" t="s">
        <v>29</v>
      </c>
      <c r="C36" s="27">
        <v>315.99900000000002</v>
      </c>
      <c r="D36" s="27">
        <v>91.665000000000006</v>
      </c>
      <c r="E36" s="27">
        <v>81.427000000000007</v>
      </c>
      <c r="F36" s="27">
        <v>47.023000000000003</v>
      </c>
      <c r="G36" s="27">
        <v>19.827000000000002</v>
      </c>
      <c r="H36" s="27">
        <v>12.39</v>
      </c>
      <c r="I36" s="27">
        <v>2.1850000000000001</v>
      </c>
      <c r="J36" s="27">
        <v>-1.8029999999999999</v>
      </c>
      <c r="K36" s="27">
        <v>487.28800000000001</v>
      </c>
      <c r="L36" s="27">
        <v>2.782</v>
      </c>
      <c r="M36" s="27">
        <v>490.07</v>
      </c>
      <c r="N36" s="27">
        <v>139.49100000000001</v>
      </c>
      <c r="O36" s="27">
        <v>632.75699999999995</v>
      </c>
      <c r="P36" s="27">
        <v>144.59100000000001</v>
      </c>
      <c r="Q36" s="27">
        <v>0</v>
      </c>
      <c r="R36" s="27">
        <v>488.15300000000002</v>
      </c>
      <c r="S36" s="92">
        <v>430.76</v>
      </c>
      <c r="U36" s="352"/>
      <c r="V36" s="352"/>
    </row>
    <row r="37" spans="1:22" ht="18.75" customHeight="1" x14ac:dyDescent="0.25">
      <c r="A37" s="35"/>
      <c r="B37" s="351" t="s">
        <v>30</v>
      </c>
      <c r="C37" s="27">
        <v>319.35199999999998</v>
      </c>
      <c r="D37" s="27">
        <v>92.043999999999997</v>
      </c>
      <c r="E37" s="27">
        <v>81.415000000000006</v>
      </c>
      <c r="F37" s="27">
        <v>46.220999999999997</v>
      </c>
      <c r="G37" s="27">
        <v>20.734000000000002</v>
      </c>
      <c r="H37" s="27">
        <v>12.243</v>
      </c>
      <c r="I37" s="27">
        <v>2.2120000000000002</v>
      </c>
      <c r="J37" s="27">
        <v>0.28399999999999997</v>
      </c>
      <c r="K37" s="27">
        <v>493.09500000000003</v>
      </c>
      <c r="L37" s="27">
        <v>1.881</v>
      </c>
      <c r="M37" s="27">
        <v>494.976</v>
      </c>
      <c r="N37" s="27">
        <v>138.25200000000001</v>
      </c>
      <c r="O37" s="27">
        <v>633.73299999999995</v>
      </c>
      <c r="P37" s="27">
        <v>143.976</v>
      </c>
      <c r="Q37" s="27">
        <v>0</v>
      </c>
      <c r="R37" s="27">
        <v>489.73599999999999</v>
      </c>
      <c r="S37" s="92">
        <v>432.08100000000002</v>
      </c>
      <c r="U37" s="352"/>
      <c r="V37" s="352"/>
    </row>
    <row r="38" spans="1:22" x14ac:dyDescent="0.25">
      <c r="A38" s="35"/>
      <c r="B38" s="351" t="s">
        <v>52</v>
      </c>
      <c r="C38" s="27">
        <v>321.94</v>
      </c>
      <c r="D38" s="27">
        <v>91.959000000000003</v>
      </c>
      <c r="E38" s="27">
        <v>82.694999999999993</v>
      </c>
      <c r="F38" s="27">
        <v>46.622</v>
      </c>
      <c r="G38" s="27">
        <v>20.463999999999999</v>
      </c>
      <c r="H38" s="27">
        <v>13.276999999999999</v>
      </c>
      <c r="I38" s="27">
        <v>2.339</v>
      </c>
      <c r="J38" s="27">
        <v>-1.264</v>
      </c>
      <c r="K38" s="27">
        <v>495.33</v>
      </c>
      <c r="L38" s="27">
        <v>0.34699999999999998</v>
      </c>
      <c r="M38" s="27">
        <v>495.67700000000002</v>
      </c>
      <c r="N38" s="27">
        <v>139.554</v>
      </c>
      <c r="O38" s="27">
        <v>635.41600000000005</v>
      </c>
      <c r="P38" s="27">
        <v>144.9</v>
      </c>
      <c r="Q38" s="27">
        <v>0</v>
      </c>
      <c r="R38" s="27">
        <v>490.50200000000001</v>
      </c>
      <c r="S38" s="92">
        <v>433.93400000000003</v>
      </c>
      <c r="U38" s="352"/>
      <c r="V38" s="352"/>
    </row>
    <row r="39" spans="1:22" x14ac:dyDescent="0.25">
      <c r="A39" s="35"/>
      <c r="B39" s="351" t="s">
        <v>53</v>
      </c>
      <c r="C39" s="27">
        <v>325.60599999999999</v>
      </c>
      <c r="D39" s="27">
        <v>91.968000000000004</v>
      </c>
      <c r="E39" s="27">
        <v>83.909000000000006</v>
      </c>
      <c r="F39" s="27">
        <v>47.33</v>
      </c>
      <c r="G39" s="27">
        <v>20.698</v>
      </c>
      <c r="H39" s="27">
        <v>13.605</v>
      </c>
      <c r="I39" s="27">
        <v>2.2770000000000001</v>
      </c>
      <c r="J39" s="27">
        <v>2.6259999999999999</v>
      </c>
      <c r="K39" s="27">
        <v>504.10899999999998</v>
      </c>
      <c r="L39" s="27">
        <v>1.173</v>
      </c>
      <c r="M39" s="27">
        <v>505.28199999999998</v>
      </c>
      <c r="N39" s="27">
        <v>135.108</v>
      </c>
      <c r="O39" s="27">
        <v>642.14700000000005</v>
      </c>
      <c r="P39" s="27">
        <v>149.364</v>
      </c>
      <c r="Q39" s="27">
        <v>0</v>
      </c>
      <c r="R39" s="27">
        <v>492.81599999999997</v>
      </c>
      <c r="S39" s="92">
        <v>436.49599999999998</v>
      </c>
      <c r="U39" s="352"/>
      <c r="V39" s="352"/>
    </row>
    <row r="40" spans="1:22" x14ac:dyDescent="0.25">
      <c r="A40" s="35"/>
      <c r="B40" s="351" t="s">
        <v>54</v>
      </c>
      <c r="C40" s="27">
        <v>325.69200000000001</v>
      </c>
      <c r="D40" s="27">
        <v>92.003</v>
      </c>
      <c r="E40" s="27">
        <v>83.423000000000002</v>
      </c>
      <c r="F40" s="27">
        <v>46.857999999999997</v>
      </c>
      <c r="G40" s="27">
        <v>21.286999999999999</v>
      </c>
      <c r="H40" s="27">
        <v>12.975</v>
      </c>
      <c r="I40" s="27">
        <v>2.302</v>
      </c>
      <c r="J40" s="27">
        <v>-1.7969999999999999</v>
      </c>
      <c r="K40" s="27">
        <v>499.32100000000003</v>
      </c>
      <c r="L40" s="27">
        <v>5.1550000000000002</v>
      </c>
      <c r="M40" s="27">
        <v>504.476</v>
      </c>
      <c r="N40" s="27">
        <v>144.047</v>
      </c>
      <c r="O40" s="27">
        <v>646.07600000000002</v>
      </c>
      <c r="P40" s="27">
        <v>149.608</v>
      </c>
      <c r="Q40" s="27">
        <v>0</v>
      </c>
      <c r="R40" s="27">
        <v>496.47</v>
      </c>
      <c r="S40" s="92">
        <v>440.78699999999998</v>
      </c>
      <c r="U40" s="352"/>
      <c r="V40" s="352"/>
    </row>
    <row r="41" spans="1:22" ht="18.75" customHeight="1" x14ac:dyDescent="0.25">
      <c r="A41" s="35"/>
      <c r="B41" s="351" t="s">
        <v>55</v>
      </c>
      <c r="C41" s="27">
        <v>327.57900000000001</v>
      </c>
      <c r="D41" s="27">
        <v>91.596000000000004</v>
      </c>
      <c r="E41" s="27">
        <v>84.216999999999999</v>
      </c>
      <c r="F41" s="27">
        <v>46.756</v>
      </c>
      <c r="G41" s="27">
        <v>22.25</v>
      </c>
      <c r="H41" s="27">
        <v>12.911</v>
      </c>
      <c r="I41" s="27">
        <v>2.2999999999999998</v>
      </c>
      <c r="J41" s="27">
        <v>-0.57199999999999995</v>
      </c>
      <c r="K41" s="27">
        <v>502.82</v>
      </c>
      <c r="L41" s="27">
        <v>2.694</v>
      </c>
      <c r="M41" s="27">
        <v>505.51400000000001</v>
      </c>
      <c r="N41" s="27">
        <v>143.535</v>
      </c>
      <c r="O41" s="27">
        <v>649.04899999999998</v>
      </c>
      <c r="P41" s="27">
        <v>150.05799999999999</v>
      </c>
      <c r="Q41" s="27">
        <v>-0.34599999999999997</v>
      </c>
      <c r="R41" s="27">
        <v>498.64499999999998</v>
      </c>
      <c r="S41" s="92">
        <v>442.51900000000001</v>
      </c>
      <c r="U41" s="352"/>
      <c r="V41" s="352"/>
    </row>
    <row r="42" spans="1:22" x14ac:dyDescent="0.25">
      <c r="A42" s="35"/>
      <c r="B42" s="351" t="s">
        <v>85</v>
      </c>
      <c r="C42" s="27">
        <v>328.42099999999999</v>
      </c>
      <c r="D42" s="27">
        <v>91.971000000000004</v>
      </c>
      <c r="E42" s="27">
        <v>85.75</v>
      </c>
      <c r="F42" s="27">
        <v>47.593000000000004</v>
      </c>
      <c r="G42" s="27">
        <v>22.082999999999998</v>
      </c>
      <c r="H42" s="27">
        <v>13.548</v>
      </c>
      <c r="I42" s="27">
        <v>2.5259999999999998</v>
      </c>
      <c r="J42" s="27">
        <v>0.18</v>
      </c>
      <c r="K42" s="27">
        <v>506.322</v>
      </c>
      <c r="L42" s="27">
        <v>0.26200000000000001</v>
      </c>
      <c r="M42" s="27">
        <v>506.584</v>
      </c>
      <c r="N42" s="27">
        <v>145.13300000000001</v>
      </c>
      <c r="O42" s="27">
        <v>651.71699999999998</v>
      </c>
      <c r="P42" s="27">
        <v>151.114</v>
      </c>
      <c r="Q42" s="27">
        <v>-0.66100000000000003</v>
      </c>
      <c r="R42" s="27">
        <v>499.94200000000001</v>
      </c>
      <c r="S42" s="92">
        <v>443.59800000000001</v>
      </c>
      <c r="U42" s="352"/>
      <c r="V42" s="352"/>
    </row>
    <row r="43" spans="1:22" x14ac:dyDescent="0.25">
      <c r="A43" s="35"/>
      <c r="B43" s="351" t="s">
        <v>86</v>
      </c>
      <c r="C43" s="27">
        <v>329.38099999999997</v>
      </c>
      <c r="D43" s="27">
        <v>91.802000000000007</v>
      </c>
      <c r="E43" s="27">
        <v>85.912000000000006</v>
      </c>
      <c r="F43" s="27">
        <v>47.856999999999999</v>
      </c>
      <c r="G43" s="27">
        <v>22.396000000000001</v>
      </c>
      <c r="H43" s="27">
        <v>13.301</v>
      </c>
      <c r="I43" s="27">
        <v>2.3580000000000001</v>
      </c>
      <c r="J43" s="27">
        <v>9.5000000000000001E-2</v>
      </c>
      <c r="K43" s="27">
        <v>507.19</v>
      </c>
      <c r="L43" s="27">
        <v>-0.88900000000000001</v>
      </c>
      <c r="M43" s="27">
        <v>506.30099999999999</v>
      </c>
      <c r="N43" s="27">
        <v>149.249</v>
      </c>
      <c r="O43" s="27">
        <v>655.55</v>
      </c>
      <c r="P43" s="27">
        <v>152.779</v>
      </c>
      <c r="Q43" s="27">
        <v>-1.0760000000000001</v>
      </c>
      <c r="R43" s="27">
        <v>490.74299999999999</v>
      </c>
      <c r="S43" s="92">
        <v>445.11599999999999</v>
      </c>
      <c r="U43" s="352"/>
      <c r="V43" s="352"/>
    </row>
    <row r="44" spans="1:22" x14ac:dyDescent="0.25">
      <c r="A44" s="35"/>
      <c r="B44" s="351" t="s">
        <v>87</v>
      </c>
      <c r="C44" s="27">
        <v>330.435</v>
      </c>
      <c r="D44" s="27">
        <v>92.087999999999994</v>
      </c>
      <c r="E44" s="27">
        <v>86.471999999999994</v>
      </c>
      <c r="F44" s="27">
        <v>48.106999999999999</v>
      </c>
      <c r="G44" s="27">
        <v>23.196999999999999</v>
      </c>
      <c r="H44" s="27">
        <v>13.23</v>
      </c>
      <c r="I44" s="27">
        <v>1.9379999999999999</v>
      </c>
      <c r="J44" s="27">
        <v>0.58199999999999996</v>
      </c>
      <c r="K44" s="27">
        <v>509.577</v>
      </c>
      <c r="L44" s="27">
        <v>-2.899</v>
      </c>
      <c r="M44" s="27">
        <v>506.678</v>
      </c>
      <c r="N44" s="27">
        <v>150.77199999999999</v>
      </c>
      <c r="O44" s="27">
        <v>657.45</v>
      </c>
      <c r="P44" s="27">
        <v>152.60499999999999</v>
      </c>
      <c r="Q44" s="27">
        <v>-1.31</v>
      </c>
      <c r="R44" s="27">
        <v>503.53500000000003</v>
      </c>
      <c r="S44" s="92">
        <v>446.952</v>
      </c>
      <c r="U44" s="352"/>
      <c r="V44" s="352"/>
    </row>
    <row r="45" spans="1:22" ht="18.75" customHeight="1" x14ac:dyDescent="0.25">
      <c r="A45" s="35"/>
      <c r="B45" s="351" t="s">
        <v>88</v>
      </c>
      <c r="C45" s="27">
        <v>331.96300000000002</v>
      </c>
      <c r="D45" s="27">
        <v>92.275000000000006</v>
      </c>
      <c r="E45" s="27">
        <v>85.625</v>
      </c>
      <c r="F45" s="27">
        <v>47.845999999999997</v>
      </c>
      <c r="G45" s="27">
        <v>23.427</v>
      </c>
      <c r="H45" s="27">
        <v>12.71</v>
      </c>
      <c r="I45" s="27">
        <v>1.6419999999999999</v>
      </c>
      <c r="J45" s="27">
        <v>0.252</v>
      </c>
      <c r="K45" s="27">
        <v>510.11500000000001</v>
      </c>
      <c r="L45" s="27">
        <v>-2.3650000000000002</v>
      </c>
      <c r="M45" s="27">
        <v>507.75</v>
      </c>
      <c r="N45" s="27">
        <v>149.63900000000001</v>
      </c>
      <c r="O45" s="27">
        <v>657.38900000000001</v>
      </c>
      <c r="P45" s="27">
        <v>152.19200000000001</v>
      </c>
      <c r="Q45" s="27">
        <v>-1.196</v>
      </c>
      <c r="R45" s="27">
        <v>504.00099999999998</v>
      </c>
      <c r="S45" s="92">
        <v>447.2</v>
      </c>
      <c r="U45" s="352"/>
      <c r="V45" s="352"/>
    </row>
    <row r="46" spans="1:22" x14ac:dyDescent="0.25">
      <c r="A46" s="35"/>
      <c r="B46" s="351" t="s">
        <v>99</v>
      </c>
      <c r="C46" s="27">
        <v>333.036</v>
      </c>
      <c r="D46" s="27">
        <v>91.936999999999998</v>
      </c>
      <c r="E46" s="27">
        <v>85.224000000000004</v>
      </c>
      <c r="F46" s="27">
        <v>47.506999999999998</v>
      </c>
      <c r="G46" s="27">
        <v>23.675999999999998</v>
      </c>
      <c r="H46" s="27">
        <v>12.872999999999999</v>
      </c>
      <c r="I46" s="27">
        <v>1.1679999999999999</v>
      </c>
      <c r="J46" s="27">
        <v>1.2589999999999999</v>
      </c>
      <c r="K46" s="27">
        <v>511.45600000000002</v>
      </c>
      <c r="L46" s="27">
        <v>1.1950000000000001</v>
      </c>
      <c r="M46" s="27">
        <v>512.65099999999995</v>
      </c>
      <c r="N46" s="27">
        <v>146.29900000000001</v>
      </c>
      <c r="O46" s="27">
        <v>658.95</v>
      </c>
      <c r="P46" s="27">
        <v>151.958</v>
      </c>
      <c r="Q46" s="27">
        <v>-0.96099999999999997</v>
      </c>
      <c r="R46" s="27">
        <v>506.03100000000001</v>
      </c>
      <c r="S46" s="92">
        <v>449.00099999999998</v>
      </c>
      <c r="U46" s="352"/>
      <c r="V46" s="352"/>
    </row>
    <row r="47" spans="1:22" x14ac:dyDescent="0.25">
      <c r="A47" s="35"/>
      <c r="B47" s="351" t="s">
        <v>100</v>
      </c>
      <c r="C47" s="27">
        <v>333.5688576</v>
      </c>
      <c r="D47" s="27">
        <v>93.224118000000004</v>
      </c>
      <c r="E47" s="27">
        <v>86.960888027111167</v>
      </c>
      <c r="F47" s="27">
        <v>47.744534999999999</v>
      </c>
      <c r="G47" s="27">
        <v>24.478937138409158</v>
      </c>
      <c r="H47" s="27">
        <v>13.516650000000002</v>
      </c>
      <c r="I47" s="27">
        <v>1.2207658887020181</v>
      </c>
      <c r="J47" s="27">
        <v>0.54700000000000004</v>
      </c>
      <c r="K47" s="27">
        <v>514.3008636271112</v>
      </c>
      <c r="L47" s="27">
        <v>-2.3606281362832524</v>
      </c>
      <c r="M47" s="27">
        <v>511.94023549082794</v>
      </c>
      <c r="N47" s="27">
        <v>149.93722916843026</v>
      </c>
      <c r="O47" s="27">
        <v>661.87746465925829</v>
      </c>
      <c r="P47" s="27">
        <v>152.50604043423704</v>
      </c>
      <c r="Q47" s="27">
        <v>-0.96099999999999997</v>
      </c>
      <c r="R47" s="27">
        <v>508.41042422502119</v>
      </c>
      <c r="S47" s="92">
        <v>451.07963802668928</v>
      </c>
      <c r="U47" s="352"/>
      <c r="V47" s="352"/>
    </row>
    <row r="48" spans="1:22" x14ac:dyDescent="0.25">
      <c r="A48" s="35"/>
      <c r="B48" s="351" t="s">
        <v>101</v>
      </c>
      <c r="C48" s="27">
        <v>334.13592465792004</v>
      </c>
      <c r="D48" s="27">
        <v>93.690238589999993</v>
      </c>
      <c r="E48" s="27">
        <v>87.917584993334799</v>
      </c>
      <c r="F48" s="27">
        <v>48.260936646533551</v>
      </c>
      <c r="G48" s="27">
        <v>24.637641603545433</v>
      </c>
      <c r="H48" s="27">
        <v>13.786983000000003</v>
      </c>
      <c r="I48" s="27">
        <v>1.2320237432558132</v>
      </c>
      <c r="J48" s="27">
        <v>0.54700000000000004</v>
      </c>
      <c r="K48" s="27">
        <v>516.29074824125473</v>
      </c>
      <c r="L48" s="27">
        <v>-1.9103576922361389</v>
      </c>
      <c r="M48" s="27">
        <v>514.38039054901867</v>
      </c>
      <c r="N48" s="27">
        <v>150.85992222496154</v>
      </c>
      <c r="O48" s="27">
        <v>665.24031277398024</v>
      </c>
      <c r="P48" s="27">
        <v>153.73363578810483</v>
      </c>
      <c r="Q48" s="27">
        <v>-0.96099999999999997</v>
      </c>
      <c r="R48" s="27">
        <v>510.54567698587533</v>
      </c>
      <c r="S48" s="92">
        <v>453.00369182898254</v>
      </c>
      <c r="U48" s="352"/>
      <c r="V48" s="352"/>
    </row>
    <row r="49" spans="1:22" ht="18.75" customHeight="1" x14ac:dyDescent="0.25">
      <c r="A49" s="35"/>
      <c r="B49" s="351" t="s">
        <v>102</v>
      </c>
      <c r="C49" s="27">
        <v>335.37222757915436</v>
      </c>
      <c r="D49" s="27">
        <v>94.111844663654992</v>
      </c>
      <c r="E49" s="27">
        <v>88.380058233960554</v>
      </c>
      <c r="F49" s="27">
        <v>48.5521834480138</v>
      </c>
      <c r="G49" s="27">
        <v>24.741430663686614</v>
      </c>
      <c r="H49" s="27">
        <v>13.849024423500003</v>
      </c>
      <c r="I49" s="27">
        <v>1.2374196987601429</v>
      </c>
      <c r="J49" s="27">
        <v>0.54700000000000004</v>
      </c>
      <c r="K49" s="27">
        <v>518.41113047676993</v>
      </c>
      <c r="L49" s="27">
        <v>-1.5184011038093594</v>
      </c>
      <c r="M49" s="27">
        <v>516.8927293729605</v>
      </c>
      <c r="N49" s="27">
        <v>151.6569984141268</v>
      </c>
      <c r="O49" s="27">
        <v>668.54972778708736</v>
      </c>
      <c r="P49" s="27">
        <v>155.00087727475676</v>
      </c>
      <c r="Q49" s="27">
        <v>-0.96099999999999997</v>
      </c>
      <c r="R49" s="27">
        <v>512.58785051233053</v>
      </c>
      <c r="S49" s="92">
        <v>454.84449337368892</v>
      </c>
      <c r="U49" s="352"/>
      <c r="V49" s="352"/>
    </row>
    <row r="50" spans="1:22" ht="15.75" customHeight="1" x14ac:dyDescent="0.25">
      <c r="A50" s="520"/>
      <c r="B50" s="351" t="s">
        <v>139</v>
      </c>
      <c r="C50" s="27">
        <v>336.74725371222888</v>
      </c>
      <c r="D50" s="27">
        <v>94.535347964641431</v>
      </c>
      <c r="E50" s="27">
        <v>88.673445865923469</v>
      </c>
      <c r="F50" s="27">
        <v>48.778802866748805</v>
      </c>
      <c r="G50" s="27">
        <v>24.747804851966329</v>
      </c>
      <c r="H50" s="27">
        <v>13.91134503340575</v>
      </c>
      <c r="I50" s="27">
        <v>1.2354931138025895</v>
      </c>
      <c r="J50" s="27">
        <v>0.54700000000000004</v>
      </c>
      <c r="K50" s="27">
        <v>520.50304754279387</v>
      </c>
      <c r="L50" s="27">
        <v>-1.1642030342083891</v>
      </c>
      <c r="M50" s="27">
        <v>519.33884450858545</v>
      </c>
      <c r="N50" s="27">
        <v>152.34090296773087</v>
      </c>
      <c r="O50" s="27">
        <v>671.67974747631627</v>
      </c>
      <c r="P50" s="27">
        <v>156.23432975826165</v>
      </c>
      <c r="Q50" s="27">
        <v>-0.96099999999999997</v>
      </c>
      <c r="R50" s="27">
        <v>514.4844177180546</v>
      </c>
      <c r="S50" s="92">
        <v>456.55510696575078</v>
      </c>
      <c r="U50" s="352"/>
      <c r="V50" s="352"/>
    </row>
    <row r="51" spans="1:22" x14ac:dyDescent="0.25">
      <c r="A51" s="520"/>
      <c r="B51" s="351" t="s">
        <v>140</v>
      </c>
      <c r="C51" s="27">
        <v>337.99321855096412</v>
      </c>
      <c r="D51" s="27">
        <v>94.960757030482313</v>
      </c>
      <c r="E51" s="27">
        <v>89.019707938213259</v>
      </c>
      <c r="F51" s="27">
        <v>49.045489074559796</v>
      </c>
      <c r="G51" s="27">
        <v>24.763578838240079</v>
      </c>
      <c r="H51" s="27">
        <v>13.973946086056076</v>
      </c>
      <c r="I51" s="27">
        <v>1.2366939393573144</v>
      </c>
      <c r="J51" s="27">
        <v>0.54700000000000004</v>
      </c>
      <c r="K51" s="27">
        <v>522.52068351965966</v>
      </c>
      <c r="L51" s="27">
        <v>-0.82552284237003182</v>
      </c>
      <c r="M51" s="27">
        <v>521.69516067728966</v>
      </c>
      <c r="N51" s="27">
        <v>153.07183512428637</v>
      </c>
      <c r="O51" s="27">
        <v>674.76699580157594</v>
      </c>
      <c r="P51" s="27">
        <v>157.41797601526471</v>
      </c>
      <c r="Q51" s="27">
        <v>-0.96099999999999997</v>
      </c>
      <c r="R51" s="27">
        <v>516.38801978631125</v>
      </c>
      <c r="S51" s="92">
        <v>458.27192704260847</v>
      </c>
      <c r="U51" s="352"/>
      <c r="V51" s="352"/>
    </row>
    <row r="52" spans="1:22" x14ac:dyDescent="0.25">
      <c r="A52" s="520"/>
      <c r="B52" s="351" t="s">
        <v>141</v>
      </c>
      <c r="C52" s="27">
        <v>338.90580024105168</v>
      </c>
      <c r="D52" s="27">
        <v>95.454552967040826</v>
      </c>
      <c r="E52" s="27">
        <v>89.64888228361329</v>
      </c>
      <c r="F52" s="27">
        <v>49.313642056513707</v>
      </c>
      <c r="G52" s="27">
        <v>24.841477769342426</v>
      </c>
      <c r="H52" s="27">
        <v>14.148620412131777</v>
      </c>
      <c r="I52" s="27">
        <v>1.345142045625372</v>
      </c>
      <c r="J52" s="27">
        <v>0.54700000000000004</v>
      </c>
      <c r="K52" s="27">
        <v>524.55623549170582</v>
      </c>
      <c r="L52" s="27">
        <v>-0.70840534852945714</v>
      </c>
      <c r="M52" s="27">
        <v>523.84783014317634</v>
      </c>
      <c r="N52" s="27">
        <v>153.86523585088705</v>
      </c>
      <c r="O52" s="27">
        <v>677.71306599406341</v>
      </c>
      <c r="P52" s="27">
        <v>158.50521749441296</v>
      </c>
      <c r="Q52" s="27">
        <v>-0.96099999999999997</v>
      </c>
      <c r="R52" s="27">
        <v>518.24684849965047</v>
      </c>
      <c r="S52" s="92">
        <v>459.94866025758773</v>
      </c>
      <c r="U52" s="352"/>
      <c r="V52" s="352"/>
    </row>
    <row r="53" spans="1:22" x14ac:dyDescent="0.25">
      <c r="A53" s="520"/>
      <c r="B53" s="353" t="s">
        <v>142</v>
      </c>
      <c r="C53" s="27">
        <v>339.82084590170251</v>
      </c>
      <c r="D53" s="27">
        <v>95.979553008359559</v>
      </c>
      <c r="E53" s="27">
        <v>90.078815899738586</v>
      </c>
      <c r="F53" s="27">
        <v>49.579935723618917</v>
      </c>
      <c r="G53" s="27">
        <v>24.823178396321911</v>
      </c>
      <c r="H53" s="27">
        <v>14.332552477489489</v>
      </c>
      <c r="I53" s="27">
        <v>1.3431493023082812</v>
      </c>
      <c r="J53" s="27">
        <v>0.54700000000000004</v>
      </c>
      <c r="K53" s="27">
        <v>526.42621480980074</v>
      </c>
      <c r="L53" s="27">
        <v>-0.7949555832838523</v>
      </c>
      <c r="M53" s="27">
        <v>525.63125922651682</v>
      </c>
      <c r="N53" s="27">
        <v>154.79141509994909</v>
      </c>
      <c r="O53" s="27">
        <v>680.42267432646588</v>
      </c>
      <c r="P53" s="27">
        <v>159.40096439372914</v>
      </c>
      <c r="Q53" s="27">
        <v>-0.96099999999999997</v>
      </c>
      <c r="R53" s="27">
        <v>520.06070993273681</v>
      </c>
      <c r="S53" s="92">
        <v>461.58826965460065</v>
      </c>
      <c r="U53" s="352"/>
      <c r="V53" s="352"/>
    </row>
    <row r="54" spans="1:22" x14ac:dyDescent="0.25">
      <c r="A54" s="520"/>
      <c r="B54" s="353" t="s">
        <v>150</v>
      </c>
      <c r="C54" s="27">
        <v>340.77234427022722</v>
      </c>
      <c r="D54" s="27">
        <v>96.469048728702205</v>
      </c>
      <c r="E54" s="27">
        <v>90.348157197112386</v>
      </c>
      <c r="F54" s="27">
        <v>49.842709382954091</v>
      </c>
      <c r="G54" s="27">
        <v>24.761968673016842</v>
      </c>
      <c r="H54" s="27">
        <v>14.389882687399448</v>
      </c>
      <c r="I54" s="27">
        <v>1.3535964537420226</v>
      </c>
      <c r="J54" s="27">
        <v>0.54700000000000004</v>
      </c>
      <c r="K54" s="27">
        <v>528.13655019604187</v>
      </c>
      <c r="L54" s="27">
        <v>-0.85517595721484396</v>
      </c>
      <c r="M54" s="27">
        <v>527.28137423882708</v>
      </c>
      <c r="N54" s="27">
        <v>155.63332193865881</v>
      </c>
      <c r="O54" s="27">
        <v>682.91469617748589</v>
      </c>
      <c r="P54" s="27">
        <v>160.0726572205273</v>
      </c>
      <c r="Q54" s="27">
        <v>-0.96099999999999997</v>
      </c>
      <c r="R54" s="27">
        <v>521.88103895695861</v>
      </c>
      <c r="S54" s="92">
        <v>463.23354533802961</v>
      </c>
      <c r="U54" s="352"/>
      <c r="V54" s="352"/>
    </row>
    <row r="55" spans="1:22" x14ac:dyDescent="0.25">
      <c r="A55" s="354"/>
      <c r="B55" s="353" t="s">
        <v>151</v>
      </c>
      <c r="C55" s="27">
        <v>341.76058406861085</v>
      </c>
      <c r="D55" s="27">
        <v>96.951393972345713</v>
      </c>
      <c r="E55" s="27">
        <v>90.636344262150743</v>
      </c>
      <c r="F55" s="27">
        <v>50.101891471745425</v>
      </c>
      <c r="G55" s="27">
        <v>24.721777057964704</v>
      </c>
      <c r="H55" s="27">
        <v>14.461832100836444</v>
      </c>
      <c r="I55" s="27">
        <v>1.3508436316041648</v>
      </c>
      <c r="J55" s="27">
        <v>0.54700000000000004</v>
      </c>
      <c r="K55" s="27">
        <v>529.89532230310726</v>
      </c>
      <c r="L55" s="27">
        <v>-1.0086053064996958</v>
      </c>
      <c r="M55" s="27">
        <v>528.88671699660756</v>
      </c>
      <c r="N55" s="27">
        <v>156.35201922512394</v>
      </c>
      <c r="O55" s="27">
        <v>685.23873622173153</v>
      </c>
      <c r="P55" s="27">
        <v>160.57005420807798</v>
      </c>
      <c r="Q55" s="27">
        <v>-0.96099999999999997</v>
      </c>
      <c r="R55" s="27">
        <v>523.70768201365354</v>
      </c>
      <c r="S55" s="92">
        <v>464.89829363249402</v>
      </c>
      <c r="U55" s="352"/>
      <c r="V55" s="352"/>
    </row>
    <row r="56" spans="1:22" x14ac:dyDescent="0.25">
      <c r="A56" s="354"/>
      <c r="B56" s="353" t="s">
        <v>152</v>
      </c>
      <c r="C56" s="27">
        <v>342.7516897624098</v>
      </c>
      <c r="D56" s="27">
        <v>97.397370384618497</v>
      </c>
      <c r="E56" s="27">
        <v>90.981695186254967</v>
      </c>
      <c r="F56" s="27">
        <v>50.362421307398535</v>
      </c>
      <c r="G56" s="27">
        <v>24.727330329432203</v>
      </c>
      <c r="H56" s="27">
        <v>14.541372177391045</v>
      </c>
      <c r="I56" s="27">
        <v>1.3505713720331736</v>
      </c>
      <c r="J56" s="27">
        <v>0.54700000000000004</v>
      </c>
      <c r="K56" s="27">
        <v>531.67775533328324</v>
      </c>
      <c r="L56" s="27">
        <v>-1.1551791927015875</v>
      </c>
      <c r="M56" s="27">
        <v>530.52257614058158</v>
      </c>
      <c r="N56" s="27">
        <v>156.83229884168441</v>
      </c>
      <c r="O56" s="27">
        <v>687.35487498226598</v>
      </c>
      <c r="P56" s="27">
        <v>160.85322099406847</v>
      </c>
      <c r="Q56" s="27">
        <v>-0.96099999999999997</v>
      </c>
      <c r="R56" s="27">
        <v>525.54065398819762</v>
      </c>
      <c r="S56" s="92">
        <v>466.56835559393926</v>
      </c>
      <c r="U56" s="352"/>
      <c r="V56" s="352"/>
    </row>
    <row r="57" spans="1:22" x14ac:dyDescent="0.25">
      <c r="A57" s="354"/>
      <c r="B57" s="353" t="s">
        <v>153</v>
      </c>
      <c r="C57" s="27">
        <v>343.91704550760198</v>
      </c>
      <c r="D57" s="27">
        <v>97.786959866156963</v>
      </c>
      <c r="E57" s="27">
        <v>91.379685152977743</v>
      </c>
      <c r="F57" s="27">
        <v>50.619269656066272</v>
      </c>
      <c r="G57" s="27">
        <v>24.79860417417493</v>
      </c>
      <c r="H57" s="27">
        <v>14.609716626624783</v>
      </c>
      <c r="I57" s="27">
        <v>1.3520946961117644</v>
      </c>
      <c r="J57" s="27">
        <v>0.54700000000000004</v>
      </c>
      <c r="K57" s="27">
        <v>533.63069052673666</v>
      </c>
      <c r="L57" s="27">
        <v>-1.1150291351983324</v>
      </c>
      <c r="M57" s="27">
        <v>532.51566139153829</v>
      </c>
      <c r="N57" s="27">
        <v>156.78323130517447</v>
      </c>
      <c r="O57" s="27">
        <v>689.29889269671287</v>
      </c>
      <c r="P57" s="27">
        <v>160.90528836595453</v>
      </c>
      <c r="Q57" s="27">
        <v>-0.96099999999999997</v>
      </c>
      <c r="R57" s="27">
        <v>527.43260433075829</v>
      </c>
      <c r="S57" s="92">
        <v>468.29078024557816</v>
      </c>
      <c r="U57" s="352"/>
      <c r="V57" s="352"/>
    </row>
    <row r="58" spans="1:22" x14ac:dyDescent="0.25">
      <c r="A58" s="35"/>
      <c r="B58" s="353" t="s">
        <v>167</v>
      </c>
      <c r="C58" s="27">
        <v>345.08636346232788</v>
      </c>
      <c r="D58" s="27">
        <v>98.129214225688514</v>
      </c>
      <c r="E58" s="27">
        <v>91.97847659920663</v>
      </c>
      <c r="F58" s="27">
        <v>50.872366004346574</v>
      </c>
      <c r="G58" s="27">
        <v>24.901083402729803</v>
      </c>
      <c r="H58" s="27">
        <v>14.676921323107255</v>
      </c>
      <c r="I58" s="27">
        <v>1.5281058690229887</v>
      </c>
      <c r="J58" s="27">
        <v>0.54700000000000004</v>
      </c>
      <c r="K58" s="27">
        <v>535.74105428722294</v>
      </c>
      <c r="L58" s="27">
        <v>-1.2038065019800561</v>
      </c>
      <c r="M58" s="27">
        <v>534.53724778524281</v>
      </c>
      <c r="N58" s="27">
        <v>156.73402297978478</v>
      </c>
      <c r="O58" s="27">
        <v>691.27127076502768</v>
      </c>
      <c r="P58" s="27">
        <v>160.92617072455809</v>
      </c>
      <c r="Q58" s="27">
        <v>-0.96099999999999997</v>
      </c>
      <c r="R58" s="27">
        <v>529.38410004046966</v>
      </c>
      <c r="S58" s="92">
        <v>470.06607778422875</v>
      </c>
      <c r="U58" s="352"/>
      <c r="V58" s="352"/>
    </row>
    <row r="59" spans="1:22" x14ac:dyDescent="0.25">
      <c r="A59" s="35"/>
      <c r="B59" s="353" t="s">
        <v>168</v>
      </c>
      <c r="C59" s="27">
        <v>346.25965709809981</v>
      </c>
      <c r="D59" s="27">
        <v>98.482479396900985</v>
      </c>
      <c r="E59" s="27">
        <v>92.406386100601765</v>
      </c>
      <c r="F59" s="27">
        <v>51.126727834368332</v>
      </c>
      <c r="G59" s="27">
        <v>25.002451033033743</v>
      </c>
      <c r="H59" s="27">
        <v>14.744435161193547</v>
      </c>
      <c r="I59" s="27">
        <v>1.5327720720061653</v>
      </c>
      <c r="J59" s="27">
        <v>0.54700000000000004</v>
      </c>
      <c r="K59" s="27">
        <v>537.6955225956026</v>
      </c>
      <c r="L59" s="27">
        <v>-1.1145205139991594</v>
      </c>
      <c r="M59" s="27">
        <v>536.5810020816034</v>
      </c>
      <c r="N59" s="27">
        <v>156.66951818562157</v>
      </c>
      <c r="O59" s="27">
        <v>693.25052026722494</v>
      </c>
      <c r="P59" s="27">
        <v>160.94670114269766</v>
      </c>
      <c r="Q59" s="27">
        <v>-0.96099999999999997</v>
      </c>
      <c r="R59" s="27">
        <v>531.3428191245273</v>
      </c>
      <c r="S59" s="92">
        <v>471.84749888811552</v>
      </c>
      <c r="U59" s="352"/>
      <c r="V59" s="352"/>
    </row>
    <row r="60" spans="1:22" x14ac:dyDescent="0.25">
      <c r="A60" s="35"/>
      <c r="B60" s="353" t="s">
        <v>169</v>
      </c>
      <c r="C60" s="27">
        <v>347.50619186365304</v>
      </c>
      <c r="D60" s="27">
        <v>98.876409314488598</v>
      </c>
      <c r="E60" s="27">
        <v>92.804435853767714</v>
      </c>
      <c r="F60" s="27">
        <v>51.382361473540193</v>
      </c>
      <c r="G60" s="27">
        <v>25.124329736780822</v>
      </c>
      <c r="H60" s="27">
        <v>14.759179596354739</v>
      </c>
      <c r="I60" s="27">
        <v>1.5385650470919734</v>
      </c>
      <c r="J60" s="27">
        <v>0.54700000000000004</v>
      </c>
      <c r="K60" s="27">
        <v>539.73403703190934</v>
      </c>
      <c r="L60" s="27">
        <v>-1.0444756380433682</v>
      </c>
      <c r="M60" s="27">
        <v>538.68956139386592</v>
      </c>
      <c r="N60" s="27">
        <v>156.47092174751052</v>
      </c>
      <c r="O60" s="27">
        <v>695.16048314137652</v>
      </c>
      <c r="P60" s="27">
        <v>160.8906955014015</v>
      </c>
      <c r="Q60" s="27">
        <v>-0.96099999999999997</v>
      </c>
      <c r="R60" s="27">
        <v>533.30878763997509</v>
      </c>
      <c r="S60" s="92">
        <v>473.63360075217167</v>
      </c>
      <c r="U60" s="352"/>
      <c r="V60" s="352"/>
    </row>
    <row r="61" spans="1:22" x14ac:dyDescent="0.25">
      <c r="A61" s="35"/>
      <c r="B61" s="353" t="s">
        <v>170</v>
      </c>
      <c r="C61" s="27">
        <v>348.7572141543622</v>
      </c>
      <c r="D61" s="27">
        <v>99.271914951746552</v>
      </c>
      <c r="E61" s="27">
        <v>93.254188195999404</v>
      </c>
      <c r="F61" s="27">
        <v>51.644411517055225</v>
      </c>
      <c r="G61" s="27">
        <v>25.264065378528205</v>
      </c>
      <c r="H61" s="27">
        <v>14.800505299224531</v>
      </c>
      <c r="I61" s="27">
        <v>1.5452060011914455</v>
      </c>
      <c r="J61" s="27">
        <v>0.54700000000000004</v>
      </c>
      <c r="K61" s="27">
        <v>541.83031730210814</v>
      </c>
      <c r="L61" s="27">
        <v>-1.055884253828437</v>
      </c>
      <c r="M61" s="27">
        <v>540.77443304827977</v>
      </c>
      <c r="N61" s="27">
        <v>156.31877962925228</v>
      </c>
      <c r="O61" s="27">
        <v>697.09321267753194</v>
      </c>
      <c r="P61" s="27">
        <v>160.85018290877903</v>
      </c>
      <c r="Q61" s="27">
        <v>-0.96099999999999997</v>
      </c>
      <c r="R61" s="27">
        <v>535.28202976875298</v>
      </c>
      <c r="S61" s="92">
        <v>475.42532616538494</v>
      </c>
      <c r="U61" s="352"/>
      <c r="V61" s="352"/>
    </row>
    <row r="62" spans="1:22" x14ac:dyDescent="0.25">
      <c r="A62" s="35"/>
      <c r="B62" s="353" t="s">
        <v>172</v>
      </c>
      <c r="C62" s="27">
        <v>350.01274012531792</v>
      </c>
      <c r="D62" s="27">
        <v>99.669002611553537</v>
      </c>
      <c r="E62" s="27">
        <v>93.688198215890978</v>
      </c>
      <c r="F62" s="27">
        <v>51.912962456943916</v>
      </c>
      <c r="G62" s="27">
        <v>25.456553659297352</v>
      </c>
      <c r="H62" s="27">
        <v>14.815305804523755</v>
      </c>
      <c r="I62" s="27">
        <v>1.5033762951259653</v>
      </c>
      <c r="J62" s="27">
        <v>0.54700000000000004</v>
      </c>
      <c r="K62" s="27">
        <v>543.9169409527625</v>
      </c>
      <c r="L62" s="27">
        <v>-1.1865787470948417</v>
      </c>
      <c r="M62" s="27">
        <v>542.73036220566769</v>
      </c>
      <c r="N62" s="27">
        <v>156.3027283831926</v>
      </c>
      <c r="O62" s="27">
        <v>699.0330905888602</v>
      </c>
      <c r="P62" s="27">
        <v>160.8095046605101</v>
      </c>
      <c r="Q62" s="27">
        <v>-0.96099999999999997</v>
      </c>
      <c r="R62" s="27">
        <v>537.26258592835006</v>
      </c>
      <c r="S62" s="92">
        <v>477.22330765206704</v>
      </c>
      <c r="U62" s="352"/>
      <c r="V62" s="352"/>
    </row>
    <row r="63" spans="1:22" x14ac:dyDescent="0.25">
      <c r="A63" s="35"/>
      <c r="B63" s="353" t="s">
        <v>173</v>
      </c>
      <c r="C63" s="27">
        <v>351.27278598976909</v>
      </c>
      <c r="D63" s="27">
        <v>100.06767862199976</v>
      </c>
      <c r="E63" s="27">
        <v>94.14697924501462</v>
      </c>
      <c r="F63" s="27">
        <v>52.188101157965725</v>
      </c>
      <c r="G63" s="27">
        <v>25.617433516419251</v>
      </c>
      <c r="H63" s="27">
        <v>14.830121110328276</v>
      </c>
      <c r="I63" s="27">
        <v>1.5113234603013743</v>
      </c>
      <c r="J63" s="27">
        <v>0.54700000000000004</v>
      </c>
      <c r="K63" s="27">
        <v>546.03444385678347</v>
      </c>
      <c r="L63" s="27">
        <v>-1.32601341378293</v>
      </c>
      <c r="M63" s="27">
        <v>544.70843044300057</v>
      </c>
      <c r="N63" s="27">
        <v>156.27140521476898</v>
      </c>
      <c r="O63" s="27">
        <v>700.97983565776951</v>
      </c>
      <c r="P63" s="27">
        <v>160.76837618297915</v>
      </c>
      <c r="Q63" s="27">
        <v>-0.96099999999999997</v>
      </c>
      <c r="R63" s="27">
        <v>539.25045947479043</v>
      </c>
      <c r="S63" s="92">
        <v>479.02755094964652</v>
      </c>
      <c r="U63" s="352"/>
      <c r="V63" s="352"/>
    </row>
    <row r="64" spans="1:22" x14ac:dyDescent="0.25">
      <c r="A64" s="35"/>
      <c r="B64" s="353" t="s">
        <v>174</v>
      </c>
      <c r="C64" s="27">
        <v>352.53736801933229</v>
      </c>
      <c r="D64" s="27">
        <v>100.46794933648776</v>
      </c>
      <c r="E64" s="27">
        <v>94.621793988247674</v>
      </c>
      <c r="F64" s="27">
        <v>52.464698094102957</v>
      </c>
      <c r="G64" s="27">
        <v>25.792450758849846</v>
      </c>
      <c r="H64" s="27">
        <v>14.844951231438603</v>
      </c>
      <c r="I64" s="27">
        <v>1.5196939038562682</v>
      </c>
      <c r="J64" s="27">
        <v>0.54700000000000004</v>
      </c>
      <c r="K64" s="27">
        <v>548.17411134406768</v>
      </c>
      <c r="L64" s="27">
        <v>-1.4238794959781225</v>
      </c>
      <c r="M64" s="27">
        <v>546.75023184808958</v>
      </c>
      <c r="N64" s="27">
        <v>156.32923537725833</v>
      </c>
      <c r="O64" s="27">
        <v>703.07946722534791</v>
      </c>
      <c r="P64" s="27">
        <v>160.81884996483029</v>
      </c>
      <c r="Q64" s="27">
        <v>-0.96099999999999997</v>
      </c>
      <c r="R64" s="27">
        <v>541.29961726051761</v>
      </c>
      <c r="S64" s="92">
        <v>480.88712889172643</v>
      </c>
      <c r="U64" s="352"/>
      <c r="V64" s="352"/>
    </row>
    <row r="65" spans="1:22" x14ac:dyDescent="0.25">
      <c r="A65" s="35"/>
      <c r="B65" s="137" t="s">
        <v>175</v>
      </c>
      <c r="C65" s="27">
        <v>353.91226375460769</v>
      </c>
      <c r="D65" s="27">
        <v>100.86982113383371</v>
      </c>
      <c r="E65" s="27">
        <v>95.16701054180848</v>
      </c>
      <c r="F65" s="27">
        <v>52.742760994001706</v>
      </c>
      <c r="G65" s="27">
        <v>25.984083501628486</v>
      </c>
      <c r="H65" s="27">
        <v>14.911753511980075</v>
      </c>
      <c r="I65" s="27">
        <v>1.5284125341982149</v>
      </c>
      <c r="J65" s="27">
        <v>0.54700000000000004</v>
      </c>
      <c r="K65" s="27">
        <v>550.49609543024997</v>
      </c>
      <c r="L65" s="27">
        <v>-1.4291053685341031</v>
      </c>
      <c r="M65" s="27">
        <v>549.06699006171584</v>
      </c>
      <c r="N65" s="27">
        <v>156.18836176591981</v>
      </c>
      <c r="O65" s="27">
        <v>705.25535182763565</v>
      </c>
      <c r="P65" s="27">
        <v>160.88366898853525</v>
      </c>
      <c r="Q65" s="27">
        <v>-0.96099999999999997</v>
      </c>
      <c r="R65" s="27">
        <v>543.41068283910045</v>
      </c>
      <c r="S65" s="92">
        <v>482.80285556999172</v>
      </c>
      <c r="U65" s="352"/>
      <c r="V65" s="352"/>
    </row>
    <row r="66" spans="1:22" x14ac:dyDescent="0.25">
      <c r="A66" s="35"/>
      <c r="B66" s="137" t="s">
        <v>197</v>
      </c>
      <c r="C66" s="27">
        <v>355.39869526237703</v>
      </c>
      <c r="D66" s="27">
        <v>101.27330041836905</v>
      </c>
      <c r="E66" s="27">
        <v>95.491479734576217</v>
      </c>
      <c r="F66" s="27">
        <v>53.03284617946872</v>
      </c>
      <c r="G66" s="27">
        <v>25.851270098277535</v>
      </c>
      <c r="H66" s="27">
        <v>14.986312279539973</v>
      </c>
      <c r="I66" s="27">
        <v>1.6210511772900049</v>
      </c>
      <c r="J66" s="27">
        <v>0.54700000000000004</v>
      </c>
      <c r="K66" s="27">
        <v>552.71047541532232</v>
      </c>
      <c r="L66" s="27">
        <v>-1.1117063300278969</v>
      </c>
      <c r="M66" s="27">
        <v>551.59876908529441</v>
      </c>
      <c r="N66" s="27">
        <v>155.95628888609031</v>
      </c>
      <c r="O66" s="27">
        <v>707.55505797138471</v>
      </c>
      <c r="P66" s="27">
        <v>161.00974972356983</v>
      </c>
      <c r="Q66" s="27">
        <v>-0.96099999999999997</v>
      </c>
      <c r="R66" s="27">
        <v>545.58430824781487</v>
      </c>
      <c r="S66" s="92">
        <v>484.77445160224147</v>
      </c>
      <c r="U66" s="352"/>
      <c r="V66" s="352"/>
    </row>
    <row r="67" spans="1:22" x14ac:dyDescent="0.25">
      <c r="A67" s="35"/>
      <c r="B67" s="137" t="s">
        <v>198</v>
      </c>
      <c r="C67" s="27">
        <v>356.78475017390031</v>
      </c>
      <c r="D67" s="27">
        <v>101.72903027025171</v>
      </c>
      <c r="E67" s="27">
        <v>96.0504082426081</v>
      </c>
      <c r="F67" s="27">
        <v>53.324526833455799</v>
      </c>
      <c r="G67" s="27">
        <v>26.03429041231022</v>
      </c>
      <c r="H67" s="27">
        <v>15.061243840937673</v>
      </c>
      <c r="I67" s="27">
        <v>1.6303471559044234</v>
      </c>
      <c r="J67" s="27">
        <v>0.54700000000000004</v>
      </c>
      <c r="K67" s="27">
        <v>555.1111886867601</v>
      </c>
      <c r="L67" s="27">
        <v>-0.95037444290670103</v>
      </c>
      <c r="M67" s="27">
        <v>554.16081424385345</v>
      </c>
      <c r="N67" s="27">
        <v>155.64892616798613</v>
      </c>
      <c r="O67" s="27">
        <v>709.80974041183958</v>
      </c>
      <c r="P67" s="27">
        <v>161.02752934546143</v>
      </c>
      <c r="Q67" s="27">
        <v>-0.96099999999999997</v>
      </c>
      <c r="R67" s="27">
        <v>547.82121106637817</v>
      </c>
      <c r="S67" s="92">
        <v>486.80227887463207</v>
      </c>
      <c r="U67" s="352"/>
      <c r="V67" s="352"/>
    </row>
    <row r="68" spans="1:22" x14ac:dyDescent="0.25">
      <c r="A68" s="35"/>
      <c r="B68" s="137" t="s">
        <v>199</v>
      </c>
      <c r="C68" s="27">
        <v>358.17621069957858</v>
      </c>
      <c r="D68" s="27">
        <v>102.18681090646783</v>
      </c>
      <c r="E68" s="27">
        <v>96.626923018313008</v>
      </c>
      <c r="F68" s="27">
        <v>53.617811731039808</v>
      </c>
      <c r="G68" s="27">
        <v>26.232675502554237</v>
      </c>
      <c r="H68" s="27">
        <v>15.136550060142358</v>
      </c>
      <c r="I68" s="27">
        <v>1.6398857245766219</v>
      </c>
      <c r="J68" s="27">
        <v>0.54700000000000004</v>
      </c>
      <c r="K68" s="27">
        <v>557.53694462435953</v>
      </c>
      <c r="L68" s="27">
        <v>-0.86095911802037151</v>
      </c>
      <c r="M68" s="27">
        <v>556.67598550633909</v>
      </c>
      <c r="N68" s="27">
        <v>155.32694438490407</v>
      </c>
      <c r="O68" s="27">
        <v>712.00292989124307</v>
      </c>
      <c r="P68" s="27">
        <v>161.02946122763694</v>
      </c>
      <c r="Q68" s="27">
        <v>-0.96099999999999997</v>
      </c>
      <c r="R68" s="27">
        <v>550.01246866360623</v>
      </c>
      <c r="S68" s="92">
        <v>488.78901178953043</v>
      </c>
      <c r="U68" s="352"/>
      <c r="V68" s="352"/>
    </row>
    <row r="69" spans="1:22" x14ac:dyDescent="0.25">
      <c r="A69" s="35"/>
      <c r="B69" s="137" t="s">
        <v>200</v>
      </c>
      <c r="C69" s="27">
        <v>359.42982743702714</v>
      </c>
      <c r="D69" s="27">
        <v>102.59555815009369</v>
      </c>
      <c r="E69" s="27">
        <v>97.219546512430753</v>
      </c>
      <c r="F69" s="27">
        <v>53.912709695560501</v>
      </c>
      <c r="G69" s="27">
        <v>26.445043425194836</v>
      </c>
      <c r="H69" s="27">
        <v>15.212232810443069</v>
      </c>
      <c r="I69" s="27">
        <v>1.6495605812323335</v>
      </c>
      <c r="J69" s="27">
        <v>0.54700000000000004</v>
      </c>
      <c r="K69" s="27">
        <v>559.79193209955156</v>
      </c>
      <c r="L69" s="27">
        <v>-0.45067876387410799</v>
      </c>
      <c r="M69" s="27">
        <v>559.34125333567749</v>
      </c>
      <c r="N69" s="27">
        <v>155.05058943633523</v>
      </c>
      <c r="O69" s="27">
        <v>714.39184277201264</v>
      </c>
      <c r="P69" s="27">
        <v>161.1084773110494</v>
      </c>
      <c r="Q69" s="27">
        <v>-0.96099999999999997</v>
      </c>
      <c r="R69" s="27">
        <v>552.32236546096328</v>
      </c>
      <c r="S69" s="92">
        <v>490.88145157574519</v>
      </c>
      <c r="U69" s="352"/>
      <c r="V69" s="352"/>
    </row>
    <row r="70" spans="1:22" x14ac:dyDescent="0.25">
      <c r="A70" s="35"/>
      <c r="B70" s="355">
        <v>2008</v>
      </c>
      <c r="C70" s="139">
        <v>1192.6849999999999</v>
      </c>
      <c r="D70" s="139">
        <v>343.42899999999997</v>
      </c>
      <c r="E70" s="139">
        <v>300.399</v>
      </c>
      <c r="F70" s="139">
        <v>168.55199999999999</v>
      </c>
      <c r="G70" s="139">
        <v>73.686999999999998</v>
      </c>
      <c r="H70" s="139">
        <v>51.417000000000002</v>
      </c>
      <c r="I70" s="139">
        <v>8.0079999999999991</v>
      </c>
      <c r="J70" s="139">
        <v>-0.318</v>
      </c>
      <c r="K70" s="139">
        <v>1836.1949999999999</v>
      </c>
      <c r="L70" s="139">
        <v>-9.2669999999999995</v>
      </c>
      <c r="M70" s="139">
        <v>1826.9280000000001</v>
      </c>
      <c r="N70" s="139">
        <v>486.31200000000001</v>
      </c>
      <c r="O70" s="139">
        <v>2281.0459999999998</v>
      </c>
      <c r="P70" s="139">
        <v>491.34500000000003</v>
      </c>
      <c r="Q70" s="139">
        <v>0</v>
      </c>
      <c r="R70" s="139">
        <v>1791.9010000000001</v>
      </c>
      <c r="S70" s="180">
        <v>1581.6890000000001</v>
      </c>
      <c r="U70" s="352"/>
      <c r="V70" s="352"/>
    </row>
    <row r="71" spans="1:22" x14ac:dyDescent="0.25">
      <c r="A71" s="35"/>
      <c r="B71" s="135">
        <v>2009</v>
      </c>
      <c r="C71" s="27">
        <v>1157.57</v>
      </c>
      <c r="D71" s="27">
        <v>347.33600000000001</v>
      </c>
      <c r="E71" s="27">
        <v>259.29599999999999</v>
      </c>
      <c r="F71" s="27">
        <v>140.62200000000001</v>
      </c>
      <c r="G71" s="27">
        <v>52.921999999999997</v>
      </c>
      <c r="H71" s="27">
        <v>56.201000000000001</v>
      </c>
      <c r="I71" s="27">
        <v>9.9529999999999994</v>
      </c>
      <c r="J71" s="27">
        <v>2.0059999999999998</v>
      </c>
      <c r="K71" s="27">
        <v>1766.2080000000001</v>
      </c>
      <c r="L71" s="27">
        <v>-17.658000000000001</v>
      </c>
      <c r="M71" s="27">
        <v>1748.55</v>
      </c>
      <c r="N71" s="27">
        <v>445.839</v>
      </c>
      <c r="O71" s="27">
        <v>2161.944</v>
      </c>
      <c r="P71" s="27">
        <v>449.29199999999997</v>
      </c>
      <c r="Q71" s="27">
        <v>0</v>
      </c>
      <c r="R71" s="27">
        <v>1715.807</v>
      </c>
      <c r="S71" s="92">
        <v>1513.8340000000001</v>
      </c>
      <c r="U71" s="352"/>
      <c r="V71" s="352"/>
    </row>
    <row r="72" spans="1:22" x14ac:dyDescent="0.25">
      <c r="A72" s="35"/>
      <c r="B72" s="135">
        <v>2010</v>
      </c>
      <c r="C72" s="27">
        <v>1165.9169999999999</v>
      </c>
      <c r="D72" s="27">
        <v>348.29199999999997</v>
      </c>
      <c r="E72" s="27">
        <v>270.05399999999997</v>
      </c>
      <c r="F72" s="27">
        <v>147.619</v>
      </c>
      <c r="G72" s="27">
        <v>56.048999999999999</v>
      </c>
      <c r="H72" s="27">
        <v>56.896999999999998</v>
      </c>
      <c r="I72" s="27">
        <v>9.9030000000000005</v>
      </c>
      <c r="J72" s="27">
        <v>6.0000000000000001E-3</v>
      </c>
      <c r="K72" s="27">
        <v>1784.269</v>
      </c>
      <c r="L72" s="27">
        <v>-0.80100000000000005</v>
      </c>
      <c r="M72" s="27">
        <v>1783.4680000000001</v>
      </c>
      <c r="N72" s="27">
        <v>471.065</v>
      </c>
      <c r="O72" s="27">
        <v>2229.3180000000002</v>
      </c>
      <c r="P72" s="27">
        <v>485.84399999999999</v>
      </c>
      <c r="Q72" s="27">
        <v>0</v>
      </c>
      <c r="R72" s="27">
        <v>1745.1679999999999</v>
      </c>
      <c r="S72" s="92">
        <v>1543.3889999999999</v>
      </c>
      <c r="U72" s="352"/>
      <c r="V72" s="352"/>
    </row>
    <row r="73" spans="1:22" x14ac:dyDescent="0.25">
      <c r="A73" s="35"/>
      <c r="B73" s="135">
        <v>2011</v>
      </c>
      <c r="C73" s="27">
        <v>1158.258</v>
      </c>
      <c r="D73" s="27">
        <v>348.673</v>
      </c>
      <c r="E73" s="27">
        <v>276.94400000000002</v>
      </c>
      <c r="F73" s="27">
        <v>155.66300000000001</v>
      </c>
      <c r="G73" s="27">
        <v>58.98</v>
      </c>
      <c r="H73" s="27">
        <v>53.496000000000002</v>
      </c>
      <c r="I73" s="27">
        <v>9.1790000000000003</v>
      </c>
      <c r="J73" s="27">
        <v>0.218</v>
      </c>
      <c r="K73" s="27">
        <v>1784.0930000000001</v>
      </c>
      <c r="L73" s="27">
        <v>-4.5590000000000002</v>
      </c>
      <c r="M73" s="27">
        <v>1779.5340000000001</v>
      </c>
      <c r="N73" s="27">
        <v>501.41399999999999</v>
      </c>
      <c r="O73" s="27">
        <v>2261.259</v>
      </c>
      <c r="P73" s="27">
        <v>489.41399999999999</v>
      </c>
      <c r="Q73" s="27">
        <v>0</v>
      </c>
      <c r="R73" s="27">
        <v>1773.8720000000001</v>
      </c>
      <c r="S73" s="92">
        <v>1569.2470000000001</v>
      </c>
      <c r="U73" s="352"/>
      <c r="V73" s="352"/>
    </row>
    <row r="74" spans="1:22" x14ac:dyDescent="0.25">
      <c r="A74" s="35"/>
      <c r="B74" s="137">
        <v>2012</v>
      </c>
      <c r="C74" s="27">
        <v>1176.0340000000001</v>
      </c>
      <c r="D74" s="27">
        <v>353.00200000000001</v>
      </c>
      <c r="E74" s="27">
        <v>282.84500000000003</v>
      </c>
      <c r="F74" s="27">
        <v>166.898</v>
      </c>
      <c r="G74" s="27">
        <v>58.113999999999997</v>
      </c>
      <c r="H74" s="27">
        <v>49.554000000000002</v>
      </c>
      <c r="I74" s="27">
        <v>8.3249999999999993</v>
      </c>
      <c r="J74" s="27">
        <v>0.16400000000000001</v>
      </c>
      <c r="K74" s="27">
        <v>1812.0450000000001</v>
      </c>
      <c r="L74" s="27">
        <v>-0.48499999999999999</v>
      </c>
      <c r="M74" s="27">
        <v>1811.56</v>
      </c>
      <c r="N74" s="27">
        <v>508.33699999999999</v>
      </c>
      <c r="O74" s="27">
        <v>2302.143</v>
      </c>
      <c r="P74" s="27">
        <v>503.85899999999998</v>
      </c>
      <c r="Q74" s="27">
        <v>0</v>
      </c>
      <c r="R74" s="27">
        <v>1799.5409999999999</v>
      </c>
      <c r="S74" s="92">
        <v>1590.952</v>
      </c>
      <c r="U74" s="352"/>
      <c r="V74" s="352"/>
    </row>
    <row r="75" spans="1:22" x14ac:dyDescent="0.25">
      <c r="A75" s="35"/>
      <c r="B75" s="137">
        <v>2013</v>
      </c>
      <c r="C75" s="27">
        <v>1197.749</v>
      </c>
      <c r="D75" s="27">
        <v>352.36599999999999</v>
      </c>
      <c r="E75" s="27">
        <v>292.41300000000001</v>
      </c>
      <c r="F75" s="27">
        <v>171.67400000000001</v>
      </c>
      <c r="G75" s="27">
        <v>65.206999999999994</v>
      </c>
      <c r="H75" s="27">
        <v>47.838000000000001</v>
      </c>
      <c r="I75" s="27">
        <v>7.8360000000000003</v>
      </c>
      <c r="J75" s="27">
        <v>5.4340000000000002</v>
      </c>
      <c r="K75" s="27">
        <v>1847.962</v>
      </c>
      <c r="L75" s="27">
        <v>2.4380000000000002</v>
      </c>
      <c r="M75" s="27">
        <v>1850.4</v>
      </c>
      <c r="N75" s="27">
        <v>516.01900000000001</v>
      </c>
      <c r="O75" s="27">
        <v>2355.3380000000002</v>
      </c>
      <c r="P75" s="27">
        <v>519.75800000000004</v>
      </c>
      <c r="Q75" s="27">
        <v>0</v>
      </c>
      <c r="R75" s="27">
        <v>1836.365</v>
      </c>
      <c r="S75" s="92">
        <v>1615.1020000000001</v>
      </c>
    </row>
    <row r="76" spans="1:22" x14ac:dyDescent="0.25">
      <c r="A76" s="35"/>
      <c r="B76" s="137">
        <v>2014</v>
      </c>
      <c r="C76" s="27">
        <v>1222.0940000000001</v>
      </c>
      <c r="D76" s="27">
        <v>360.149</v>
      </c>
      <c r="E76" s="27">
        <v>313.47199999999998</v>
      </c>
      <c r="F76" s="27">
        <v>180.608</v>
      </c>
      <c r="G76" s="27">
        <v>71.703000000000003</v>
      </c>
      <c r="H76" s="27">
        <v>51.999000000000002</v>
      </c>
      <c r="I76" s="27">
        <v>9.0950000000000006</v>
      </c>
      <c r="J76" s="27">
        <v>-9.7000000000000003E-2</v>
      </c>
      <c r="K76" s="27">
        <v>1895.6179999999999</v>
      </c>
      <c r="L76" s="27">
        <v>14.477</v>
      </c>
      <c r="M76" s="27">
        <v>1910.095</v>
      </c>
      <c r="N76" s="27">
        <v>527.79700000000003</v>
      </c>
      <c r="O76" s="27">
        <v>2429.5219999999999</v>
      </c>
      <c r="P76" s="27">
        <v>539.47500000000002</v>
      </c>
      <c r="Q76" s="27">
        <v>0</v>
      </c>
      <c r="R76" s="27">
        <v>1890.4929999999999</v>
      </c>
      <c r="S76" s="92">
        <v>1669.769</v>
      </c>
    </row>
    <row r="77" spans="1:22" x14ac:dyDescent="0.25">
      <c r="A77" s="35"/>
      <c r="B77" s="137">
        <v>2015</v>
      </c>
      <c r="C77" s="27">
        <v>1253.3989999999999</v>
      </c>
      <c r="D77" s="27">
        <v>365.22300000000001</v>
      </c>
      <c r="E77" s="27">
        <v>324.01600000000002</v>
      </c>
      <c r="F77" s="27">
        <v>187.35499999999999</v>
      </c>
      <c r="G77" s="27">
        <v>76.024000000000001</v>
      </c>
      <c r="H77" s="27">
        <v>51.66</v>
      </c>
      <c r="I77" s="27">
        <v>8.9350000000000005</v>
      </c>
      <c r="J77" s="27">
        <v>-0.36</v>
      </c>
      <c r="K77" s="27">
        <v>1942.278</v>
      </c>
      <c r="L77" s="27">
        <v>11.146000000000001</v>
      </c>
      <c r="M77" s="27">
        <v>1953.424</v>
      </c>
      <c r="N77" s="27">
        <v>551.22799999999995</v>
      </c>
      <c r="O77" s="27">
        <v>2504.1509999999998</v>
      </c>
      <c r="P77" s="27">
        <v>569.12</v>
      </c>
      <c r="Q77" s="27">
        <v>0</v>
      </c>
      <c r="R77" s="27">
        <v>1934.903</v>
      </c>
      <c r="S77" s="92">
        <v>1711.31</v>
      </c>
    </row>
    <row r="78" spans="1:22" x14ac:dyDescent="0.25">
      <c r="A78" s="35"/>
      <c r="B78" s="137">
        <v>2016</v>
      </c>
      <c r="C78" s="27">
        <v>1292.5899999999999</v>
      </c>
      <c r="D78" s="27">
        <v>367.97399999999999</v>
      </c>
      <c r="E78" s="27">
        <v>331.44200000000001</v>
      </c>
      <c r="F78" s="27">
        <v>187.03100000000001</v>
      </c>
      <c r="G78" s="27">
        <v>83.183000000000007</v>
      </c>
      <c r="H78" s="27">
        <v>52.1</v>
      </c>
      <c r="I78" s="27">
        <v>9.1300000000000008</v>
      </c>
      <c r="J78" s="27">
        <v>-0.151</v>
      </c>
      <c r="K78" s="27">
        <v>1991.855</v>
      </c>
      <c r="L78" s="27">
        <v>8.5559999999999992</v>
      </c>
      <c r="M78" s="27">
        <v>2000.4110000000001</v>
      </c>
      <c r="N78" s="27">
        <v>556.96100000000001</v>
      </c>
      <c r="O78" s="27">
        <v>2557.3719999999998</v>
      </c>
      <c r="P78" s="27">
        <v>587.84799999999996</v>
      </c>
      <c r="Q78" s="27">
        <v>0</v>
      </c>
      <c r="R78" s="27">
        <v>1969.5239999999999</v>
      </c>
      <c r="S78" s="92">
        <v>1743.298</v>
      </c>
    </row>
    <row r="79" spans="1:22" x14ac:dyDescent="0.25">
      <c r="A79" s="35"/>
      <c r="B79" s="137">
        <v>2017</v>
      </c>
      <c r="C79" s="27">
        <v>1315.816</v>
      </c>
      <c r="D79" s="27">
        <v>367.45699999999999</v>
      </c>
      <c r="E79" s="27">
        <v>342.351</v>
      </c>
      <c r="F79" s="27">
        <v>190.31299999999999</v>
      </c>
      <c r="G79" s="27">
        <v>89.926000000000002</v>
      </c>
      <c r="H79" s="27">
        <v>52.99</v>
      </c>
      <c r="I79" s="27">
        <v>9.1219999999999999</v>
      </c>
      <c r="J79" s="27">
        <v>0.28499999999999998</v>
      </c>
      <c r="K79" s="27">
        <v>2025.9090000000001</v>
      </c>
      <c r="L79" s="27">
        <v>-0.83199999999999996</v>
      </c>
      <c r="M79" s="27">
        <v>2025.077</v>
      </c>
      <c r="N79" s="27">
        <v>588.68899999999996</v>
      </c>
      <c r="O79" s="27">
        <v>2613.7660000000001</v>
      </c>
      <c r="P79" s="27">
        <v>606.55600000000004</v>
      </c>
      <c r="Q79" s="27">
        <v>-3.3929999999999998</v>
      </c>
      <c r="R79" s="27">
        <v>2003.817</v>
      </c>
      <c r="S79" s="92">
        <v>1778.1849999999999</v>
      </c>
    </row>
    <row r="80" spans="1:22" x14ac:dyDescent="0.25">
      <c r="A80" s="35"/>
      <c r="B80" s="137">
        <v>2018</v>
      </c>
      <c r="C80" s="27">
        <v>1332.7037822579202</v>
      </c>
      <c r="D80" s="27">
        <v>371.12635659</v>
      </c>
      <c r="E80" s="27">
        <v>345.72747302044598</v>
      </c>
      <c r="F80" s="27">
        <v>191.35847164653356</v>
      </c>
      <c r="G80" s="27">
        <v>96.219578741954578</v>
      </c>
      <c r="H80" s="27">
        <v>52.886633000000003</v>
      </c>
      <c r="I80" s="27">
        <v>5.2627896319578316</v>
      </c>
      <c r="J80" s="27">
        <v>2.605</v>
      </c>
      <c r="K80" s="27">
        <v>2052.1626118683662</v>
      </c>
      <c r="L80" s="27">
        <v>-5.4409858285193913</v>
      </c>
      <c r="M80" s="27">
        <v>2046.7216260398468</v>
      </c>
      <c r="N80" s="27">
        <v>596.73515139339179</v>
      </c>
      <c r="O80" s="27">
        <v>2643.4567774332386</v>
      </c>
      <c r="P80" s="27">
        <v>610.38967622234179</v>
      </c>
      <c r="Q80" s="27">
        <v>-4.0789999999999997</v>
      </c>
      <c r="R80" s="27">
        <v>2028.9881012108965</v>
      </c>
      <c r="S80" s="92">
        <v>1800.2843298556716</v>
      </c>
    </row>
    <row r="81" spans="1:19" x14ac:dyDescent="0.25">
      <c r="A81" s="35"/>
      <c r="B81" s="137">
        <v>2019</v>
      </c>
      <c r="C81" s="27">
        <v>1349.018500083399</v>
      </c>
      <c r="D81" s="27">
        <v>379.06250262581955</v>
      </c>
      <c r="E81" s="27">
        <v>355.72209432171053</v>
      </c>
      <c r="F81" s="27">
        <v>195.69011744583608</v>
      </c>
      <c r="G81" s="27">
        <v>99.094292123235448</v>
      </c>
      <c r="H81" s="27">
        <v>55.882935955093615</v>
      </c>
      <c r="I81" s="27">
        <v>5.0547487975454191</v>
      </c>
      <c r="J81" s="27">
        <v>2.1880000000000002</v>
      </c>
      <c r="K81" s="27">
        <v>2085.9910970309293</v>
      </c>
      <c r="L81" s="27">
        <v>-4.2165323289172374</v>
      </c>
      <c r="M81" s="27">
        <v>2081.774564702012</v>
      </c>
      <c r="N81" s="27">
        <v>610.93497235703103</v>
      </c>
      <c r="O81" s="27">
        <v>2692.7095370590432</v>
      </c>
      <c r="P81" s="27">
        <v>627.15840054269597</v>
      </c>
      <c r="Q81" s="27">
        <v>-3.8439999999999999</v>
      </c>
      <c r="R81" s="27">
        <v>2061.707136516347</v>
      </c>
      <c r="S81" s="92">
        <v>1829.6201876396358</v>
      </c>
    </row>
    <row r="82" spans="1:19" x14ac:dyDescent="0.25">
      <c r="A82" s="35"/>
      <c r="B82" s="137">
        <v>2020</v>
      </c>
      <c r="C82" s="27">
        <v>1365.1054640029504</v>
      </c>
      <c r="D82" s="27">
        <v>386.79736609402602</v>
      </c>
      <c r="E82" s="27">
        <v>362.04501254525672</v>
      </c>
      <c r="F82" s="27">
        <v>199.88695788571695</v>
      </c>
      <c r="G82" s="27">
        <v>99.034254456735653</v>
      </c>
      <c r="H82" s="27">
        <v>57.725639443116421</v>
      </c>
      <c r="I82" s="27">
        <v>5.3981607596876433</v>
      </c>
      <c r="J82" s="27">
        <v>2.1880000000000002</v>
      </c>
      <c r="K82" s="27">
        <v>2116.1358426422335</v>
      </c>
      <c r="L82" s="27">
        <v>-3.8139160396999796</v>
      </c>
      <c r="M82" s="27">
        <v>2112.321926602533</v>
      </c>
      <c r="N82" s="27">
        <v>623.60905510541636</v>
      </c>
      <c r="O82" s="27">
        <v>2735.9309817079493</v>
      </c>
      <c r="P82" s="27">
        <v>640.89689681640277</v>
      </c>
      <c r="Q82" s="27">
        <v>-3.8439999999999999</v>
      </c>
      <c r="R82" s="27">
        <v>2091.1900848915466</v>
      </c>
      <c r="S82" s="92">
        <v>1856.2884642190636</v>
      </c>
    </row>
    <row r="83" spans="1:19" x14ac:dyDescent="0.25">
      <c r="A83" s="35"/>
      <c r="B83" s="137">
        <v>2021</v>
      </c>
      <c r="C83" s="27">
        <v>1382.7692579316827</v>
      </c>
      <c r="D83" s="27">
        <v>393.27506280323502</v>
      </c>
      <c r="E83" s="27">
        <v>368.56898370655387</v>
      </c>
      <c r="F83" s="27">
        <v>204.00072496832135</v>
      </c>
      <c r="G83" s="27">
        <v>99.826468346719295</v>
      </c>
      <c r="H83" s="27">
        <v>58.790252707280331</v>
      </c>
      <c r="I83" s="27">
        <v>5.9515376842328918</v>
      </c>
      <c r="J83" s="27">
        <v>2.1880000000000002</v>
      </c>
      <c r="K83" s="27">
        <v>2146.8013044414715</v>
      </c>
      <c r="L83" s="27">
        <v>-4.4778317892209163</v>
      </c>
      <c r="M83" s="27">
        <v>2142.323472652251</v>
      </c>
      <c r="N83" s="27">
        <v>626.65769421809148</v>
      </c>
      <c r="O83" s="27">
        <v>2768.9811668703419</v>
      </c>
      <c r="P83" s="27">
        <v>643.66885573461172</v>
      </c>
      <c r="Q83" s="27">
        <v>-3.8439999999999999</v>
      </c>
      <c r="R83" s="27">
        <v>2121.4683111357303</v>
      </c>
      <c r="S83" s="92">
        <v>1883.8379576700941</v>
      </c>
    </row>
    <row r="84" spans="1:19" x14ac:dyDescent="0.25">
      <c r="A84" s="35"/>
      <c r="B84" s="137">
        <v>2022</v>
      </c>
      <c r="C84" s="27">
        <v>1402.5801082887817</v>
      </c>
      <c r="D84" s="27">
        <v>399.47654552178761</v>
      </c>
      <c r="E84" s="27">
        <v>375.71115964515269</v>
      </c>
      <c r="F84" s="27">
        <v>208.21017322606784</v>
      </c>
      <c r="G84" s="27">
        <v>102.13050331309465</v>
      </c>
      <c r="H84" s="27">
        <v>59.290883445515156</v>
      </c>
      <c r="I84" s="27">
        <v>6.0795996604750524</v>
      </c>
      <c r="J84" s="27">
        <v>2.1880000000000002</v>
      </c>
      <c r="K84" s="27">
        <v>2179.9558134557219</v>
      </c>
      <c r="L84" s="27">
        <v>-4.9923559106843314</v>
      </c>
      <c r="M84" s="27">
        <v>2174.9634575450373</v>
      </c>
      <c r="N84" s="27">
        <v>625.22214860447218</v>
      </c>
      <c r="O84" s="27">
        <v>2800.1856061495096</v>
      </c>
      <c r="P84" s="27">
        <v>643.24691371709855</v>
      </c>
      <c r="Q84" s="27">
        <v>-3.8439999999999999</v>
      </c>
      <c r="R84" s="27">
        <v>2153.0946924324112</v>
      </c>
      <c r="S84" s="92">
        <v>1912.5633136588251</v>
      </c>
    </row>
    <row r="85" spans="1:19" x14ac:dyDescent="0.25">
      <c r="A85" s="35"/>
      <c r="B85" s="137">
        <v>2023</v>
      </c>
      <c r="C85" s="27">
        <v>1424.2719198904636</v>
      </c>
      <c r="D85" s="27">
        <v>406.05896272892232</v>
      </c>
      <c r="E85" s="27">
        <v>383.33582153730583</v>
      </c>
      <c r="F85" s="27">
        <v>212.71794573796603</v>
      </c>
      <c r="G85" s="27">
        <v>104.10231951477047</v>
      </c>
      <c r="H85" s="27">
        <v>60.095859692600072</v>
      </c>
      <c r="I85" s="27">
        <v>6.4196965919692657</v>
      </c>
      <c r="J85" s="27">
        <v>2.1880000000000002</v>
      </c>
      <c r="K85" s="27">
        <v>2215.8547041566917</v>
      </c>
      <c r="L85" s="27">
        <v>-4.3521452594890722</v>
      </c>
      <c r="M85" s="27">
        <v>2211.502558897203</v>
      </c>
      <c r="N85" s="27">
        <v>623.12052120490023</v>
      </c>
      <c r="O85" s="27">
        <v>2834.6230801021029</v>
      </c>
      <c r="P85" s="27">
        <v>643.95040928520348</v>
      </c>
      <c r="Q85" s="27">
        <v>-3.8439999999999999</v>
      </c>
      <c r="R85" s="27">
        <v>2186.8286708168998</v>
      </c>
      <c r="S85" s="92">
        <v>1943.1685978363957</v>
      </c>
    </row>
    <row r="86" spans="1:19" x14ac:dyDescent="0.25">
      <c r="A86" s="35"/>
      <c r="B86" s="355" t="s">
        <v>178</v>
      </c>
      <c r="C86" s="139">
        <v>1180.8889999999999</v>
      </c>
      <c r="D86" s="139">
        <v>344.98</v>
      </c>
      <c r="E86" s="139">
        <v>290.75599999999997</v>
      </c>
      <c r="F86" s="139">
        <v>164.149</v>
      </c>
      <c r="G86" s="139">
        <v>65.951999999999998</v>
      </c>
      <c r="H86" s="139">
        <v>53.029000000000003</v>
      </c>
      <c r="I86" s="139">
        <v>8.7040000000000006</v>
      </c>
      <c r="J86" s="139">
        <v>0.14799999999999999</v>
      </c>
      <c r="K86" s="139">
        <v>1816.7729999999999</v>
      </c>
      <c r="L86" s="139">
        <v>-23.071000000000002</v>
      </c>
      <c r="M86" s="139">
        <v>1793.702</v>
      </c>
      <c r="N86" s="139">
        <v>476.17899999999997</v>
      </c>
      <c r="O86" s="139">
        <v>2238.558</v>
      </c>
      <c r="P86" s="139">
        <v>476.86599999999999</v>
      </c>
      <c r="Q86" s="139">
        <v>0</v>
      </c>
      <c r="R86" s="139">
        <v>1764.124</v>
      </c>
      <c r="S86" s="180">
        <v>1557.8989999999999</v>
      </c>
    </row>
    <row r="87" spans="1:19" x14ac:dyDescent="0.25">
      <c r="A87" s="35"/>
      <c r="B87" s="137" t="s">
        <v>104</v>
      </c>
      <c r="C87" s="27">
        <v>1155.3920000000001</v>
      </c>
      <c r="D87" s="27">
        <v>347.85599999999999</v>
      </c>
      <c r="E87" s="27">
        <v>257.72199999999998</v>
      </c>
      <c r="F87" s="27">
        <v>139.184</v>
      </c>
      <c r="G87" s="27">
        <v>51.823999999999998</v>
      </c>
      <c r="H87" s="27">
        <v>56.918999999999997</v>
      </c>
      <c r="I87" s="27">
        <v>10.074</v>
      </c>
      <c r="J87" s="27">
        <v>1.724</v>
      </c>
      <c r="K87" s="27">
        <v>1762.694</v>
      </c>
      <c r="L87" s="27">
        <v>-8.4529999999999994</v>
      </c>
      <c r="M87" s="27">
        <v>1754.241</v>
      </c>
      <c r="N87" s="27">
        <v>447.48599999999999</v>
      </c>
      <c r="O87" s="27">
        <v>2170.444</v>
      </c>
      <c r="P87" s="27">
        <v>454.42</v>
      </c>
      <c r="Q87" s="27">
        <v>0</v>
      </c>
      <c r="R87" s="27">
        <v>1719.027</v>
      </c>
      <c r="S87" s="92">
        <v>1516.4079999999999</v>
      </c>
    </row>
    <row r="88" spans="1:19" x14ac:dyDescent="0.25">
      <c r="A88" s="35"/>
      <c r="B88" s="137" t="s">
        <v>105</v>
      </c>
      <c r="C88" s="27">
        <v>1167.4190000000001</v>
      </c>
      <c r="D88" s="27">
        <v>349.29399999999998</v>
      </c>
      <c r="E88" s="27">
        <v>272.416</v>
      </c>
      <c r="F88" s="27">
        <v>148.54499999999999</v>
      </c>
      <c r="G88" s="27">
        <v>57.814</v>
      </c>
      <c r="H88" s="27">
        <v>56.682000000000002</v>
      </c>
      <c r="I88" s="27">
        <v>9.8979999999999997</v>
      </c>
      <c r="J88" s="27">
        <v>-2.355</v>
      </c>
      <c r="K88" s="27">
        <v>1786.7739999999999</v>
      </c>
      <c r="L88" s="27">
        <v>3.7450000000000001</v>
      </c>
      <c r="M88" s="27">
        <v>1790.519</v>
      </c>
      <c r="N88" s="27">
        <v>482.52699999999999</v>
      </c>
      <c r="O88" s="27">
        <v>2245.5650000000001</v>
      </c>
      <c r="P88" s="27">
        <v>491.84500000000003</v>
      </c>
      <c r="Q88" s="27">
        <v>0</v>
      </c>
      <c r="R88" s="27">
        <v>1755.26</v>
      </c>
      <c r="S88" s="92">
        <v>1554</v>
      </c>
    </row>
    <row r="89" spans="1:19" x14ac:dyDescent="0.25">
      <c r="A89" s="35"/>
      <c r="B89" s="137" t="s">
        <v>106</v>
      </c>
      <c r="C89" s="27">
        <v>1160.71</v>
      </c>
      <c r="D89" s="27">
        <v>350.53100000000001</v>
      </c>
      <c r="E89" s="27">
        <v>280.363</v>
      </c>
      <c r="F89" s="27">
        <v>160.41399999999999</v>
      </c>
      <c r="G89" s="27">
        <v>59.341999999999999</v>
      </c>
      <c r="H89" s="27">
        <v>51.857999999999997</v>
      </c>
      <c r="I89" s="27">
        <v>8.9309999999999992</v>
      </c>
      <c r="J89" s="27">
        <v>0.46200000000000002</v>
      </c>
      <c r="K89" s="27">
        <v>1792.066</v>
      </c>
      <c r="L89" s="27">
        <v>-11.989000000000001</v>
      </c>
      <c r="M89" s="27">
        <v>1780.077</v>
      </c>
      <c r="N89" s="27">
        <v>505.93799999999999</v>
      </c>
      <c r="O89" s="27">
        <v>2269.2539999999999</v>
      </c>
      <c r="P89" s="27">
        <v>491.83</v>
      </c>
      <c r="Q89" s="27">
        <v>0</v>
      </c>
      <c r="R89" s="27">
        <v>1779.335</v>
      </c>
      <c r="S89" s="92">
        <v>1573.595</v>
      </c>
    </row>
    <row r="90" spans="1:19" x14ac:dyDescent="0.25">
      <c r="A90" s="35"/>
      <c r="B90" s="353" t="s">
        <v>107</v>
      </c>
      <c r="C90" s="27">
        <v>1181.886</v>
      </c>
      <c r="D90" s="27">
        <v>350.89699999999999</v>
      </c>
      <c r="E90" s="27">
        <v>280.60000000000002</v>
      </c>
      <c r="F90" s="27">
        <v>166.81200000000001</v>
      </c>
      <c r="G90" s="27">
        <v>58.109000000000002</v>
      </c>
      <c r="H90" s="27">
        <v>47.546999999999997</v>
      </c>
      <c r="I90" s="27">
        <v>8.1829999999999998</v>
      </c>
      <c r="J90" s="27">
        <v>2.028</v>
      </c>
      <c r="K90" s="27">
        <v>1815.4110000000001</v>
      </c>
      <c r="L90" s="27">
        <v>-1.298</v>
      </c>
      <c r="M90" s="27">
        <v>1814.1130000000001</v>
      </c>
      <c r="N90" s="27">
        <v>508.22300000000001</v>
      </c>
      <c r="O90" s="27">
        <v>2309.09</v>
      </c>
      <c r="P90" s="27">
        <v>503.983</v>
      </c>
      <c r="Q90" s="27">
        <v>0</v>
      </c>
      <c r="R90" s="27">
        <v>1806.5129999999999</v>
      </c>
      <c r="S90" s="92">
        <v>1595.827</v>
      </c>
    </row>
    <row r="91" spans="1:19" x14ac:dyDescent="0.25">
      <c r="A91" s="35"/>
      <c r="B91" s="353" t="s">
        <v>108</v>
      </c>
      <c r="C91" s="27">
        <v>1202.569</v>
      </c>
      <c r="D91" s="27">
        <v>354.22399999999999</v>
      </c>
      <c r="E91" s="27">
        <v>300.36099999999999</v>
      </c>
      <c r="F91" s="27">
        <v>174.06299999999999</v>
      </c>
      <c r="G91" s="27">
        <v>67.766000000000005</v>
      </c>
      <c r="H91" s="27">
        <v>50.85</v>
      </c>
      <c r="I91" s="27">
        <v>7.8550000000000004</v>
      </c>
      <c r="J91" s="27">
        <v>5.2409999999999997</v>
      </c>
      <c r="K91" s="27">
        <v>1862.395</v>
      </c>
      <c r="L91" s="27">
        <v>9.9329999999999998</v>
      </c>
      <c r="M91" s="27">
        <v>1872.328</v>
      </c>
      <c r="N91" s="27">
        <v>515.63199999999995</v>
      </c>
      <c r="O91" s="27">
        <v>2375.5059999999999</v>
      </c>
      <c r="P91" s="27">
        <v>526.93499999999995</v>
      </c>
      <c r="Q91" s="27">
        <v>0</v>
      </c>
      <c r="R91" s="27">
        <v>1848.998</v>
      </c>
      <c r="S91" s="92">
        <v>1625.298</v>
      </c>
    </row>
    <row r="92" spans="1:19" x14ac:dyDescent="0.25">
      <c r="A92" s="35"/>
      <c r="B92" s="353" t="s">
        <v>109</v>
      </c>
      <c r="C92" s="27">
        <v>1228.6289999999999</v>
      </c>
      <c r="D92" s="27">
        <v>361.07900000000001</v>
      </c>
      <c r="E92" s="27">
        <v>316.86700000000002</v>
      </c>
      <c r="F92" s="27">
        <v>183.68899999999999</v>
      </c>
      <c r="G92" s="27">
        <v>71.998999999999995</v>
      </c>
      <c r="H92" s="27">
        <v>51.588999999999999</v>
      </c>
      <c r="I92" s="27">
        <v>9.4909999999999997</v>
      </c>
      <c r="J92" s="27">
        <v>2.1509999999999998</v>
      </c>
      <c r="K92" s="27">
        <v>1908.7260000000001</v>
      </c>
      <c r="L92" s="27">
        <v>13.926</v>
      </c>
      <c r="M92" s="27">
        <v>1922.652</v>
      </c>
      <c r="N92" s="27">
        <v>535.154</v>
      </c>
      <c r="O92" s="27">
        <v>2453.357</v>
      </c>
      <c r="P92" s="27">
        <v>550.505</v>
      </c>
      <c r="Q92" s="27">
        <v>0</v>
      </c>
      <c r="R92" s="27">
        <v>1902.961</v>
      </c>
      <c r="S92" s="92">
        <v>1683.2629999999999</v>
      </c>
    </row>
    <row r="93" spans="1:19" x14ac:dyDescent="0.25">
      <c r="A93" s="35"/>
      <c r="B93" s="353" t="s">
        <v>110</v>
      </c>
      <c r="C93" s="27">
        <v>1263.2439999999999</v>
      </c>
      <c r="D93" s="27">
        <v>366.80599999999998</v>
      </c>
      <c r="E93" s="27">
        <v>324.62299999999999</v>
      </c>
      <c r="F93" s="27">
        <v>186.381</v>
      </c>
      <c r="G93" s="27">
        <v>78.997</v>
      </c>
      <c r="H93" s="27">
        <v>50.491999999999997</v>
      </c>
      <c r="I93" s="27">
        <v>8.7230000000000008</v>
      </c>
      <c r="J93" s="27">
        <v>-2.6120000000000001</v>
      </c>
      <c r="K93" s="27">
        <v>1952.0609999999999</v>
      </c>
      <c r="L93" s="27">
        <v>12.016</v>
      </c>
      <c r="M93" s="27">
        <v>1964.077</v>
      </c>
      <c r="N93" s="27">
        <v>552.548</v>
      </c>
      <c r="O93" s="27">
        <v>2514.62</v>
      </c>
      <c r="P93" s="27">
        <v>569.74699999999996</v>
      </c>
      <c r="Q93" s="27">
        <v>0</v>
      </c>
      <c r="R93" s="27">
        <v>1944.905</v>
      </c>
      <c r="S93" s="92">
        <v>1718.65</v>
      </c>
    </row>
    <row r="94" spans="1:19" x14ac:dyDescent="0.25">
      <c r="B94" s="353" t="s">
        <v>111</v>
      </c>
      <c r="C94" s="27">
        <v>1300.817</v>
      </c>
      <c r="D94" s="27">
        <v>367.52600000000001</v>
      </c>
      <c r="E94" s="27">
        <v>334.24400000000003</v>
      </c>
      <c r="F94" s="27">
        <v>187.566</v>
      </c>
      <c r="G94" s="27">
        <v>84.698999999999998</v>
      </c>
      <c r="H94" s="27">
        <v>52.768000000000001</v>
      </c>
      <c r="I94" s="27">
        <v>9.218</v>
      </c>
      <c r="J94" s="27">
        <v>-1.0069999999999999</v>
      </c>
      <c r="K94" s="27">
        <v>2001.58</v>
      </c>
      <c r="L94" s="27">
        <v>9.3689999999999998</v>
      </c>
      <c r="M94" s="27">
        <v>2010.9490000000001</v>
      </c>
      <c r="N94" s="27">
        <v>562.24400000000003</v>
      </c>
      <c r="O94" s="27">
        <v>2572.6880000000001</v>
      </c>
      <c r="P94" s="27">
        <v>593.92999999999995</v>
      </c>
      <c r="Q94" s="27">
        <v>-0.34599999999999997</v>
      </c>
      <c r="R94" s="27">
        <v>1978.433</v>
      </c>
      <c r="S94" s="92">
        <v>1753.7360000000001</v>
      </c>
    </row>
    <row r="95" spans="1:19" x14ac:dyDescent="0.25">
      <c r="B95" s="353" t="s">
        <v>112</v>
      </c>
      <c r="C95" s="27">
        <v>1320.2</v>
      </c>
      <c r="D95" s="27">
        <v>368.13600000000002</v>
      </c>
      <c r="E95" s="27">
        <v>343.75900000000001</v>
      </c>
      <c r="F95" s="27">
        <v>191.40299999999999</v>
      </c>
      <c r="G95" s="27">
        <v>91.102999999999994</v>
      </c>
      <c r="H95" s="27">
        <v>52.789000000000001</v>
      </c>
      <c r="I95" s="27">
        <v>8.4640000000000004</v>
      </c>
      <c r="J95" s="27">
        <v>1.109</v>
      </c>
      <c r="K95" s="27">
        <v>2033.204</v>
      </c>
      <c r="L95" s="27">
        <v>-5.891</v>
      </c>
      <c r="M95" s="27">
        <v>2027.3130000000001</v>
      </c>
      <c r="N95" s="27">
        <v>594.79300000000001</v>
      </c>
      <c r="O95" s="27">
        <v>2622.1060000000002</v>
      </c>
      <c r="P95" s="27">
        <v>608.69000000000005</v>
      </c>
      <c r="Q95" s="27">
        <v>-4.2430000000000003</v>
      </c>
      <c r="R95" s="27">
        <v>2009.173</v>
      </c>
      <c r="S95" s="92">
        <v>1782.866</v>
      </c>
    </row>
    <row r="96" spans="1:19" x14ac:dyDescent="0.25">
      <c r="B96" s="353" t="s">
        <v>113</v>
      </c>
      <c r="C96" s="27">
        <v>1336.1130098370745</v>
      </c>
      <c r="D96" s="27">
        <v>372.96320125365497</v>
      </c>
      <c r="E96" s="27">
        <v>348.48253125440658</v>
      </c>
      <c r="F96" s="27">
        <v>192.06465509454733</v>
      </c>
      <c r="G96" s="27">
        <v>97.534009405641186</v>
      </c>
      <c r="H96" s="27">
        <v>54.0256574235</v>
      </c>
      <c r="I96" s="27">
        <v>4.8582093307179752</v>
      </c>
      <c r="J96" s="27">
        <v>2.9</v>
      </c>
      <c r="K96" s="27">
        <v>2060.4587423451358</v>
      </c>
      <c r="L96" s="27">
        <v>-4.5943869323287512</v>
      </c>
      <c r="M96" s="27">
        <v>2055.8643554128071</v>
      </c>
      <c r="N96" s="27">
        <v>598.75314980751853</v>
      </c>
      <c r="O96" s="27">
        <v>2654.6175052203257</v>
      </c>
      <c r="P96" s="27">
        <v>613.1985534970986</v>
      </c>
      <c r="Q96" s="27">
        <v>-3.8439999999999999</v>
      </c>
      <c r="R96" s="27">
        <v>2037.5749517232268</v>
      </c>
      <c r="S96" s="92">
        <v>1807.9288232293609</v>
      </c>
    </row>
    <row r="97" spans="2:19" x14ac:dyDescent="0.25">
      <c r="B97" s="353" t="s">
        <v>143</v>
      </c>
      <c r="C97" s="27">
        <v>1353.4671184059473</v>
      </c>
      <c r="D97" s="27">
        <v>380.93021097052417</v>
      </c>
      <c r="E97" s="27">
        <v>357.42085198748856</v>
      </c>
      <c r="F97" s="27">
        <v>196.71786972144122</v>
      </c>
      <c r="G97" s="27">
        <v>99.176039855870741</v>
      </c>
      <c r="H97" s="27">
        <v>56.366464009083096</v>
      </c>
      <c r="I97" s="27">
        <v>5.1604784010935569</v>
      </c>
      <c r="J97" s="27">
        <v>2.1880000000000002</v>
      </c>
      <c r="K97" s="27">
        <v>2094.00618136396</v>
      </c>
      <c r="L97" s="27">
        <v>-3.4930868083917304</v>
      </c>
      <c r="M97" s="27">
        <v>2090.5130945555684</v>
      </c>
      <c r="N97" s="27">
        <v>614.06938904285335</v>
      </c>
      <c r="O97" s="27">
        <v>2704.5824835984213</v>
      </c>
      <c r="P97" s="27">
        <v>631.55848766166844</v>
      </c>
      <c r="Q97" s="27">
        <v>-3.8439999999999999</v>
      </c>
      <c r="R97" s="27">
        <v>2069.1799959367531</v>
      </c>
      <c r="S97" s="92">
        <v>1836.3639639205476</v>
      </c>
    </row>
    <row r="98" spans="2:19" x14ac:dyDescent="0.25">
      <c r="B98" s="353" t="s">
        <v>154</v>
      </c>
      <c r="C98" s="27">
        <v>1369.2016636088497</v>
      </c>
      <c r="D98" s="27">
        <v>388.60477295182335</v>
      </c>
      <c r="E98" s="27">
        <v>363.3458817984959</v>
      </c>
      <c r="F98" s="27">
        <v>200.92629181816434</v>
      </c>
      <c r="G98" s="27">
        <v>99.009680234588686</v>
      </c>
      <c r="H98" s="27">
        <v>58.002803592251716</v>
      </c>
      <c r="I98" s="27">
        <v>5.4071061534911262</v>
      </c>
      <c r="J98" s="27">
        <v>2.1880000000000002</v>
      </c>
      <c r="K98" s="27">
        <v>2123.340318359169</v>
      </c>
      <c r="L98" s="27">
        <v>-4.1339895916144593</v>
      </c>
      <c r="M98" s="27">
        <v>2119.2063287675546</v>
      </c>
      <c r="N98" s="27">
        <v>625.60087131064165</v>
      </c>
      <c r="O98" s="27">
        <v>2744.8072000781963</v>
      </c>
      <c r="P98" s="27">
        <v>642.40122078862817</v>
      </c>
      <c r="Q98" s="27">
        <v>-3.8439999999999999</v>
      </c>
      <c r="R98" s="27">
        <v>2098.5619792895682</v>
      </c>
      <c r="S98" s="92">
        <v>1862.9909748100411</v>
      </c>
    </row>
    <row r="99" spans="2:19" x14ac:dyDescent="0.25">
      <c r="B99" s="353" t="s">
        <v>171</v>
      </c>
      <c r="C99" s="27">
        <v>1387.6094265784429</v>
      </c>
      <c r="D99" s="27">
        <v>394.76001788882468</v>
      </c>
      <c r="E99" s="27">
        <v>370.44348674957553</v>
      </c>
      <c r="F99" s="27">
        <v>205.0258668293103</v>
      </c>
      <c r="G99" s="27">
        <v>100.29192955107258</v>
      </c>
      <c r="H99" s="27">
        <v>58.981041379880075</v>
      </c>
      <c r="I99" s="27">
        <v>6.1446489893125724</v>
      </c>
      <c r="J99" s="27">
        <v>2.1880000000000002</v>
      </c>
      <c r="K99" s="27">
        <v>2155.0009312168436</v>
      </c>
      <c r="L99" s="27">
        <v>-4.4186869078510211</v>
      </c>
      <c r="M99" s="27">
        <v>2150.5822443089924</v>
      </c>
      <c r="N99" s="27">
        <v>626.19324254216917</v>
      </c>
      <c r="O99" s="27">
        <v>2776.7754868511615</v>
      </c>
      <c r="P99" s="27">
        <v>643.61375027743634</v>
      </c>
      <c r="Q99" s="27">
        <v>-3.8439999999999999</v>
      </c>
      <c r="R99" s="27">
        <v>2129.3177365737251</v>
      </c>
      <c r="S99" s="92">
        <v>1890.9725035899007</v>
      </c>
    </row>
    <row r="100" spans="2:19" x14ac:dyDescent="0.25">
      <c r="B100" s="353" t="s">
        <v>176</v>
      </c>
      <c r="C100" s="27">
        <v>1407.7351578890271</v>
      </c>
      <c r="D100" s="27">
        <v>401.07445170387479</v>
      </c>
      <c r="E100" s="27">
        <v>377.62398199096174</v>
      </c>
      <c r="F100" s="27">
        <v>209.30852270301432</v>
      </c>
      <c r="G100" s="27">
        <v>102.85052143619494</v>
      </c>
      <c r="H100" s="27">
        <v>59.402131658270704</v>
      </c>
      <c r="I100" s="27">
        <v>6.0628061934818218</v>
      </c>
      <c r="J100" s="27">
        <v>2.1880000000000002</v>
      </c>
      <c r="K100" s="27">
        <v>2188.6215915838638</v>
      </c>
      <c r="L100" s="27">
        <v>-5.3655770253899977</v>
      </c>
      <c r="M100" s="27">
        <v>2183.2560145584735</v>
      </c>
      <c r="N100" s="27">
        <v>625.09173074113971</v>
      </c>
      <c r="O100" s="27">
        <v>2808.3477452996131</v>
      </c>
      <c r="P100" s="27">
        <v>643.28039979685468</v>
      </c>
      <c r="Q100" s="27">
        <v>-3.8439999999999999</v>
      </c>
      <c r="R100" s="27">
        <v>2161.2233455027585</v>
      </c>
      <c r="S100" s="92">
        <v>1919.9408430634319</v>
      </c>
    </row>
    <row r="101" spans="2:19" x14ac:dyDescent="0.25">
      <c r="B101" s="356" t="s">
        <v>201</v>
      </c>
      <c r="C101" s="27">
        <v>1429.789483572883</v>
      </c>
      <c r="D101" s="27">
        <v>407.78469974518231</v>
      </c>
      <c r="E101" s="27">
        <v>385.38835750792811</v>
      </c>
      <c r="F101" s="27">
        <v>213.88789443952481</v>
      </c>
      <c r="G101" s="27">
        <v>104.56327943833682</v>
      </c>
      <c r="H101" s="27">
        <v>60.396338991063075</v>
      </c>
      <c r="I101" s="27">
        <v>6.5408446390033843</v>
      </c>
      <c r="J101" s="27">
        <v>2.1880000000000002</v>
      </c>
      <c r="K101" s="27">
        <v>2225.1505408259936</v>
      </c>
      <c r="L101" s="27">
        <v>-3.3737186548290774</v>
      </c>
      <c r="M101" s="27">
        <v>2221.7768221711649</v>
      </c>
      <c r="N101" s="27">
        <v>621.98274887531568</v>
      </c>
      <c r="O101" s="27">
        <v>2843.7595710464798</v>
      </c>
      <c r="P101" s="27">
        <v>644.17521760771751</v>
      </c>
      <c r="Q101" s="27">
        <v>-3.8439999999999999</v>
      </c>
      <c r="R101" s="27">
        <v>2195.7403534387631</v>
      </c>
      <c r="S101" s="92">
        <v>1951.247193842149</v>
      </c>
    </row>
    <row r="102" spans="2:19" x14ac:dyDescent="0.25">
      <c r="B102" s="521" t="s">
        <v>31</v>
      </c>
      <c r="C102" s="522"/>
      <c r="D102" s="522"/>
      <c r="E102" s="522"/>
      <c r="F102" s="522"/>
      <c r="G102" s="522"/>
      <c r="H102" s="522"/>
      <c r="I102" s="522"/>
      <c r="J102" s="522"/>
      <c r="K102" s="522"/>
      <c r="L102" s="522"/>
      <c r="M102" s="522"/>
      <c r="N102" s="522"/>
      <c r="O102" s="522"/>
      <c r="P102" s="522"/>
      <c r="Q102" s="522"/>
      <c r="R102" s="522"/>
      <c r="S102" s="523"/>
    </row>
    <row r="103" spans="2:19" x14ac:dyDescent="0.25">
      <c r="B103" s="514" t="s">
        <v>298</v>
      </c>
      <c r="C103" s="515"/>
      <c r="D103" s="515"/>
      <c r="E103" s="515"/>
      <c r="F103" s="515"/>
      <c r="G103" s="515"/>
      <c r="H103" s="515"/>
      <c r="I103" s="515"/>
      <c r="J103" s="515"/>
      <c r="K103" s="515"/>
      <c r="L103" s="515"/>
      <c r="M103" s="515"/>
      <c r="N103" s="515"/>
      <c r="O103" s="515"/>
      <c r="P103" s="515"/>
      <c r="Q103" s="515"/>
      <c r="R103" s="515"/>
      <c r="S103" s="516"/>
    </row>
    <row r="104" spans="2:19" x14ac:dyDescent="0.25">
      <c r="B104" s="514" t="s">
        <v>299</v>
      </c>
      <c r="C104" s="515"/>
      <c r="D104" s="515"/>
      <c r="E104" s="515"/>
      <c r="F104" s="515"/>
      <c r="G104" s="515"/>
      <c r="H104" s="515"/>
      <c r="I104" s="515"/>
      <c r="J104" s="515"/>
      <c r="K104" s="515"/>
      <c r="L104" s="515"/>
      <c r="M104" s="515"/>
      <c r="N104" s="515"/>
      <c r="O104" s="515"/>
      <c r="P104" s="515"/>
      <c r="Q104" s="515"/>
      <c r="R104" s="515"/>
      <c r="S104" s="516"/>
    </row>
    <row r="105" spans="2:19" x14ac:dyDescent="0.25">
      <c r="B105" s="508" t="s">
        <v>300</v>
      </c>
      <c r="C105" s="509"/>
      <c r="D105" s="509"/>
      <c r="E105" s="509"/>
      <c r="F105" s="509"/>
      <c r="G105" s="509"/>
      <c r="H105" s="509"/>
      <c r="I105" s="509"/>
      <c r="J105" s="509"/>
      <c r="K105" s="509"/>
      <c r="L105" s="509"/>
      <c r="M105" s="509"/>
      <c r="N105" s="509"/>
      <c r="O105" s="509"/>
      <c r="P105" s="509"/>
      <c r="Q105" s="509"/>
      <c r="R105" s="509"/>
      <c r="S105" s="510"/>
    </row>
    <row r="106" spans="2:19" x14ac:dyDescent="0.25">
      <c r="B106" s="508" t="s">
        <v>301</v>
      </c>
      <c r="C106" s="509"/>
      <c r="D106" s="509"/>
      <c r="E106" s="509"/>
      <c r="F106" s="509"/>
      <c r="G106" s="509"/>
      <c r="H106" s="509"/>
      <c r="I106" s="509"/>
      <c r="J106" s="509"/>
      <c r="K106" s="509"/>
      <c r="L106" s="509"/>
      <c r="M106" s="509"/>
      <c r="N106" s="509"/>
      <c r="O106" s="509"/>
      <c r="P106" s="509"/>
      <c r="Q106" s="509"/>
      <c r="R106" s="509"/>
      <c r="S106" s="510"/>
    </row>
    <row r="107" spans="2:19" x14ac:dyDescent="0.25">
      <c r="B107" s="508" t="s">
        <v>302</v>
      </c>
      <c r="C107" s="509"/>
      <c r="D107" s="509"/>
      <c r="E107" s="509"/>
      <c r="F107" s="509"/>
      <c r="G107" s="509"/>
      <c r="H107" s="509"/>
      <c r="I107" s="509"/>
      <c r="J107" s="509"/>
      <c r="K107" s="509"/>
      <c r="L107" s="509"/>
      <c r="M107" s="509"/>
      <c r="N107" s="509"/>
      <c r="O107" s="509"/>
      <c r="P107" s="509"/>
      <c r="Q107" s="509"/>
      <c r="R107" s="509"/>
      <c r="S107" s="510"/>
    </row>
    <row r="108" spans="2:19" x14ac:dyDescent="0.25">
      <c r="B108" s="508" t="s">
        <v>303</v>
      </c>
      <c r="C108" s="509"/>
      <c r="D108" s="509"/>
      <c r="E108" s="509"/>
      <c r="F108" s="509"/>
      <c r="G108" s="509"/>
      <c r="H108" s="509"/>
      <c r="I108" s="509"/>
      <c r="J108" s="509"/>
      <c r="K108" s="509"/>
      <c r="L108" s="509"/>
      <c r="M108" s="509"/>
      <c r="N108" s="509"/>
      <c r="O108" s="509"/>
      <c r="P108" s="509"/>
      <c r="Q108" s="509"/>
      <c r="R108" s="509"/>
      <c r="S108" s="510"/>
    </row>
    <row r="109" spans="2:19" x14ac:dyDescent="0.25">
      <c r="B109" s="508" t="s">
        <v>304</v>
      </c>
      <c r="C109" s="509"/>
      <c r="D109" s="509"/>
      <c r="E109" s="509"/>
      <c r="F109" s="509"/>
      <c r="G109" s="509"/>
      <c r="H109" s="509"/>
      <c r="I109" s="509"/>
      <c r="J109" s="509"/>
      <c r="K109" s="509"/>
      <c r="L109" s="509"/>
      <c r="M109" s="509"/>
      <c r="N109" s="509"/>
      <c r="O109" s="509"/>
      <c r="P109" s="509"/>
      <c r="Q109" s="509"/>
      <c r="R109" s="509"/>
      <c r="S109" s="510"/>
    </row>
    <row r="110" spans="2:19" x14ac:dyDescent="0.25">
      <c r="B110" s="508" t="s">
        <v>305</v>
      </c>
      <c r="C110" s="509"/>
      <c r="D110" s="509"/>
      <c r="E110" s="509"/>
      <c r="F110" s="509"/>
      <c r="G110" s="509"/>
      <c r="H110" s="509"/>
      <c r="I110" s="509"/>
      <c r="J110" s="509"/>
      <c r="K110" s="509"/>
      <c r="L110" s="509"/>
      <c r="M110" s="509"/>
      <c r="N110" s="509"/>
      <c r="O110" s="509"/>
      <c r="P110" s="509"/>
      <c r="Q110" s="509"/>
      <c r="R110" s="509"/>
      <c r="S110" s="510"/>
    </row>
    <row r="111" spans="2:19" x14ac:dyDescent="0.25">
      <c r="B111" s="514" t="s">
        <v>306</v>
      </c>
      <c r="C111" s="515"/>
      <c r="D111" s="515"/>
      <c r="E111" s="515"/>
      <c r="F111" s="515"/>
      <c r="G111" s="515"/>
      <c r="H111" s="515"/>
      <c r="I111" s="515"/>
      <c r="J111" s="515"/>
      <c r="K111" s="515"/>
      <c r="L111" s="515"/>
      <c r="M111" s="515"/>
      <c r="N111" s="515"/>
      <c r="O111" s="515"/>
      <c r="P111" s="515"/>
      <c r="Q111" s="515"/>
      <c r="R111" s="515"/>
      <c r="S111" s="516"/>
    </row>
    <row r="112" spans="2:19" x14ac:dyDescent="0.25">
      <c r="B112" s="508" t="s">
        <v>307</v>
      </c>
      <c r="C112" s="509"/>
      <c r="D112" s="509"/>
      <c r="E112" s="509"/>
      <c r="F112" s="509"/>
      <c r="G112" s="509"/>
      <c r="H112" s="509"/>
      <c r="I112" s="509"/>
      <c r="J112" s="509"/>
      <c r="K112" s="509"/>
      <c r="L112" s="509"/>
      <c r="M112" s="509"/>
      <c r="N112" s="509"/>
      <c r="O112" s="509"/>
      <c r="P112" s="509"/>
      <c r="Q112" s="509"/>
      <c r="R112" s="509"/>
      <c r="S112" s="510"/>
    </row>
    <row r="113" spans="2:19" x14ac:dyDescent="0.25">
      <c r="B113" s="508" t="s">
        <v>308</v>
      </c>
      <c r="C113" s="509"/>
      <c r="D113" s="509"/>
      <c r="E113" s="509"/>
      <c r="F113" s="509"/>
      <c r="G113" s="509"/>
      <c r="H113" s="509"/>
      <c r="I113" s="509"/>
      <c r="J113" s="509"/>
      <c r="K113" s="509"/>
      <c r="L113" s="509"/>
      <c r="M113" s="509"/>
      <c r="N113" s="509"/>
      <c r="O113" s="509"/>
      <c r="P113" s="509"/>
      <c r="Q113" s="509"/>
      <c r="R113" s="509"/>
      <c r="S113" s="510"/>
    </row>
    <row r="114" spans="2:19" x14ac:dyDescent="0.25">
      <c r="B114" s="508" t="s">
        <v>309</v>
      </c>
      <c r="C114" s="509"/>
      <c r="D114" s="509"/>
      <c r="E114" s="509"/>
      <c r="F114" s="509"/>
      <c r="G114" s="509"/>
      <c r="H114" s="509"/>
      <c r="I114" s="509"/>
      <c r="J114" s="509"/>
      <c r="K114" s="509"/>
      <c r="L114" s="509"/>
      <c r="M114" s="509"/>
      <c r="N114" s="509"/>
      <c r="O114" s="509"/>
      <c r="P114" s="509"/>
      <c r="Q114" s="509"/>
      <c r="R114" s="509"/>
      <c r="S114" s="510"/>
    </row>
    <row r="115" spans="2:19" x14ac:dyDescent="0.25">
      <c r="B115" s="508" t="s">
        <v>310</v>
      </c>
      <c r="C115" s="509"/>
      <c r="D115" s="509"/>
      <c r="E115" s="509"/>
      <c r="F115" s="509"/>
      <c r="G115" s="509"/>
      <c r="H115" s="509"/>
      <c r="I115" s="509"/>
      <c r="J115" s="509"/>
      <c r="K115" s="509"/>
      <c r="L115" s="509"/>
      <c r="M115" s="509"/>
      <c r="N115" s="509"/>
      <c r="O115" s="509"/>
      <c r="P115" s="509"/>
      <c r="Q115" s="509"/>
      <c r="R115" s="509"/>
      <c r="S115" s="510"/>
    </row>
    <row r="116" spans="2:19" x14ac:dyDescent="0.25">
      <c r="B116" s="508" t="s">
        <v>311</v>
      </c>
      <c r="C116" s="509"/>
      <c r="D116" s="509"/>
      <c r="E116" s="509"/>
      <c r="F116" s="509"/>
      <c r="G116" s="509"/>
      <c r="H116" s="509"/>
      <c r="I116" s="509"/>
      <c r="J116" s="509"/>
      <c r="K116" s="509"/>
      <c r="L116" s="509"/>
      <c r="M116" s="509"/>
      <c r="N116" s="509"/>
      <c r="O116" s="509"/>
      <c r="P116" s="509"/>
      <c r="Q116" s="509"/>
      <c r="R116" s="509"/>
      <c r="S116" s="510"/>
    </row>
    <row r="117" spans="2:19" x14ac:dyDescent="0.25">
      <c r="B117" s="508" t="s">
        <v>312</v>
      </c>
      <c r="C117" s="509"/>
      <c r="D117" s="509"/>
      <c r="E117" s="509"/>
      <c r="F117" s="509"/>
      <c r="G117" s="509"/>
      <c r="H117" s="509"/>
      <c r="I117" s="509"/>
      <c r="J117" s="509"/>
      <c r="K117" s="509"/>
      <c r="L117" s="509"/>
      <c r="M117" s="509"/>
      <c r="N117" s="509"/>
      <c r="O117" s="509"/>
      <c r="P117" s="509"/>
      <c r="Q117" s="509"/>
      <c r="R117" s="509"/>
      <c r="S117" s="510"/>
    </row>
    <row r="118" spans="2:19" ht="16.5" thickBot="1" x14ac:dyDescent="0.3">
      <c r="B118" s="511" t="s">
        <v>313</v>
      </c>
      <c r="C118" s="512"/>
      <c r="D118" s="512"/>
      <c r="E118" s="512"/>
      <c r="F118" s="512"/>
      <c r="G118" s="512"/>
      <c r="H118" s="512"/>
      <c r="I118" s="512"/>
      <c r="J118" s="512"/>
      <c r="K118" s="512"/>
      <c r="L118" s="512"/>
      <c r="M118" s="512"/>
      <c r="N118" s="512"/>
      <c r="O118" s="512"/>
      <c r="P118" s="512"/>
      <c r="Q118" s="512"/>
      <c r="R118" s="512"/>
      <c r="S118" s="513"/>
    </row>
    <row r="119" spans="2:19" x14ac:dyDescent="0.25">
      <c r="B119" s="6"/>
      <c r="C119" s="7"/>
      <c r="D119" s="7"/>
      <c r="E119" s="7"/>
      <c r="F119" s="7"/>
      <c r="G119" s="7"/>
      <c r="H119" s="7"/>
      <c r="I119" s="7"/>
      <c r="J119" s="7"/>
      <c r="K119" s="7"/>
      <c r="L119" s="7"/>
      <c r="M119" s="7"/>
      <c r="N119" s="7"/>
      <c r="O119" s="7"/>
      <c r="P119" s="7"/>
      <c r="Q119" s="7"/>
      <c r="R119" s="7"/>
      <c r="S119" s="7"/>
    </row>
    <row r="120" spans="2:19" x14ac:dyDescent="0.25">
      <c r="B120" s="6"/>
      <c r="C120" s="7"/>
      <c r="D120" s="7"/>
      <c r="E120" s="7"/>
      <c r="F120" s="7"/>
      <c r="G120" s="7"/>
      <c r="H120" s="7"/>
      <c r="I120" s="7"/>
      <c r="J120" s="7"/>
      <c r="K120" s="7"/>
      <c r="L120" s="7"/>
      <c r="M120" s="7"/>
      <c r="N120" s="7"/>
      <c r="O120" s="7"/>
      <c r="P120" s="7"/>
      <c r="Q120" s="7"/>
      <c r="R120" s="7"/>
      <c r="S120" s="7"/>
    </row>
    <row r="121" spans="2:19" x14ac:dyDescent="0.25">
      <c r="B121" s="6"/>
      <c r="C121" s="7"/>
      <c r="D121" s="7"/>
      <c r="E121" s="7"/>
      <c r="F121" s="7"/>
      <c r="G121" s="7"/>
      <c r="H121" s="7"/>
      <c r="I121" s="7"/>
      <c r="J121" s="7"/>
      <c r="K121" s="7"/>
      <c r="L121" s="7"/>
      <c r="M121" s="7"/>
      <c r="N121" s="7"/>
      <c r="O121" s="7"/>
      <c r="P121" s="7"/>
      <c r="Q121" s="7"/>
      <c r="R121" s="7"/>
      <c r="S121" s="7"/>
    </row>
    <row r="122" spans="2:19" x14ac:dyDescent="0.25">
      <c r="B122" s="6"/>
      <c r="C122" s="7"/>
      <c r="D122" s="7"/>
      <c r="E122" s="7"/>
      <c r="F122" s="7"/>
      <c r="G122" s="7"/>
      <c r="H122" s="7"/>
      <c r="I122" s="7"/>
      <c r="J122" s="7"/>
      <c r="K122" s="7"/>
      <c r="L122" s="7"/>
      <c r="M122" s="7"/>
      <c r="N122" s="7"/>
      <c r="O122" s="7"/>
      <c r="P122" s="7"/>
      <c r="Q122" s="7"/>
      <c r="R122" s="7"/>
      <c r="S122" s="7"/>
    </row>
    <row r="123" spans="2:19" x14ac:dyDescent="0.25">
      <c r="B123" s="6"/>
      <c r="C123" s="7"/>
      <c r="D123" s="7"/>
      <c r="E123" s="7"/>
      <c r="F123" s="7"/>
      <c r="G123" s="7"/>
      <c r="H123" s="7"/>
      <c r="I123" s="7"/>
      <c r="J123" s="7"/>
      <c r="K123" s="7"/>
      <c r="L123" s="7"/>
      <c r="M123" s="7"/>
      <c r="N123" s="7"/>
      <c r="O123" s="7"/>
      <c r="P123" s="7"/>
      <c r="Q123" s="7"/>
      <c r="R123" s="7"/>
      <c r="S123" s="7"/>
    </row>
    <row r="124" spans="2:19" x14ac:dyDescent="0.25">
      <c r="B124" s="6"/>
      <c r="C124" s="7"/>
      <c r="D124" s="7"/>
      <c r="E124" s="7"/>
      <c r="F124" s="7"/>
      <c r="G124" s="7"/>
      <c r="H124" s="7"/>
      <c r="I124" s="7"/>
      <c r="J124" s="7"/>
      <c r="K124" s="7"/>
      <c r="L124" s="7"/>
      <c r="M124" s="7"/>
      <c r="N124" s="7"/>
      <c r="O124" s="7"/>
      <c r="P124" s="7"/>
      <c r="Q124" s="7"/>
      <c r="R124" s="7"/>
      <c r="S124" s="7"/>
    </row>
    <row r="125" spans="2:19" x14ac:dyDescent="0.25">
      <c r="B125" s="6"/>
      <c r="C125" s="7"/>
      <c r="D125" s="7"/>
      <c r="E125" s="7"/>
      <c r="F125" s="7"/>
      <c r="G125" s="7"/>
      <c r="H125" s="7"/>
      <c r="I125" s="7"/>
      <c r="J125" s="7"/>
      <c r="K125" s="7"/>
      <c r="L125" s="7"/>
      <c r="M125" s="7"/>
      <c r="N125" s="7"/>
      <c r="O125" s="7"/>
      <c r="P125" s="7"/>
      <c r="Q125" s="7"/>
      <c r="R125" s="7"/>
      <c r="S125" s="7"/>
    </row>
    <row r="126" spans="2:19" x14ac:dyDescent="0.25">
      <c r="B126" s="6"/>
      <c r="C126" s="7"/>
      <c r="D126" s="7"/>
      <c r="E126" s="7"/>
      <c r="F126" s="7"/>
      <c r="G126" s="7"/>
      <c r="H126" s="7"/>
      <c r="I126" s="7"/>
      <c r="J126" s="7"/>
      <c r="K126" s="7"/>
      <c r="L126" s="7"/>
      <c r="M126" s="7"/>
      <c r="N126" s="7"/>
      <c r="O126" s="7"/>
      <c r="P126" s="7"/>
      <c r="Q126" s="7"/>
      <c r="R126" s="7"/>
      <c r="S126" s="7"/>
    </row>
    <row r="127" spans="2:19" x14ac:dyDescent="0.25">
      <c r="B127" s="6"/>
      <c r="C127" s="7"/>
      <c r="D127" s="7"/>
      <c r="E127" s="7"/>
      <c r="F127" s="7"/>
      <c r="G127" s="7"/>
      <c r="H127" s="7"/>
      <c r="I127" s="7"/>
      <c r="J127" s="7"/>
      <c r="K127" s="7"/>
      <c r="L127" s="7"/>
      <c r="M127" s="7"/>
      <c r="N127" s="7"/>
      <c r="O127" s="7"/>
      <c r="P127" s="7"/>
      <c r="Q127" s="7"/>
      <c r="R127" s="7"/>
      <c r="S127" s="7"/>
    </row>
    <row r="128" spans="2:19" x14ac:dyDescent="0.25">
      <c r="B128" s="6"/>
      <c r="C128" s="7"/>
      <c r="D128" s="7"/>
      <c r="E128" s="7"/>
      <c r="F128" s="7"/>
      <c r="G128" s="7"/>
      <c r="H128" s="7"/>
      <c r="I128" s="7"/>
      <c r="J128" s="7"/>
      <c r="K128" s="7"/>
      <c r="L128" s="7"/>
      <c r="M128" s="7"/>
      <c r="N128" s="7"/>
      <c r="O128" s="7"/>
      <c r="P128" s="7"/>
      <c r="Q128" s="7"/>
      <c r="R128" s="7"/>
      <c r="S128" s="7"/>
    </row>
    <row r="129" spans="2:19" x14ac:dyDescent="0.25">
      <c r="B129" s="6"/>
      <c r="C129" s="7"/>
      <c r="D129" s="7"/>
      <c r="E129" s="7"/>
      <c r="F129" s="7"/>
      <c r="G129" s="7"/>
      <c r="H129" s="7"/>
      <c r="I129" s="7"/>
      <c r="J129" s="7"/>
      <c r="K129" s="7"/>
      <c r="L129" s="7"/>
      <c r="M129" s="7"/>
      <c r="N129" s="7"/>
      <c r="O129" s="7"/>
      <c r="P129" s="7"/>
      <c r="Q129" s="7"/>
      <c r="R129" s="7"/>
      <c r="S129" s="7"/>
    </row>
    <row r="130" spans="2:19" x14ac:dyDescent="0.25">
      <c r="B130" s="6"/>
      <c r="C130" s="7"/>
      <c r="D130" s="7"/>
      <c r="E130" s="7"/>
      <c r="F130" s="7"/>
      <c r="G130" s="7"/>
      <c r="H130" s="7"/>
      <c r="I130" s="7"/>
      <c r="J130" s="7"/>
      <c r="K130" s="7"/>
      <c r="L130" s="7"/>
      <c r="M130" s="7"/>
      <c r="N130" s="7"/>
      <c r="O130" s="7"/>
      <c r="P130" s="7"/>
      <c r="Q130" s="7"/>
      <c r="R130" s="7"/>
      <c r="S130" s="7"/>
    </row>
    <row r="131" spans="2:19" x14ac:dyDescent="0.25">
      <c r="C131" s="7"/>
      <c r="D131" s="7"/>
      <c r="E131" s="7"/>
      <c r="F131" s="7"/>
      <c r="G131" s="7"/>
      <c r="H131" s="7"/>
      <c r="I131" s="7"/>
      <c r="J131" s="7"/>
      <c r="K131" s="7"/>
      <c r="L131" s="7"/>
      <c r="M131" s="7"/>
      <c r="N131" s="7"/>
      <c r="O131" s="7"/>
      <c r="P131" s="7"/>
      <c r="Q131" s="7"/>
      <c r="R131" s="7"/>
      <c r="S131" s="7"/>
    </row>
    <row r="132" spans="2:19" x14ac:dyDescent="0.25">
      <c r="C132" s="7"/>
      <c r="D132" s="7"/>
      <c r="E132" s="7"/>
      <c r="F132" s="7"/>
      <c r="G132" s="7"/>
      <c r="H132" s="7"/>
      <c r="I132" s="7"/>
      <c r="J132" s="7"/>
      <c r="K132" s="7"/>
      <c r="L132" s="7"/>
      <c r="M132" s="7"/>
      <c r="N132" s="7"/>
      <c r="O132" s="7"/>
      <c r="P132" s="7"/>
      <c r="Q132" s="7"/>
      <c r="R132" s="7"/>
      <c r="S132" s="7"/>
    </row>
    <row r="133" spans="2:19" x14ac:dyDescent="0.25">
      <c r="C133" s="7"/>
      <c r="D133" s="7"/>
      <c r="E133" s="7"/>
      <c r="F133" s="7"/>
      <c r="G133" s="7"/>
      <c r="H133" s="7"/>
      <c r="I133" s="7"/>
      <c r="J133" s="7"/>
      <c r="K133" s="7"/>
      <c r="L133" s="7"/>
      <c r="M133" s="7"/>
      <c r="N133" s="7"/>
      <c r="O133" s="7"/>
      <c r="P133" s="7"/>
      <c r="Q133" s="7"/>
      <c r="R133" s="7"/>
      <c r="S133" s="7"/>
    </row>
    <row r="134" spans="2:19" x14ac:dyDescent="0.25">
      <c r="C134" s="7"/>
      <c r="D134" s="7"/>
      <c r="E134" s="7"/>
      <c r="F134" s="7"/>
      <c r="G134" s="7"/>
      <c r="H134" s="7"/>
      <c r="I134" s="7"/>
      <c r="J134" s="7"/>
      <c r="K134" s="7"/>
      <c r="L134" s="7"/>
      <c r="M134" s="7"/>
      <c r="N134" s="7"/>
      <c r="O134" s="7"/>
      <c r="P134" s="7"/>
      <c r="Q134" s="7"/>
      <c r="R134" s="7"/>
      <c r="S134" s="7"/>
    </row>
    <row r="135" spans="2:19" x14ac:dyDescent="0.25">
      <c r="C135" s="7"/>
      <c r="D135" s="7"/>
      <c r="E135" s="7"/>
      <c r="F135" s="7"/>
      <c r="G135" s="7"/>
      <c r="H135" s="7"/>
      <c r="I135" s="7"/>
      <c r="J135" s="7"/>
      <c r="K135" s="7"/>
      <c r="L135" s="7"/>
      <c r="M135" s="7"/>
      <c r="N135" s="7"/>
      <c r="O135" s="7"/>
      <c r="P135" s="7"/>
      <c r="Q135" s="7"/>
      <c r="R135" s="7"/>
      <c r="S135" s="7"/>
    </row>
    <row r="136" spans="2:19" x14ac:dyDescent="0.25">
      <c r="C136" s="7"/>
      <c r="D136" s="7"/>
      <c r="E136" s="7"/>
      <c r="F136" s="7"/>
      <c r="G136" s="7"/>
      <c r="H136" s="7"/>
      <c r="I136" s="7"/>
      <c r="J136" s="7"/>
      <c r="K136" s="7"/>
      <c r="L136" s="7"/>
      <c r="M136" s="7"/>
      <c r="N136" s="7"/>
      <c r="O136" s="7"/>
      <c r="P136" s="7"/>
      <c r="Q136" s="7"/>
      <c r="R136" s="7"/>
      <c r="S136" s="7"/>
    </row>
    <row r="137" spans="2:19" x14ac:dyDescent="0.25">
      <c r="C137" s="7"/>
      <c r="D137" s="7"/>
      <c r="E137" s="7"/>
      <c r="F137" s="7"/>
      <c r="G137" s="7"/>
      <c r="H137" s="7"/>
      <c r="I137" s="7"/>
      <c r="J137" s="7"/>
      <c r="K137" s="7"/>
      <c r="L137" s="7"/>
      <c r="M137" s="7"/>
      <c r="N137" s="7"/>
      <c r="O137" s="7"/>
      <c r="P137" s="7"/>
      <c r="Q137" s="7"/>
      <c r="R137" s="7"/>
      <c r="S137" s="7"/>
    </row>
  </sheetData>
  <mergeCells count="31">
    <mergeCell ref="B2:S2"/>
    <mergeCell ref="C3:C4"/>
    <mergeCell ref="D3:D4"/>
    <mergeCell ref="J3:J4"/>
    <mergeCell ref="K3:K4"/>
    <mergeCell ref="L3:L4"/>
    <mergeCell ref="M3:M4"/>
    <mergeCell ref="N3:N4"/>
    <mergeCell ref="O3:O4"/>
    <mergeCell ref="P3:P4"/>
    <mergeCell ref="B109:S109"/>
    <mergeCell ref="Q3:Q4"/>
    <mergeCell ref="R3:R4"/>
    <mergeCell ref="S3:S4"/>
    <mergeCell ref="A50:A54"/>
    <mergeCell ref="B102:S102"/>
    <mergeCell ref="B103:S103"/>
    <mergeCell ref="B104:S104"/>
    <mergeCell ref="B105:S105"/>
    <mergeCell ref="B106:S106"/>
    <mergeCell ref="B107:S107"/>
    <mergeCell ref="B108:S108"/>
    <mergeCell ref="B116:S116"/>
    <mergeCell ref="B117:S117"/>
    <mergeCell ref="B118:S118"/>
    <mergeCell ref="B110:S110"/>
    <mergeCell ref="B111:S111"/>
    <mergeCell ref="B112:S112"/>
    <mergeCell ref="B113:S113"/>
    <mergeCell ref="B114:S114"/>
    <mergeCell ref="B115:S115"/>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sheetPr>
  <dimension ref="A1:G281"/>
  <sheetViews>
    <sheetView zoomScaleNormal="100" zoomScaleSheetLayoutView="100" workbookViewId="0"/>
  </sheetViews>
  <sheetFormatPr defaultRowHeight="15" x14ac:dyDescent="0.25"/>
  <cols>
    <col min="1" max="1" width="9.44140625" style="260" customWidth="1"/>
    <col min="2" max="3" width="15" style="260" customWidth="1"/>
    <col min="4" max="16384" width="8.88671875" style="260"/>
  </cols>
  <sheetData>
    <row r="1" spans="1:6" ht="33.75" customHeight="1" thickBot="1" x14ac:dyDescent="0.35">
      <c r="A1" s="48" t="s">
        <v>92</v>
      </c>
      <c r="B1" s="258"/>
      <c r="C1" s="259"/>
      <c r="E1" s="261"/>
    </row>
    <row r="2" spans="1:6" ht="54.75" customHeight="1" thickBot="1" x14ac:dyDescent="0.3">
      <c r="A2" s="259"/>
      <c r="B2" s="554" t="s">
        <v>443</v>
      </c>
      <c r="C2" s="555"/>
    </row>
    <row r="3" spans="1:6" x14ac:dyDescent="0.25">
      <c r="B3" s="24" t="s">
        <v>444</v>
      </c>
      <c r="C3" s="287">
        <v>-0.31754134179281235</v>
      </c>
    </row>
    <row r="4" spans="1:6" x14ac:dyDescent="0.25">
      <c r="B4" s="24" t="s">
        <v>445</v>
      </c>
      <c r="C4" s="287">
        <v>-0.12507214146039916</v>
      </c>
    </row>
    <row r="5" spans="1:6" x14ac:dyDescent="0.25">
      <c r="B5" s="24" t="s">
        <v>446</v>
      </c>
      <c r="C5" s="287">
        <v>1.2172975521594347</v>
      </c>
    </row>
    <row r="6" spans="1:6" x14ac:dyDescent="0.25">
      <c r="B6" s="24" t="s">
        <v>447</v>
      </c>
      <c r="C6" s="287">
        <v>3.0940251464383071</v>
      </c>
    </row>
    <row r="7" spans="1:6" x14ac:dyDescent="0.25">
      <c r="B7" s="24" t="s">
        <v>448</v>
      </c>
      <c r="C7" s="287">
        <v>5.9924948750284583</v>
      </c>
    </row>
    <row r="8" spans="1:6" x14ac:dyDescent="0.25">
      <c r="B8" s="24" t="s">
        <v>449</v>
      </c>
      <c r="C8" s="287">
        <v>8.3384672454572843</v>
      </c>
    </row>
    <row r="9" spans="1:6" x14ac:dyDescent="0.25">
      <c r="B9" s="24" t="s">
        <v>450</v>
      </c>
      <c r="C9" s="287">
        <v>7.0809654791681984</v>
      </c>
    </row>
    <row r="10" spans="1:6" x14ac:dyDescent="0.25">
      <c r="B10" s="24" t="s">
        <v>451</v>
      </c>
      <c r="C10" s="287">
        <v>6.1121425072248536</v>
      </c>
    </row>
    <row r="11" spans="1:6" x14ac:dyDescent="0.25">
      <c r="B11" s="24" t="s">
        <v>452</v>
      </c>
      <c r="C11" s="287">
        <v>4.6261511480738404</v>
      </c>
    </row>
    <row r="12" spans="1:6" x14ac:dyDescent="0.25">
      <c r="B12" s="24" t="s">
        <v>453</v>
      </c>
      <c r="C12" s="287">
        <v>5.5649823835194434</v>
      </c>
    </row>
    <row r="13" spans="1:6" x14ac:dyDescent="0.25">
      <c r="B13" s="24" t="s">
        <v>454</v>
      </c>
      <c r="C13" s="287">
        <v>4.11983699591062</v>
      </c>
    </row>
    <row r="14" spans="1:6" x14ac:dyDescent="0.25">
      <c r="B14" s="24" t="s">
        <v>455</v>
      </c>
      <c r="C14" s="287">
        <v>2.3613649763582161</v>
      </c>
    </row>
    <row r="15" spans="1:6" x14ac:dyDescent="0.25">
      <c r="B15" s="24" t="s">
        <v>456</v>
      </c>
      <c r="C15" s="287">
        <v>0.37293846120357937</v>
      </c>
      <c r="E15" s="279"/>
      <c r="F15" s="279"/>
    </row>
    <row r="16" spans="1:6" x14ac:dyDescent="0.25">
      <c r="B16" s="24" t="s">
        <v>457</v>
      </c>
      <c r="C16" s="287">
        <v>-0.78441977671344298</v>
      </c>
      <c r="E16" s="279"/>
      <c r="F16" s="279"/>
    </row>
    <row r="17" spans="2:7" x14ac:dyDescent="0.25">
      <c r="B17" s="24" t="s">
        <v>458</v>
      </c>
      <c r="C17" s="287">
        <v>-2.0146054938385416</v>
      </c>
      <c r="E17" s="279"/>
      <c r="F17" s="279"/>
    </row>
    <row r="18" spans="2:7" x14ac:dyDescent="0.25">
      <c r="B18" s="24" t="s">
        <v>459</v>
      </c>
      <c r="C18" s="287">
        <v>-2.2441743209647576</v>
      </c>
      <c r="E18" s="279"/>
      <c r="F18" s="279"/>
    </row>
    <row r="19" spans="2:7" x14ac:dyDescent="0.25">
      <c r="B19" s="24" t="s">
        <v>460</v>
      </c>
      <c r="C19" s="287">
        <v>-1.9050550158495287</v>
      </c>
      <c r="E19" s="279"/>
      <c r="F19" s="279"/>
    </row>
    <row r="20" spans="2:7" x14ac:dyDescent="0.25">
      <c r="B20" s="24" t="s">
        <v>461</v>
      </c>
      <c r="C20" s="287">
        <v>-1.1189155223963694</v>
      </c>
      <c r="E20" s="279"/>
      <c r="F20" s="279"/>
    </row>
    <row r="21" spans="2:7" x14ac:dyDescent="0.25">
      <c r="B21" s="24" t="s">
        <v>462</v>
      </c>
      <c r="C21" s="287">
        <v>-0.64595250806615123</v>
      </c>
      <c r="E21" s="279"/>
      <c r="F21" s="279"/>
      <c r="G21" s="280"/>
    </row>
    <row r="22" spans="2:7" x14ac:dyDescent="0.25">
      <c r="B22" s="24" t="s">
        <v>463</v>
      </c>
      <c r="C22" s="287">
        <v>-0.4290028346075343</v>
      </c>
    </row>
    <row r="23" spans="2:7" x14ac:dyDescent="0.25">
      <c r="B23" s="24" t="s">
        <v>464</v>
      </c>
      <c r="C23" s="287">
        <v>-0.36469732480645362</v>
      </c>
    </row>
    <row r="24" spans="2:7" x14ac:dyDescent="0.25">
      <c r="B24" s="24" t="s">
        <v>465</v>
      </c>
      <c r="C24" s="287">
        <v>-0.59698118846179682</v>
      </c>
    </row>
    <row r="25" spans="2:7" x14ac:dyDescent="0.25">
      <c r="B25" s="24" t="s">
        <v>466</v>
      </c>
      <c r="C25" s="287">
        <v>-0.81356779460227113</v>
      </c>
    </row>
    <row r="26" spans="2:7" x14ac:dyDescent="0.25">
      <c r="B26" s="24" t="s">
        <v>467</v>
      </c>
      <c r="C26" s="287">
        <v>-0.60963557675500346</v>
      </c>
    </row>
    <row r="27" spans="2:7" x14ac:dyDescent="0.25">
      <c r="B27" s="24" t="s">
        <v>468</v>
      </c>
      <c r="C27" s="287">
        <v>0.14389989201208098</v>
      </c>
    </row>
    <row r="28" spans="2:7" x14ac:dyDescent="0.25">
      <c r="B28" s="24" t="s">
        <v>469</v>
      </c>
      <c r="C28" s="287">
        <v>1.1290447247512103</v>
      </c>
    </row>
    <row r="29" spans="2:7" x14ac:dyDescent="0.25">
      <c r="B29" s="24" t="s">
        <v>470</v>
      </c>
      <c r="C29" s="287">
        <v>1.4985709902004913</v>
      </c>
    </row>
    <row r="30" spans="2:7" x14ac:dyDescent="0.25">
      <c r="B30" s="24" t="s">
        <v>471</v>
      </c>
      <c r="C30" s="287">
        <v>1.8576853078793951</v>
      </c>
    </row>
    <row r="31" spans="2:7" x14ac:dyDescent="0.25">
      <c r="B31" s="24" t="s">
        <v>472</v>
      </c>
      <c r="C31" s="287">
        <v>1.7600083192032272</v>
      </c>
    </row>
    <row r="32" spans="2:7" x14ac:dyDescent="0.25">
      <c r="B32" s="24" t="s">
        <v>473</v>
      </c>
      <c r="C32" s="287">
        <v>1.4551742172097193</v>
      </c>
    </row>
    <row r="33" spans="1:3" x14ac:dyDescent="0.25">
      <c r="B33" s="24" t="s">
        <v>474</v>
      </c>
      <c r="C33" s="287">
        <v>0.50622050266957686</v>
      </c>
    </row>
    <row r="34" spans="1:3" x14ac:dyDescent="0.25">
      <c r="B34" s="24" t="s">
        <v>475</v>
      </c>
      <c r="C34" s="287">
        <v>-0.66023284683743078</v>
      </c>
    </row>
    <row r="35" spans="1:3" x14ac:dyDescent="0.25">
      <c r="B35" s="24" t="s">
        <v>476</v>
      </c>
      <c r="C35" s="287">
        <v>-1.6930202829047178</v>
      </c>
    </row>
    <row r="36" spans="1:3" x14ac:dyDescent="0.25">
      <c r="B36" s="24" t="s">
        <v>477</v>
      </c>
      <c r="C36" s="287">
        <v>-2.3229707080154598</v>
      </c>
    </row>
    <row r="37" spans="1:3" x14ac:dyDescent="0.25">
      <c r="B37" s="24" t="s">
        <v>478</v>
      </c>
      <c r="C37" s="287">
        <v>-2.8387273341796697</v>
      </c>
    </row>
    <row r="38" spans="1:3" x14ac:dyDescent="0.25">
      <c r="B38" s="24" t="s">
        <v>479</v>
      </c>
      <c r="C38" s="287">
        <v>-2.9785792424809734</v>
      </c>
    </row>
    <row r="39" spans="1:3" x14ac:dyDescent="0.25">
      <c r="A39" s="281"/>
      <c r="B39" s="24" t="s">
        <v>480</v>
      </c>
      <c r="C39" s="287">
        <v>-3.1261474178869348</v>
      </c>
    </row>
    <row r="40" spans="1:3" x14ac:dyDescent="0.25">
      <c r="A40" s="281"/>
      <c r="B40" s="24" t="s">
        <v>481</v>
      </c>
      <c r="C40" s="287">
        <v>-3.1321743933197888</v>
      </c>
    </row>
    <row r="41" spans="1:3" x14ac:dyDescent="0.25">
      <c r="B41" s="24" t="s">
        <v>482</v>
      </c>
      <c r="C41" s="287">
        <v>-3.1898305265711997</v>
      </c>
    </row>
    <row r="42" spans="1:3" x14ac:dyDescent="0.25">
      <c r="B42" s="24" t="s">
        <v>483</v>
      </c>
      <c r="C42" s="287">
        <v>-3.24773353400861</v>
      </c>
    </row>
    <row r="43" spans="1:3" x14ac:dyDescent="0.25">
      <c r="B43" s="24" t="s">
        <v>484</v>
      </c>
      <c r="C43" s="287">
        <v>-3.0823023306466575</v>
      </c>
    </row>
    <row r="44" spans="1:3" x14ac:dyDescent="0.25">
      <c r="B44" s="24" t="s">
        <v>485</v>
      </c>
      <c r="C44" s="287">
        <v>-2.9877924016570803</v>
      </c>
    </row>
    <row r="45" spans="1:3" x14ac:dyDescent="0.25">
      <c r="B45" s="24" t="s">
        <v>486</v>
      </c>
      <c r="C45" s="287">
        <v>-2.8674789045787272</v>
      </c>
    </row>
    <row r="46" spans="1:3" x14ac:dyDescent="0.25">
      <c r="B46" s="24" t="s">
        <v>487</v>
      </c>
      <c r="C46" s="287">
        <v>-2.7643133116405818</v>
      </c>
    </row>
    <row r="47" spans="1:3" x14ac:dyDescent="0.25">
      <c r="B47" s="24" t="s">
        <v>488</v>
      </c>
      <c r="C47" s="287">
        <v>-2.2293391527435342</v>
      </c>
    </row>
    <row r="48" spans="1:3" x14ac:dyDescent="0.25">
      <c r="B48" s="24" t="s">
        <v>489</v>
      </c>
      <c r="C48" s="287">
        <v>-1.8682955075058745</v>
      </c>
    </row>
    <row r="49" spans="2:3" x14ac:dyDescent="0.25">
      <c r="B49" s="24" t="s">
        <v>490</v>
      </c>
      <c r="C49" s="287">
        <v>-1.4858335562753957</v>
      </c>
    </row>
    <row r="50" spans="2:3" x14ac:dyDescent="0.25">
      <c r="B50" s="24" t="s">
        <v>491</v>
      </c>
      <c r="C50" s="287">
        <v>-1.4595914677721931</v>
      </c>
    </row>
    <row r="51" spans="2:3" x14ac:dyDescent="0.25">
      <c r="B51" s="24" t="s">
        <v>492</v>
      </c>
      <c r="C51" s="287">
        <v>-1.1392629391678064</v>
      </c>
    </row>
    <row r="52" spans="2:3" x14ac:dyDescent="0.25">
      <c r="B52" s="24" t="s">
        <v>493</v>
      </c>
      <c r="C52" s="287">
        <v>-0.85737921191248645</v>
      </c>
    </row>
    <row r="53" spans="2:3" x14ac:dyDescent="0.25">
      <c r="B53" s="24" t="s">
        <v>494</v>
      </c>
      <c r="C53" s="287">
        <v>-0.42986956003612825</v>
      </c>
    </row>
    <row r="54" spans="2:3" x14ac:dyDescent="0.25">
      <c r="B54" s="24" t="s">
        <v>495</v>
      </c>
      <c r="C54" s="287">
        <v>-0.29469591755951768</v>
      </c>
    </row>
    <row r="55" spans="2:3" x14ac:dyDescent="0.25">
      <c r="B55" s="24" t="s">
        <v>496</v>
      </c>
      <c r="C55" s="287">
        <v>9.1781332198039564E-2</v>
      </c>
    </row>
    <row r="56" spans="2:3" x14ac:dyDescent="0.25">
      <c r="B56" s="24" t="s">
        <v>497</v>
      </c>
      <c r="C56" s="287">
        <v>0.32353331527143331</v>
      </c>
    </row>
    <row r="57" spans="2:3" x14ac:dyDescent="0.25">
      <c r="B57" s="24" t="s">
        <v>498</v>
      </c>
      <c r="C57" s="287">
        <v>0.28942764647558766</v>
      </c>
    </row>
    <row r="58" spans="2:3" x14ac:dyDescent="0.25">
      <c r="B58" s="24" t="s">
        <v>499</v>
      </c>
      <c r="C58" s="287">
        <v>-3.7395064061073034E-2</v>
      </c>
    </row>
    <row r="59" spans="2:3" x14ac:dyDescent="0.25">
      <c r="B59" s="24" t="s">
        <v>500</v>
      </c>
      <c r="C59" s="287">
        <v>-0.10807879446903229</v>
      </c>
    </row>
    <row r="60" spans="2:3" x14ac:dyDescent="0.25">
      <c r="B60" s="24" t="s">
        <v>501</v>
      </c>
      <c r="C60" s="287">
        <v>0.11532362546575792</v>
      </c>
    </row>
    <row r="61" spans="2:3" ht="15" customHeight="1" x14ac:dyDescent="0.25">
      <c r="B61" s="24" t="s">
        <v>502</v>
      </c>
      <c r="C61" s="287">
        <v>0.13739939334593965</v>
      </c>
    </row>
    <row r="62" spans="2:3" x14ac:dyDescent="0.25">
      <c r="B62" s="24" t="s">
        <v>503</v>
      </c>
      <c r="C62" s="287">
        <v>0.17615046936003145</v>
      </c>
    </row>
    <row r="63" spans="2:3" x14ac:dyDescent="0.25">
      <c r="B63" s="24" t="s">
        <v>504</v>
      </c>
      <c r="C63" s="287">
        <v>0.60979842185969102</v>
      </c>
    </row>
    <row r="64" spans="2:3" x14ac:dyDescent="0.25">
      <c r="B64" s="24" t="s">
        <v>505</v>
      </c>
      <c r="C64" s="287">
        <v>1.3999190802963719</v>
      </c>
    </row>
    <row r="65" spans="2:5" x14ac:dyDescent="0.25">
      <c r="B65" s="24" t="s">
        <v>506</v>
      </c>
      <c r="C65" s="287">
        <v>2.1302231665957114</v>
      </c>
    </row>
    <row r="66" spans="2:5" x14ac:dyDescent="0.25">
      <c r="B66" s="24" t="s">
        <v>507</v>
      </c>
      <c r="C66" s="287">
        <v>2.4636949639236079</v>
      </c>
    </row>
    <row r="67" spans="2:5" x14ac:dyDescent="0.25">
      <c r="B67" s="24" t="s">
        <v>508</v>
      </c>
      <c r="C67" s="287">
        <v>2.8614382534124019</v>
      </c>
      <c r="E67" s="259"/>
    </row>
    <row r="68" spans="2:5" x14ac:dyDescent="0.25">
      <c r="B68" s="24" t="s">
        <v>509</v>
      </c>
      <c r="C68" s="287">
        <v>3.247811421940368</v>
      </c>
      <c r="E68" s="259"/>
    </row>
    <row r="69" spans="2:5" x14ac:dyDescent="0.25">
      <c r="B69" s="24" t="s">
        <v>510</v>
      </c>
      <c r="C69" s="287">
        <v>3.6255127000474481</v>
      </c>
      <c r="E69" s="259"/>
    </row>
    <row r="70" spans="2:5" x14ac:dyDescent="0.25">
      <c r="B70" s="24" t="s">
        <v>511</v>
      </c>
      <c r="C70" s="287">
        <v>3.2815352470715307</v>
      </c>
    </row>
    <row r="71" spans="2:5" x14ac:dyDescent="0.25">
      <c r="B71" s="24" t="s">
        <v>512</v>
      </c>
      <c r="C71" s="287">
        <v>2.9290997453992187</v>
      </c>
    </row>
    <row r="72" spans="2:5" x14ac:dyDescent="0.25">
      <c r="B72" s="24" t="s">
        <v>513</v>
      </c>
      <c r="C72" s="287">
        <v>2.2286087884987351</v>
      </c>
    </row>
    <row r="73" spans="2:5" x14ac:dyDescent="0.25">
      <c r="B73" s="24" t="s">
        <v>514</v>
      </c>
      <c r="C73" s="287">
        <v>1.8032198786028124</v>
      </c>
    </row>
    <row r="74" spans="2:5" x14ac:dyDescent="0.25">
      <c r="B74" s="24" t="s">
        <v>515</v>
      </c>
      <c r="C74" s="287">
        <v>1.0281269618427722</v>
      </c>
    </row>
    <row r="75" spans="2:5" x14ac:dyDescent="0.25">
      <c r="B75" s="24" t="s">
        <v>516</v>
      </c>
      <c r="C75" s="287">
        <v>0.63276357427802676</v>
      </c>
    </row>
    <row r="76" spans="2:5" x14ac:dyDescent="0.25">
      <c r="B76" s="24" t="s">
        <v>517</v>
      </c>
      <c r="C76" s="287">
        <v>6.5816310709687451E-2</v>
      </c>
    </row>
    <row r="77" spans="2:5" x14ac:dyDescent="0.25">
      <c r="B77" s="24" t="s">
        <v>518</v>
      </c>
      <c r="C77" s="287">
        <v>-0.6064679375515436</v>
      </c>
    </row>
    <row r="78" spans="2:5" x14ac:dyDescent="0.25">
      <c r="B78" s="24" t="s">
        <v>519</v>
      </c>
      <c r="C78" s="287">
        <v>-1.4592744140934126</v>
      </c>
    </row>
    <row r="79" spans="2:5" x14ac:dyDescent="0.25">
      <c r="B79" s="24" t="s">
        <v>520</v>
      </c>
      <c r="C79" s="287">
        <v>-2.0762675953954468</v>
      </c>
    </row>
    <row r="80" spans="2:5" x14ac:dyDescent="0.25">
      <c r="B80" s="24" t="s">
        <v>521</v>
      </c>
      <c r="C80" s="287">
        <v>-2.2894038740039862</v>
      </c>
    </row>
    <row r="81" spans="2:3" x14ac:dyDescent="0.25">
      <c r="B81" s="24" t="s">
        <v>522</v>
      </c>
      <c r="C81" s="287">
        <v>-2.3925404910987047</v>
      </c>
    </row>
    <row r="82" spans="2:3" x14ac:dyDescent="0.25">
      <c r="B82" s="24" t="s">
        <v>523</v>
      </c>
      <c r="C82" s="287">
        <v>-2.3667844433931493</v>
      </c>
    </row>
    <row r="83" spans="2:3" x14ac:dyDescent="0.25">
      <c r="B83" s="24" t="s">
        <v>524</v>
      </c>
      <c r="C83" s="287">
        <v>-2.3988624406176475</v>
      </c>
    </row>
    <row r="84" spans="2:3" x14ac:dyDescent="0.25">
      <c r="B84" s="24" t="s">
        <v>525</v>
      </c>
      <c r="C84" s="287">
        <v>-2.3792880993488477</v>
      </c>
    </row>
    <row r="85" spans="2:3" x14ac:dyDescent="0.25">
      <c r="B85" s="24" t="s">
        <v>526</v>
      </c>
      <c r="C85" s="287">
        <v>-2.529574788385148</v>
      </c>
    </row>
    <row r="86" spans="2:3" x14ac:dyDescent="0.25">
      <c r="B86" s="24" t="s">
        <v>527</v>
      </c>
      <c r="C86" s="287">
        <v>-2.3232267965196693</v>
      </c>
    </row>
    <row r="87" spans="2:3" x14ac:dyDescent="0.25">
      <c r="B87" s="24" t="s">
        <v>528</v>
      </c>
      <c r="C87" s="287">
        <v>-2.1469047326471755</v>
      </c>
    </row>
    <row r="88" spans="2:3" x14ac:dyDescent="0.25">
      <c r="B88" s="24" t="s">
        <v>529</v>
      </c>
      <c r="C88" s="287">
        <v>-1.7833427968572593</v>
      </c>
    </row>
    <row r="89" spans="2:3" x14ac:dyDescent="0.25">
      <c r="B89" s="24" t="s">
        <v>530</v>
      </c>
      <c r="C89" s="287">
        <v>-1.7421426825567015</v>
      </c>
    </row>
    <row r="90" spans="2:3" x14ac:dyDescent="0.25">
      <c r="B90" s="24" t="s">
        <v>531</v>
      </c>
      <c r="C90" s="287">
        <v>-1.5659610356214557</v>
      </c>
    </row>
    <row r="91" spans="2:3" x14ac:dyDescent="0.25">
      <c r="B91" s="24" t="s">
        <v>532</v>
      </c>
      <c r="C91" s="287">
        <v>-1.2330244800733461</v>
      </c>
    </row>
    <row r="92" spans="2:3" x14ac:dyDescent="0.25">
      <c r="B92" s="24" t="s">
        <v>533</v>
      </c>
      <c r="C92" s="287">
        <v>-0.79709010172053441</v>
      </c>
    </row>
    <row r="93" spans="2:3" x14ac:dyDescent="0.25">
      <c r="B93" s="24" t="s">
        <v>534</v>
      </c>
      <c r="C93" s="287">
        <v>-0.40806975808874696</v>
      </c>
    </row>
    <row r="94" spans="2:3" x14ac:dyDescent="0.25">
      <c r="B94" s="24" t="s">
        <v>535</v>
      </c>
      <c r="C94" s="287">
        <v>-1.0743037540360965</v>
      </c>
    </row>
    <row r="95" spans="2:3" x14ac:dyDescent="0.25">
      <c r="B95" s="24" t="s">
        <v>536</v>
      </c>
      <c r="C95" s="287">
        <v>-1.7866716295481979</v>
      </c>
    </row>
    <row r="96" spans="2:3" x14ac:dyDescent="0.25">
      <c r="B96" s="24" t="s">
        <v>537</v>
      </c>
      <c r="C96" s="287">
        <v>-2.5249716626439751</v>
      </c>
    </row>
    <row r="97" spans="2:3" x14ac:dyDescent="0.25">
      <c r="B97" s="24" t="s">
        <v>538</v>
      </c>
      <c r="C97" s="287">
        <v>-2.4110249651819422</v>
      </c>
    </row>
    <row r="98" spans="2:3" x14ac:dyDescent="0.25">
      <c r="B98" s="24" t="s">
        <v>539</v>
      </c>
      <c r="C98" s="287">
        <v>-2.1733885801005228</v>
      </c>
    </row>
    <row r="99" spans="2:3" x14ac:dyDescent="0.25">
      <c r="B99" s="24" t="s">
        <v>540</v>
      </c>
      <c r="C99" s="287">
        <v>-2.0796782719291689</v>
      </c>
    </row>
    <row r="100" spans="2:3" x14ac:dyDescent="0.25">
      <c r="B100" s="24" t="s">
        <v>541</v>
      </c>
      <c r="C100" s="287">
        <v>-1.457906550956616</v>
      </c>
    </row>
    <row r="101" spans="2:3" x14ac:dyDescent="0.25">
      <c r="B101" s="24" t="s">
        <v>542</v>
      </c>
      <c r="C101" s="287">
        <v>-0.54291072395592144</v>
      </c>
    </row>
    <row r="102" spans="2:3" x14ac:dyDescent="0.25">
      <c r="B102" s="24" t="s">
        <v>543</v>
      </c>
      <c r="C102" s="287">
        <v>0.62419182842651055</v>
      </c>
    </row>
    <row r="103" spans="2:3" x14ac:dyDescent="0.25">
      <c r="B103" s="24" t="s">
        <v>544</v>
      </c>
      <c r="C103" s="287">
        <v>1.396099380077171</v>
      </c>
    </row>
    <row r="104" spans="2:3" x14ac:dyDescent="0.25">
      <c r="B104" s="24" t="s">
        <v>545</v>
      </c>
      <c r="C104" s="287">
        <v>1.7702410192787841</v>
      </c>
    </row>
    <row r="105" spans="2:3" x14ac:dyDescent="0.25">
      <c r="B105" s="24" t="s">
        <v>546</v>
      </c>
      <c r="C105" s="287">
        <v>2.1445816438977592</v>
      </c>
    </row>
    <row r="106" spans="2:3" x14ac:dyDescent="0.25">
      <c r="B106" s="24" t="s">
        <v>547</v>
      </c>
      <c r="C106" s="287">
        <v>2.2526543723390282</v>
      </c>
    </row>
    <row r="107" spans="2:3" x14ac:dyDescent="0.25">
      <c r="B107" s="24" t="s">
        <v>548</v>
      </c>
      <c r="C107" s="287">
        <v>2.5361872093246194</v>
      </c>
    </row>
    <row r="108" spans="2:3" x14ac:dyDescent="0.25">
      <c r="B108" s="24" t="s">
        <v>549</v>
      </c>
      <c r="C108" s="287">
        <v>2.5227077711216377</v>
      </c>
    </row>
    <row r="109" spans="2:3" x14ac:dyDescent="0.25">
      <c r="B109" s="24" t="s">
        <v>550</v>
      </c>
      <c r="C109" s="287">
        <v>1.9668482212957559</v>
      </c>
    </row>
    <row r="110" spans="2:3" x14ac:dyDescent="0.25">
      <c r="B110" s="24" t="s">
        <v>551</v>
      </c>
      <c r="C110" s="287">
        <v>1.0018869044333829</v>
      </c>
    </row>
    <row r="111" spans="2:3" x14ac:dyDescent="0.25">
      <c r="B111" s="24" t="s">
        <v>552</v>
      </c>
      <c r="C111" s="287">
        <v>0.57501236869769246</v>
      </c>
    </row>
    <row r="112" spans="2:3" x14ac:dyDescent="0.25">
      <c r="B112" s="24" t="s">
        <v>553</v>
      </c>
      <c r="C112" s="287">
        <v>0.84781579122938966</v>
      </c>
    </row>
    <row r="113" spans="2:3" x14ac:dyDescent="0.25">
      <c r="B113" s="24" t="s">
        <v>554</v>
      </c>
      <c r="C113" s="287">
        <v>1.9153074260205905</v>
      </c>
    </row>
    <row r="114" spans="2:3" x14ac:dyDescent="0.25">
      <c r="B114" s="24" t="s">
        <v>555</v>
      </c>
      <c r="C114" s="287">
        <v>2.0868627916466997</v>
      </c>
    </row>
    <row r="115" spans="2:3" x14ac:dyDescent="0.25">
      <c r="B115" s="24" t="s">
        <v>556</v>
      </c>
      <c r="C115" s="287">
        <v>2.0840913348286367</v>
      </c>
    </row>
    <row r="116" spans="2:3" x14ac:dyDescent="0.25">
      <c r="B116" s="24" t="s">
        <v>557</v>
      </c>
      <c r="C116" s="287">
        <v>1.1841576222063945</v>
      </c>
    </row>
    <row r="117" spans="2:3" x14ac:dyDescent="0.25">
      <c r="B117" s="24" t="s">
        <v>558</v>
      </c>
      <c r="C117" s="287">
        <v>0.99470161899657816</v>
      </c>
    </row>
    <row r="118" spans="2:3" x14ac:dyDescent="0.25">
      <c r="B118" s="24" t="s">
        <v>559</v>
      </c>
      <c r="C118" s="287">
        <v>1.1864921161041544</v>
      </c>
    </row>
    <row r="119" spans="2:3" x14ac:dyDescent="0.25">
      <c r="B119" s="24" t="s">
        <v>560</v>
      </c>
      <c r="C119" s="287">
        <v>1.1832148690456998</v>
      </c>
    </row>
    <row r="120" spans="2:3" x14ac:dyDescent="0.25">
      <c r="B120" s="24" t="s">
        <v>561</v>
      </c>
      <c r="C120" s="287">
        <v>1.4174513958266639</v>
      </c>
    </row>
    <row r="121" spans="2:3" x14ac:dyDescent="0.25">
      <c r="B121" s="24" t="s">
        <v>562</v>
      </c>
      <c r="C121" s="287">
        <v>0.48196459895074967</v>
      </c>
    </row>
    <row r="122" spans="2:3" x14ac:dyDescent="0.25">
      <c r="B122" s="24" t="s">
        <v>563</v>
      </c>
      <c r="C122" s="287">
        <v>0.2012774546829221</v>
      </c>
    </row>
    <row r="123" spans="2:3" x14ac:dyDescent="0.25">
      <c r="B123" s="24" t="s">
        <v>564</v>
      </c>
      <c r="C123" s="287">
        <v>-0.26585867346740644</v>
      </c>
    </row>
    <row r="124" spans="2:3" x14ac:dyDescent="0.25">
      <c r="B124" s="24" t="s">
        <v>565</v>
      </c>
      <c r="C124" s="287">
        <v>-0.12423624897321822</v>
      </c>
    </row>
    <row r="125" spans="2:3" x14ac:dyDescent="0.25">
      <c r="B125" s="24" t="s">
        <v>566</v>
      </c>
      <c r="C125" s="287">
        <v>-0.11473989004618372</v>
      </c>
    </row>
    <row r="126" spans="2:3" x14ac:dyDescent="0.25">
      <c r="B126" s="24" t="s">
        <v>567</v>
      </c>
      <c r="C126" s="287">
        <v>-0.66893402500661958</v>
      </c>
    </row>
    <row r="127" spans="2:3" x14ac:dyDescent="0.25">
      <c r="B127" s="24" t="s">
        <v>568</v>
      </c>
      <c r="C127" s="287">
        <v>-0.78492227260090142</v>
      </c>
    </row>
    <row r="128" spans="2:3" x14ac:dyDescent="0.25">
      <c r="B128" s="24" t="s">
        <v>569</v>
      </c>
      <c r="C128" s="287">
        <v>-0.58599876460737776</v>
      </c>
    </row>
    <row r="129" spans="2:6" x14ac:dyDescent="0.25">
      <c r="B129" s="24" t="s">
        <v>570</v>
      </c>
      <c r="C129" s="287">
        <v>0.42271818772389486</v>
      </c>
    </row>
    <row r="130" spans="2:6" x14ac:dyDescent="0.25">
      <c r="B130" s="24" t="s">
        <v>571</v>
      </c>
      <c r="C130" s="287">
        <v>0.93815278087466403</v>
      </c>
    </row>
    <row r="131" spans="2:6" x14ac:dyDescent="0.25">
      <c r="B131" s="24" t="s">
        <v>572</v>
      </c>
      <c r="C131" s="287">
        <v>1.1105412186981674</v>
      </c>
    </row>
    <row r="132" spans="2:6" x14ac:dyDescent="0.25">
      <c r="B132" s="24" t="s">
        <v>573</v>
      </c>
      <c r="C132" s="287">
        <v>0.76808379355074319</v>
      </c>
    </row>
    <row r="133" spans="2:6" x14ac:dyDescent="0.25">
      <c r="B133" s="24" t="s">
        <v>574</v>
      </c>
      <c r="C133" s="287">
        <v>0.89280639409515172</v>
      </c>
    </row>
    <row r="134" spans="2:6" x14ac:dyDescent="0.25">
      <c r="B134" s="24" t="s">
        <v>575</v>
      </c>
      <c r="C134" s="287">
        <v>0.86438544026097863</v>
      </c>
    </row>
    <row r="135" spans="2:6" x14ac:dyDescent="0.25">
      <c r="B135" s="24" t="s">
        <v>576</v>
      </c>
      <c r="C135" s="287">
        <v>0.77032229144943143</v>
      </c>
    </row>
    <row r="136" spans="2:6" x14ac:dyDescent="0.25">
      <c r="B136" s="24" t="s">
        <v>577</v>
      </c>
      <c r="C136" s="287">
        <v>0.6033752872148167</v>
      </c>
    </row>
    <row r="137" spans="2:6" x14ac:dyDescent="0.25">
      <c r="B137" s="24" t="s">
        <v>578</v>
      </c>
      <c r="C137" s="287">
        <v>0.46652481477825547</v>
      </c>
    </row>
    <row r="138" spans="2:6" x14ac:dyDescent="0.25">
      <c r="B138" s="24" t="s">
        <v>579</v>
      </c>
      <c r="C138" s="287">
        <v>0.27552281310959509</v>
      </c>
    </row>
    <row r="139" spans="2:6" x14ac:dyDescent="0.25">
      <c r="B139" s="24" t="s">
        <v>580</v>
      </c>
      <c r="C139" s="287">
        <v>0.1690231511814165</v>
      </c>
    </row>
    <row r="140" spans="2:6" x14ac:dyDescent="0.25">
      <c r="B140" s="24" t="s">
        <v>581</v>
      </c>
      <c r="C140" s="287">
        <v>9.7991998415484907E-2</v>
      </c>
    </row>
    <row r="141" spans="2:6" x14ac:dyDescent="0.25">
      <c r="B141" s="24" t="s">
        <v>582</v>
      </c>
      <c r="C141" s="287">
        <v>3.8809735458450088E-2</v>
      </c>
    </row>
    <row r="142" spans="2:6" x14ac:dyDescent="0.25">
      <c r="B142" s="24" t="s">
        <v>583</v>
      </c>
      <c r="C142" s="287">
        <v>0.53223264224031963</v>
      </c>
    </row>
    <row r="143" spans="2:6" x14ac:dyDescent="0.25">
      <c r="B143" s="24" t="s">
        <v>584</v>
      </c>
      <c r="C143" s="287">
        <v>0.8937707564181111</v>
      </c>
      <c r="F143" s="461"/>
    </row>
    <row r="144" spans="2:6" x14ac:dyDescent="0.25">
      <c r="B144" s="24" t="s">
        <v>585</v>
      </c>
      <c r="C144" s="287">
        <v>1.6916211513493409</v>
      </c>
      <c r="F144" s="461"/>
    </row>
    <row r="145" spans="2:6" x14ac:dyDescent="0.25">
      <c r="B145" s="24" t="s">
        <v>586</v>
      </c>
      <c r="C145" s="287">
        <v>1.7011978591288479</v>
      </c>
      <c r="F145" s="461"/>
    </row>
    <row r="146" spans="2:6" x14ac:dyDescent="0.25">
      <c r="B146" s="24" t="s">
        <v>587</v>
      </c>
      <c r="C146" s="287">
        <v>1.4421378889537639</v>
      </c>
      <c r="F146" s="461"/>
    </row>
    <row r="147" spans="2:6" x14ac:dyDescent="0.25">
      <c r="B147" s="24" t="s">
        <v>132</v>
      </c>
      <c r="C147" s="287">
        <v>1.1709351041130873</v>
      </c>
      <c r="E147" s="441"/>
      <c r="F147" s="461"/>
    </row>
    <row r="148" spans="2:6" x14ac:dyDescent="0.25">
      <c r="B148" s="24" t="s">
        <v>133</v>
      </c>
      <c r="C148" s="287">
        <v>0.73612696192791238</v>
      </c>
      <c r="E148" s="441"/>
      <c r="F148" s="461"/>
    </row>
    <row r="149" spans="2:6" x14ac:dyDescent="0.25">
      <c r="B149" s="24" t="s">
        <v>134</v>
      </c>
      <c r="C149" s="287">
        <v>-6.4257465754494023E-2</v>
      </c>
      <c r="E149" s="441"/>
      <c r="F149" s="461"/>
    </row>
    <row r="150" spans="2:6" x14ac:dyDescent="0.25">
      <c r="B150" s="24" t="s">
        <v>148</v>
      </c>
      <c r="C150" s="287">
        <v>-2.038785234133845</v>
      </c>
      <c r="E150" s="441"/>
      <c r="F150" s="461"/>
    </row>
    <row r="151" spans="2:6" x14ac:dyDescent="0.25">
      <c r="B151" s="24" t="s">
        <v>2</v>
      </c>
      <c r="C151" s="287">
        <v>-3.7187918436254797</v>
      </c>
      <c r="E151" s="441"/>
      <c r="F151" s="461"/>
    </row>
    <row r="152" spans="2:6" x14ac:dyDescent="0.25">
      <c r="B152" s="24" t="s">
        <v>3</v>
      </c>
      <c r="C152" s="287">
        <v>-4.1467966467192126</v>
      </c>
      <c r="E152" s="441"/>
      <c r="F152" s="461"/>
    </row>
    <row r="153" spans="2:6" x14ac:dyDescent="0.25">
      <c r="B153" s="24" t="s">
        <v>4</v>
      </c>
      <c r="C153" s="287">
        <v>-3.9316008357918526</v>
      </c>
      <c r="E153" s="441"/>
      <c r="F153" s="461"/>
    </row>
    <row r="154" spans="2:6" x14ac:dyDescent="0.25">
      <c r="B154" s="24" t="s">
        <v>5</v>
      </c>
      <c r="C154" s="287">
        <v>-3.5687047656324347</v>
      </c>
      <c r="E154" s="441"/>
      <c r="F154" s="461"/>
    </row>
    <row r="155" spans="2:6" x14ac:dyDescent="0.25">
      <c r="B155" s="24" t="s">
        <v>6</v>
      </c>
      <c r="C155" s="287">
        <v>-2.8073632951400724</v>
      </c>
      <c r="E155" s="441"/>
      <c r="F155" s="461"/>
    </row>
    <row r="156" spans="2:6" x14ac:dyDescent="0.25">
      <c r="B156" s="24" t="s">
        <v>7</v>
      </c>
      <c r="C156" s="287">
        <v>-2.1369431565375607</v>
      </c>
      <c r="E156" s="441"/>
      <c r="F156" s="461"/>
    </row>
    <row r="157" spans="2:6" x14ac:dyDescent="0.25">
      <c r="B157" s="24" t="s">
        <v>8</v>
      </c>
      <c r="C157" s="287">
        <v>-1.661198532245016</v>
      </c>
      <c r="E157" s="441"/>
      <c r="F157" s="461"/>
    </row>
    <row r="158" spans="2:6" x14ac:dyDescent="0.25">
      <c r="B158" s="24" t="s">
        <v>9</v>
      </c>
      <c r="C158" s="287">
        <v>-1.583137172929197</v>
      </c>
      <c r="E158" s="441"/>
      <c r="F158" s="461"/>
    </row>
    <row r="159" spans="2:6" x14ac:dyDescent="0.25">
      <c r="B159" s="24" t="s">
        <v>10</v>
      </c>
      <c r="C159" s="287">
        <v>-1.1865799592426496</v>
      </c>
      <c r="E159" s="441"/>
      <c r="F159" s="461"/>
    </row>
    <row r="160" spans="2:6" x14ac:dyDescent="0.25">
      <c r="B160" s="24" t="s">
        <v>11</v>
      </c>
      <c r="C160" s="287">
        <v>-1.415820213758701</v>
      </c>
      <c r="E160" s="441"/>
      <c r="F160" s="461"/>
    </row>
    <row r="161" spans="2:6" x14ac:dyDescent="0.25">
      <c r="B161" s="24" t="s">
        <v>12</v>
      </c>
      <c r="C161" s="287">
        <v>-1.631082761074278</v>
      </c>
      <c r="E161" s="441"/>
      <c r="F161" s="461"/>
    </row>
    <row r="162" spans="2:6" x14ac:dyDescent="0.25">
      <c r="B162" s="24" t="s">
        <v>13</v>
      </c>
      <c r="C162" s="287">
        <v>-1.945022105463335</v>
      </c>
      <c r="E162" s="441"/>
      <c r="F162" s="461"/>
    </row>
    <row r="163" spans="2:6" x14ac:dyDescent="0.25">
      <c r="B163" s="24" t="s">
        <v>14</v>
      </c>
      <c r="C163" s="287">
        <v>-1.4446960703117342</v>
      </c>
      <c r="E163" s="441"/>
    </row>
    <row r="164" spans="2:6" x14ac:dyDescent="0.25">
      <c r="B164" s="24" t="s">
        <v>15</v>
      </c>
      <c r="C164" s="287">
        <v>-1.9224052336848974</v>
      </c>
      <c r="E164" s="441"/>
    </row>
    <row r="165" spans="2:6" x14ac:dyDescent="0.25">
      <c r="B165" s="24" t="s">
        <v>16</v>
      </c>
      <c r="C165" s="287">
        <v>-1.2318501686050638</v>
      </c>
      <c r="E165" s="441"/>
    </row>
    <row r="166" spans="2:6" x14ac:dyDescent="0.25">
      <c r="B166" s="24" t="s">
        <v>17</v>
      </c>
      <c r="C166" s="287">
        <v>-1.6622557315699651</v>
      </c>
      <c r="E166" s="441"/>
    </row>
    <row r="167" spans="2:6" x14ac:dyDescent="0.25">
      <c r="B167" s="24" t="s">
        <v>18</v>
      </c>
      <c r="C167" s="287">
        <v>-1.529112662608489</v>
      </c>
      <c r="E167" s="441"/>
    </row>
    <row r="168" spans="2:6" x14ac:dyDescent="0.25">
      <c r="B168" s="24" t="s">
        <v>19</v>
      </c>
      <c r="C168" s="287">
        <v>-1.639968270074357</v>
      </c>
      <c r="E168" s="441"/>
    </row>
    <row r="169" spans="2:6" x14ac:dyDescent="0.25">
      <c r="B169" s="24" t="s">
        <v>20</v>
      </c>
      <c r="C169" s="287">
        <v>-1.4620119735937072</v>
      </c>
      <c r="E169" s="441"/>
    </row>
    <row r="170" spans="2:6" x14ac:dyDescent="0.25">
      <c r="B170" s="24" t="s">
        <v>21</v>
      </c>
      <c r="C170" s="287">
        <v>-1.5673754003852318</v>
      </c>
      <c r="E170" s="441"/>
    </row>
    <row r="171" spans="2:6" x14ac:dyDescent="0.25">
      <c r="B171" s="24" t="s">
        <v>22</v>
      </c>
      <c r="C171" s="287">
        <v>-1.2347685321522952</v>
      </c>
      <c r="E171" s="441"/>
    </row>
    <row r="172" spans="2:6" x14ac:dyDescent="0.25">
      <c r="B172" s="24" t="s">
        <v>23</v>
      </c>
      <c r="C172" s="287">
        <v>-0.87899125007665047</v>
      </c>
      <c r="E172" s="441"/>
    </row>
    <row r="173" spans="2:6" x14ac:dyDescent="0.25">
      <c r="B173" s="24" t="s">
        <v>24</v>
      </c>
      <c r="C173" s="287">
        <v>-0.55956683033886956</v>
      </c>
      <c r="E173" s="441"/>
    </row>
    <row r="174" spans="2:6" x14ac:dyDescent="0.25">
      <c r="B174" s="24" t="s">
        <v>25</v>
      </c>
      <c r="C174" s="287">
        <v>-0.25585918816125131</v>
      </c>
      <c r="E174" s="441"/>
    </row>
    <row r="175" spans="2:6" x14ac:dyDescent="0.25">
      <c r="B175" s="24" t="s">
        <v>26</v>
      </c>
      <c r="C175" s="287">
        <v>-0.49816287986663466</v>
      </c>
      <c r="E175" s="441"/>
    </row>
    <row r="176" spans="2:6" x14ac:dyDescent="0.25">
      <c r="B176" s="24" t="s">
        <v>27</v>
      </c>
      <c r="C176" s="287">
        <v>-0.4356756605706385</v>
      </c>
      <c r="E176" s="441"/>
    </row>
    <row r="177" spans="2:5" x14ac:dyDescent="0.25">
      <c r="B177" s="24" t="s">
        <v>28</v>
      </c>
      <c r="C177" s="287">
        <v>-0.61652130372117175</v>
      </c>
      <c r="E177" s="441"/>
    </row>
    <row r="178" spans="2:5" x14ac:dyDescent="0.25">
      <c r="B178" s="24" t="s">
        <v>29</v>
      </c>
      <c r="C178" s="287">
        <v>-0.5639510452298081</v>
      </c>
      <c r="E178" s="441"/>
    </row>
    <row r="179" spans="2:5" x14ac:dyDescent="0.25">
      <c r="B179" s="24" t="s">
        <v>30</v>
      </c>
      <c r="C179" s="287">
        <v>-0.57999999999999996</v>
      </c>
      <c r="E179" s="441"/>
    </row>
    <row r="180" spans="2:5" x14ac:dyDescent="0.25">
      <c r="B180" s="24" t="s">
        <v>52</v>
      </c>
      <c r="C180" s="287">
        <v>-0.5</v>
      </c>
      <c r="E180" s="441"/>
    </row>
    <row r="181" spans="2:5" x14ac:dyDescent="0.25">
      <c r="B181" s="24" t="s">
        <v>53</v>
      </c>
      <c r="C181" s="287">
        <v>-0.42</v>
      </c>
      <c r="E181" s="441"/>
    </row>
    <row r="182" spans="2:5" x14ac:dyDescent="0.25">
      <c r="B182" s="24" t="s">
        <v>54</v>
      </c>
      <c r="C182" s="287">
        <v>0</v>
      </c>
      <c r="E182" s="441"/>
    </row>
    <row r="183" spans="2:5" x14ac:dyDescent="0.25">
      <c r="B183" s="24" t="s">
        <v>55</v>
      </c>
      <c r="C183" s="287">
        <v>0.03</v>
      </c>
      <c r="E183" s="441"/>
    </row>
    <row r="184" spans="2:5" x14ac:dyDescent="0.25">
      <c r="B184" s="135" t="s">
        <v>85</v>
      </c>
      <c r="C184" s="92">
        <v>-0.03</v>
      </c>
      <c r="E184" s="441"/>
    </row>
    <row r="185" spans="2:5" x14ac:dyDescent="0.25">
      <c r="B185" s="135" t="s">
        <v>86</v>
      </c>
      <c r="C185" s="92">
        <v>0.02</v>
      </c>
      <c r="E185" s="441"/>
    </row>
    <row r="186" spans="2:5" x14ac:dyDescent="0.25">
      <c r="B186" s="135" t="s">
        <v>87</v>
      </c>
      <c r="C186" s="92">
        <v>0.15</v>
      </c>
      <c r="E186" s="441"/>
    </row>
    <row r="187" spans="2:5" x14ac:dyDescent="0.25">
      <c r="B187" s="135" t="s">
        <v>88</v>
      </c>
      <c r="C187" s="92">
        <v>7.0000000000000007E-2</v>
      </c>
      <c r="E187" s="441"/>
    </row>
    <row r="188" spans="2:5" ht="15.75" thickBot="1" x14ac:dyDescent="0.3">
      <c r="B188" s="462" t="s">
        <v>99</v>
      </c>
      <c r="C188" s="463">
        <v>0.17</v>
      </c>
      <c r="E188" s="441"/>
    </row>
    <row r="189" spans="2:5" x14ac:dyDescent="0.25">
      <c r="B189" s="24">
        <v>1972</v>
      </c>
      <c r="C189" s="287">
        <v>0.96938437843856207</v>
      </c>
    </row>
    <row r="190" spans="2:5" x14ac:dyDescent="0.25">
      <c r="B190" s="24">
        <v>1973</v>
      </c>
      <c r="C190" s="287">
        <v>6.8763151451230726</v>
      </c>
    </row>
    <row r="191" spans="2:5" x14ac:dyDescent="0.25">
      <c r="B191" s="24">
        <v>1974</v>
      </c>
      <c r="C191" s="287">
        <v>4.1526543977831381</v>
      </c>
    </row>
    <row r="192" spans="2:5" x14ac:dyDescent="0.25">
      <c r="B192" s="24">
        <v>1975</v>
      </c>
      <c r="C192" s="287">
        <v>-1.1756493864879474</v>
      </c>
    </row>
    <row r="193" spans="2:3" x14ac:dyDescent="0.25">
      <c r="B193" s="24">
        <v>1976</v>
      </c>
      <c r="C193" s="287">
        <v>-1.0259401099220895</v>
      </c>
    </row>
    <row r="194" spans="2:3" x14ac:dyDescent="0.25">
      <c r="B194" s="24">
        <v>1977</v>
      </c>
      <c r="C194" s="287">
        <v>-0.59606871544704632</v>
      </c>
    </row>
    <row r="195" spans="2:3" x14ac:dyDescent="0.25">
      <c r="B195" s="24">
        <v>1978</v>
      </c>
      <c r="C195" s="287">
        <v>1.1566715894133779</v>
      </c>
    </row>
    <row r="196" spans="2:3" x14ac:dyDescent="0.25">
      <c r="B196" s="24">
        <v>1979</v>
      </c>
      <c r="C196" s="287">
        <v>0.75290818012943816</v>
      </c>
    </row>
    <row r="197" spans="2:3" x14ac:dyDescent="0.25">
      <c r="B197" s="24">
        <v>1980</v>
      </c>
      <c r="C197" s="287">
        <v>-2.4560902253748651</v>
      </c>
    </row>
    <row r="198" spans="2:3" x14ac:dyDescent="0.25">
      <c r="B198" s="24">
        <v>1981</v>
      </c>
      <c r="C198" s="287">
        <v>-3.1743779105920567</v>
      </c>
    </row>
    <row r="199" spans="2:3" x14ac:dyDescent="0.25">
      <c r="B199" s="24">
        <v>1982</v>
      </c>
      <c r="C199" s="287">
        <v>-2.9251566522099495</v>
      </c>
    </row>
    <row r="200" spans="2:3" x14ac:dyDescent="0.25">
      <c r="B200" s="24">
        <v>1983</v>
      </c>
      <c r="C200" s="287">
        <v>-1.7594286322187429</v>
      </c>
    </row>
    <row r="201" spans="2:3" x14ac:dyDescent="0.25">
      <c r="B201" s="24">
        <v>1984</v>
      </c>
      <c r="C201" s="287">
        <v>-0.68101837075995775</v>
      </c>
    </row>
    <row r="202" spans="2:3" x14ac:dyDescent="0.25">
      <c r="B202" s="24">
        <v>1985</v>
      </c>
      <c r="C202" s="287">
        <v>0.16665697618839204</v>
      </c>
    </row>
    <row r="203" spans="2:3" x14ac:dyDescent="0.25">
      <c r="B203" s="24">
        <v>1986</v>
      </c>
      <c r="C203" s="287">
        <v>8.1067498787831482E-2</v>
      </c>
    </row>
    <row r="204" spans="2:3" x14ac:dyDescent="0.25">
      <c r="B204" s="24">
        <v>1987</v>
      </c>
      <c r="C204" s="287">
        <v>1.6576406336361629</v>
      </c>
    </row>
    <row r="205" spans="2:3" x14ac:dyDescent="0.25">
      <c r="B205" s="24">
        <v>1988</v>
      </c>
      <c r="C205" s="287">
        <v>3.2556532759616772</v>
      </c>
    </row>
    <row r="206" spans="2:3" x14ac:dyDescent="0.25">
      <c r="B206" s="24">
        <v>1989</v>
      </c>
      <c r="C206" s="287">
        <v>1.9909043477422443</v>
      </c>
    </row>
    <row r="207" spans="2:3" x14ac:dyDescent="0.25">
      <c r="B207" s="24">
        <v>1990</v>
      </c>
      <c r="C207" s="287">
        <v>-0.34513202610602889</v>
      </c>
    </row>
    <row r="208" spans="2:3" x14ac:dyDescent="0.25">
      <c r="B208" s="24">
        <v>1991</v>
      </c>
      <c r="C208" s="287">
        <v>-2.2811665973688093</v>
      </c>
    </row>
    <row r="209" spans="2:3" x14ac:dyDescent="0.25">
      <c r="B209" s="24">
        <v>1992</v>
      </c>
      <c r="C209" s="287">
        <v>-2.4077632255556125</v>
      </c>
    </row>
    <row r="210" spans="2:3" x14ac:dyDescent="0.25">
      <c r="B210" s="24">
        <v>1993</v>
      </c>
      <c r="C210" s="287">
        <v>-1.8086346278046648</v>
      </c>
    </row>
    <row r="211" spans="2:3" x14ac:dyDescent="0.25">
      <c r="B211" s="24">
        <v>1994</v>
      </c>
      <c r="C211" s="287">
        <v>-0.87757543089522017</v>
      </c>
    </row>
    <row r="212" spans="2:3" x14ac:dyDescent="0.25">
      <c r="B212" s="24">
        <v>1995</v>
      </c>
      <c r="C212" s="287">
        <v>-2.2256027627678918</v>
      </c>
    </row>
    <row r="213" spans="2:3" x14ac:dyDescent="0.25">
      <c r="B213" s="24">
        <v>1996</v>
      </c>
      <c r="C213" s="287">
        <v>-0.86731353535719791</v>
      </c>
    </row>
    <row r="214" spans="2:3" x14ac:dyDescent="0.25">
      <c r="B214" s="24">
        <v>1997</v>
      </c>
      <c r="C214" s="287">
        <v>1.8919195433169307</v>
      </c>
    </row>
    <row r="215" spans="2:3" x14ac:dyDescent="0.25">
      <c r="B215" s="24">
        <v>1998</v>
      </c>
      <c r="C215" s="287">
        <v>1.9969129705086033</v>
      </c>
    </row>
    <row r="216" spans="2:3" x14ac:dyDescent="0.25">
      <c r="B216" s="24">
        <v>1999</v>
      </c>
      <c r="C216" s="287">
        <v>1.3612539139893016</v>
      </c>
    </row>
    <row r="217" spans="2:3" x14ac:dyDescent="0.25">
      <c r="B217" s="24">
        <v>2000</v>
      </c>
      <c r="C217" s="287">
        <v>1.3591377018217941</v>
      </c>
    </row>
    <row r="218" spans="2:3" x14ac:dyDescent="0.25">
      <c r="B218" s="24">
        <v>2001</v>
      </c>
      <c r="C218" s="287">
        <v>0.81573352434801905</v>
      </c>
    </row>
    <row r="219" spans="2:3" x14ac:dyDescent="0.25">
      <c r="B219" s="24">
        <v>2002</v>
      </c>
      <c r="C219" s="287">
        <v>-0.29512083919178167</v>
      </c>
    </row>
    <row r="220" spans="2:3" x14ac:dyDescent="0.25">
      <c r="B220" s="24">
        <v>2003</v>
      </c>
      <c r="C220" s="287">
        <v>-3.3622813913325444E-4</v>
      </c>
    </row>
    <row r="221" spans="2:3" x14ac:dyDescent="0.25">
      <c r="B221" s="24">
        <v>2004</v>
      </c>
      <c r="C221" s="287">
        <v>0.90853430717660899</v>
      </c>
    </row>
    <row r="222" spans="2:3" x14ac:dyDescent="0.25">
      <c r="B222" s="24">
        <v>2005</v>
      </c>
      <c r="C222" s="287">
        <v>0.52556142738254152</v>
      </c>
    </row>
    <row r="223" spans="2:3" x14ac:dyDescent="0.25">
      <c r="B223" s="24">
        <v>2006</v>
      </c>
      <c r="C223" s="287">
        <v>0.20949134856746809</v>
      </c>
    </row>
    <row r="224" spans="2:3" x14ac:dyDescent="0.25">
      <c r="B224" s="24">
        <v>2007</v>
      </c>
      <c r="C224" s="287">
        <v>1.43272988761845</v>
      </c>
    </row>
    <row r="225" spans="2:3" x14ac:dyDescent="0.25">
      <c r="B225" s="24">
        <v>2008</v>
      </c>
      <c r="C225" s="287">
        <v>-4.4788158685989288E-2</v>
      </c>
    </row>
    <row r="226" spans="2:3" x14ac:dyDescent="0.25">
      <c r="B226" s="24">
        <v>2009</v>
      </c>
      <c r="C226" s="287">
        <v>-3.8416029548958903</v>
      </c>
    </row>
    <row r="227" spans="2:3" x14ac:dyDescent="0.25">
      <c r="B227" s="24">
        <v>2010</v>
      </c>
      <c r="C227" s="287">
        <v>-2.0456923405445337</v>
      </c>
    </row>
    <row r="228" spans="2:3" x14ac:dyDescent="0.25">
      <c r="B228" s="24">
        <v>2011</v>
      </c>
      <c r="C228" s="287">
        <v>-1.5456500144021135</v>
      </c>
    </row>
    <row r="229" spans="2:3" x14ac:dyDescent="0.25">
      <c r="B229" s="24">
        <v>2012</v>
      </c>
      <c r="C229" s="287">
        <v>-1.5652798345850414</v>
      </c>
    </row>
    <row r="230" spans="2:3" x14ac:dyDescent="0.25">
      <c r="B230" s="24">
        <v>2013</v>
      </c>
      <c r="C230" s="287">
        <v>-1.5495761357272357</v>
      </c>
    </row>
    <row r="231" spans="2:3" x14ac:dyDescent="0.25">
      <c r="B231" s="24">
        <v>2014</v>
      </c>
      <c r="C231" s="287">
        <v>-0.72968091666096768</v>
      </c>
    </row>
    <row r="232" spans="2:3" x14ac:dyDescent="0.25">
      <c r="B232" s="24">
        <v>2015</v>
      </c>
      <c r="C232" s="287">
        <v>-0.52880863553133395</v>
      </c>
    </row>
    <row r="233" spans="2:3" x14ac:dyDescent="0.25">
      <c r="B233" s="24">
        <v>2016</v>
      </c>
      <c r="C233" s="287">
        <v>-0.37387858834237875</v>
      </c>
    </row>
    <row r="234" spans="2:3" ht="15.75" thickBot="1" x14ac:dyDescent="0.3">
      <c r="B234" s="464">
        <v>2017</v>
      </c>
      <c r="C234" s="465">
        <v>4.2647367434270222E-2</v>
      </c>
    </row>
    <row r="235" spans="2:3" x14ac:dyDescent="0.25">
      <c r="B235" s="24" t="s">
        <v>588</v>
      </c>
      <c r="C235" s="287">
        <v>2.5587480165039125</v>
      </c>
    </row>
    <row r="236" spans="2:3" x14ac:dyDescent="0.25">
      <c r="B236" s="24" t="s">
        <v>589</v>
      </c>
      <c r="C236" s="287">
        <v>6.5398237226014402</v>
      </c>
    </row>
    <row r="237" spans="2:3" x14ac:dyDescent="0.25">
      <c r="B237" s="24" t="s">
        <v>590</v>
      </c>
      <c r="C237" s="287">
        <v>3.070174204856599</v>
      </c>
    </row>
    <row r="238" spans="2:3" x14ac:dyDescent="0.25">
      <c r="B238" s="24" t="s">
        <v>591</v>
      </c>
      <c r="C238" s="287">
        <v>-1.7424106068902177</v>
      </c>
    </row>
    <row r="239" spans="2:3" x14ac:dyDescent="0.25">
      <c r="B239" s="24" t="s">
        <v>592</v>
      </c>
      <c r="C239" s="287">
        <v>-0.62385451846834883</v>
      </c>
    </row>
    <row r="240" spans="2:3" x14ac:dyDescent="0.25">
      <c r="B240" s="24" t="s">
        <v>593</v>
      </c>
      <c r="C240" s="287">
        <v>-0.46843629882827997</v>
      </c>
    </row>
    <row r="241" spans="2:3" x14ac:dyDescent="0.25">
      <c r="B241" s="24" t="s">
        <v>594</v>
      </c>
      <c r="C241" s="287">
        <v>1.5611463179651679</v>
      </c>
    </row>
    <row r="242" spans="2:3" x14ac:dyDescent="0.25">
      <c r="B242" s="24" t="s">
        <v>595</v>
      </c>
      <c r="C242" s="287">
        <v>-0.10338106549298232</v>
      </c>
    </row>
    <row r="243" spans="2:3" x14ac:dyDescent="0.25">
      <c r="B243" s="24" t="s">
        <v>596</v>
      </c>
      <c r="C243" s="287">
        <v>-2.8144796413315589</v>
      </c>
    </row>
    <row r="244" spans="2:3" x14ac:dyDescent="0.25">
      <c r="B244" s="24" t="s">
        <v>597</v>
      </c>
      <c r="C244" s="287">
        <v>-3.1631013320893118</v>
      </c>
    </row>
    <row r="245" spans="2:3" x14ac:dyDescent="0.25">
      <c r="B245" s="24" t="s">
        <v>598</v>
      </c>
      <c r="C245" s="287">
        <v>-2.7105717473721</v>
      </c>
    </row>
    <row r="246" spans="2:3" x14ac:dyDescent="0.25">
      <c r="B246" s="24" t="s">
        <v>599</v>
      </c>
      <c r="C246" s="287">
        <v>-1.4862634843471767</v>
      </c>
    </row>
    <row r="247" spans="2:3" x14ac:dyDescent="0.25">
      <c r="B247" s="24" t="s">
        <v>600</v>
      </c>
      <c r="C247" s="287">
        <v>-0.37014129324643363</v>
      </c>
    </row>
    <row r="248" spans="2:3" x14ac:dyDescent="0.25">
      <c r="B248" s="24" t="s">
        <v>601</v>
      </c>
      <c r="C248" s="287">
        <v>0.11489776186998313</v>
      </c>
    </row>
    <row r="249" spans="2:3" x14ac:dyDescent="0.25">
      <c r="B249" s="24" t="s">
        <v>602</v>
      </c>
      <c r="C249" s="287">
        <v>0.26103195441837101</v>
      </c>
    </row>
    <row r="250" spans="2:3" x14ac:dyDescent="0.25">
      <c r="B250" s="24" t="s">
        <v>603</v>
      </c>
      <c r="C250" s="287">
        <v>2.2199949134301704</v>
      </c>
    </row>
    <row r="251" spans="2:3" x14ac:dyDescent="0.25">
      <c r="B251" s="24" t="s">
        <v>604</v>
      </c>
      <c r="C251" s="287">
        <v>3.2692273358776731</v>
      </c>
    </row>
    <row r="252" spans="2:3" x14ac:dyDescent="0.25">
      <c r="B252" s="24" t="s">
        <v>605</v>
      </c>
      <c r="C252" s="287">
        <v>1.4164821003214882</v>
      </c>
    </row>
    <row r="253" spans="2:3" x14ac:dyDescent="0.25">
      <c r="B253" s="24" t="s">
        <v>606</v>
      </c>
      <c r="C253" s="287">
        <v>-1.0217645762486569</v>
      </c>
    </row>
    <row r="254" spans="2:3" x14ac:dyDescent="0.25">
      <c r="B254" s="24" t="s">
        <v>607</v>
      </c>
      <c r="C254" s="287">
        <v>-2.3618635752539774</v>
      </c>
    </row>
    <row r="255" spans="2:3" x14ac:dyDescent="0.25">
      <c r="B255" s="24" t="s">
        <v>608</v>
      </c>
      <c r="C255" s="287">
        <v>-2.3444013260748733</v>
      </c>
    </row>
    <row r="256" spans="2:3" x14ac:dyDescent="0.25">
      <c r="B256" s="24" t="s">
        <v>609</v>
      </c>
      <c r="C256" s="287">
        <v>-1.5799355414515333</v>
      </c>
    </row>
    <row r="257" spans="2:3" x14ac:dyDescent="0.25">
      <c r="B257" s="24" t="s">
        <v>610</v>
      </c>
      <c r="C257" s="287">
        <v>-1.0219632191100487</v>
      </c>
    </row>
    <row r="258" spans="2:3" x14ac:dyDescent="0.25">
      <c r="B258" s="24" t="s">
        <v>611</v>
      </c>
      <c r="C258" s="287">
        <v>-2.2962820913837589</v>
      </c>
    </row>
    <row r="259" spans="2:3" x14ac:dyDescent="0.25">
      <c r="B259" s="24" t="s">
        <v>612</v>
      </c>
      <c r="C259" s="287">
        <v>2.0808682305926141E-3</v>
      </c>
    </row>
    <row r="260" spans="2:3" x14ac:dyDescent="0.25">
      <c r="B260" s="24" t="s">
        <v>613</v>
      </c>
      <c r="C260" s="287">
        <v>2.1771862497940617</v>
      </c>
    </row>
    <row r="261" spans="2:3" x14ac:dyDescent="0.25">
      <c r="B261" s="24" t="s">
        <v>614</v>
      </c>
      <c r="C261" s="287">
        <v>1.5045126468352521</v>
      </c>
    </row>
    <row r="262" spans="2:3" x14ac:dyDescent="0.25">
      <c r="B262" s="24" t="s">
        <v>615</v>
      </c>
      <c r="C262" s="287">
        <v>1.7384050733359402</v>
      </c>
    </row>
    <row r="263" spans="2:3" x14ac:dyDescent="0.25">
      <c r="B263" s="24" t="s">
        <v>616</v>
      </c>
      <c r="C263" s="287">
        <v>1.1372448364559915</v>
      </c>
    </row>
    <row r="264" spans="2:3" x14ac:dyDescent="0.25">
      <c r="B264" s="24" t="s">
        <v>617</v>
      </c>
      <c r="C264" s="287">
        <v>0.4519854542294155</v>
      </c>
    </row>
    <row r="265" spans="2:3" x14ac:dyDescent="0.25">
      <c r="B265" s="24" t="s">
        <v>618</v>
      </c>
      <c r="C265" s="287">
        <v>-0.42666714601449485</v>
      </c>
    </row>
    <row r="266" spans="2:3" x14ac:dyDescent="0.25">
      <c r="B266" s="24" t="s">
        <v>619</v>
      </c>
      <c r="C266" s="287">
        <v>0.47230473589522148</v>
      </c>
    </row>
    <row r="267" spans="2:3" x14ac:dyDescent="0.25">
      <c r="B267" s="24" t="s">
        <v>620</v>
      </c>
      <c r="C267" s="287">
        <v>0.82374241104646728</v>
      </c>
    </row>
    <row r="268" spans="2:3" x14ac:dyDescent="0.25">
      <c r="B268" s="24" t="s">
        <v>621</v>
      </c>
      <c r="C268" s="287">
        <v>0.37609047639764981</v>
      </c>
    </row>
    <row r="269" spans="2:3" x14ac:dyDescent="0.25">
      <c r="B269" s="24" t="s">
        <v>622</v>
      </c>
      <c r="C269" s="287">
        <v>0.39146001833555033</v>
      </c>
    </row>
    <row r="270" spans="2:3" x14ac:dyDescent="0.25">
      <c r="B270" s="24" t="s">
        <v>623</v>
      </c>
      <c r="C270" s="287">
        <v>1.4994229433065556</v>
      </c>
    </row>
    <row r="271" spans="2:3" x14ac:dyDescent="0.25">
      <c r="B271" s="24" t="s">
        <v>624</v>
      </c>
      <c r="C271" s="287">
        <v>-1.2669594158879391</v>
      </c>
    </row>
    <row r="272" spans="2:3" x14ac:dyDescent="0.25">
      <c r="B272" s="24" t="s">
        <v>625</v>
      </c>
      <c r="C272" s="287">
        <v>-3.6144584556472523</v>
      </c>
    </row>
    <row r="273" spans="2:3" x14ac:dyDescent="0.25">
      <c r="B273" s="24" t="s">
        <v>626</v>
      </c>
      <c r="C273" s="287">
        <v>-1.6409801335774148</v>
      </c>
    </row>
    <row r="274" spans="2:3" x14ac:dyDescent="0.25">
      <c r="B274" s="24" t="s">
        <v>402</v>
      </c>
      <c r="C274" s="287">
        <v>-1.6093024067531871</v>
      </c>
    </row>
    <row r="275" spans="2:3" x14ac:dyDescent="0.25">
      <c r="B275" s="24" t="s">
        <v>403</v>
      </c>
      <c r="C275" s="287">
        <v>-1.5860887122075411</v>
      </c>
    </row>
    <row r="276" spans="2:3" ht="15" customHeight="1" x14ac:dyDescent="0.25">
      <c r="B276" s="24" t="s">
        <v>404</v>
      </c>
      <c r="C276" s="287">
        <v>-1.4751669070308537</v>
      </c>
    </row>
    <row r="277" spans="2:3" x14ac:dyDescent="0.25">
      <c r="B277" s="24" t="s">
        <v>405</v>
      </c>
      <c r="C277" s="287">
        <v>-0.54703027018253181</v>
      </c>
    </row>
    <row r="278" spans="2:3" x14ac:dyDescent="0.25">
      <c r="B278" s="24" t="s">
        <v>406</v>
      </c>
      <c r="C278" s="287">
        <v>-0.54925228735839937</v>
      </c>
    </row>
    <row r="279" spans="2:3" ht="15" customHeight="1" x14ac:dyDescent="0.25">
      <c r="B279" s="24" t="s">
        <v>407</v>
      </c>
      <c r="C279" s="287">
        <v>-0.22125724920087464</v>
      </c>
    </row>
    <row r="280" spans="2:3" ht="15" customHeight="1" x14ac:dyDescent="0.25">
      <c r="B280" s="466" t="s">
        <v>408</v>
      </c>
      <c r="C280" s="467">
        <v>5.2646965620837705E-2</v>
      </c>
    </row>
    <row r="281" spans="2:3" ht="104.25" customHeight="1" thickBot="1" x14ac:dyDescent="0.3">
      <c r="B281" s="708" t="s">
        <v>627</v>
      </c>
      <c r="C281" s="709"/>
    </row>
  </sheetData>
  <mergeCells count="2">
    <mergeCell ref="B2:C2"/>
    <mergeCell ref="B281:C281"/>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sheetPr>
  <dimension ref="A1:S75"/>
  <sheetViews>
    <sheetView zoomScale="98" zoomScaleNormal="98" zoomScaleSheetLayoutView="100" workbookViewId="0"/>
  </sheetViews>
  <sheetFormatPr defaultRowHeight="15" x14ac:dyDescent="0.25"/>
  <cols>
    <col min="1" max="1" width="9.21875" style="260" customWidth="1"/>
    <col min="2" max="2" width="8.33203125" style="260" customWidth="1"/>
    <col min="3" max="9" width="14" style="260" customWidth="1"/>
    <col min="10" max="16384" width="8.88671875" style="260"/>
  </cols>
  <sheetData>
    <row r="1" spans="1:17" ht="33.75" customHeight="1" thickBot="1" x14ac:dyDescent="0.3">
      <c r="A1" s="284" t="s">
        <v>92</v>
      </c>
      <c r="B1" s="284"/>
      <c r="C1" s="284"/>
      <c r="D1" s="284"/>
      <c r="E1" s="284"/>
      <c r="F1" s="284"/>
      <c r="G1" s="284"/>
      <c r="H1" s="284"/>
    </row>
    <row r="2" spans="1:17" ht="39" customHeight="1" thickBot="1" x14ac:dyDescent="0.3">
      <c r="A2" s="384"/>
      <c r="B2" s="666" t="s">
        <v>628</v>
      </c>
      <c r="C2" s="667"/>
      <c r="D2" s="667"/>
      <c r="E2" s="667"/>
      <c r="F2" s="667"/>
      <c r="G2" s="667"/>
      <c r="H2" s="667"/>
      <c r="I2" s="668"/>
      <c r="J2" s="259"/>
    </row>
    <row r="3" spans="1:17" ht="47.25" x14ac:dyDescent="0.25">
      <c r="A3" s="281"/>
      <c r="B3" s="386"/>
      <c r="C3" s="387" t="s">
        <v>629</v>
      </c>
      <c r="D3" s="387" t="s">
        <v>630</v>
      </c>
      <c r="E3" s="387" t="s">
        <v>631</v>
      </c>
      <c r="F3" s="387" t="s">
        <v>632</v>
      </c>
      <c r="G3" s="387" t="s">
        <v>633</v>
      </c>
      <c r="H3" s="387" t="s">
        <v>634</v>
      </c>
      <c r="I3" s="388" t="s">
        <v>635</v>
      </c>
    </row>
    <row r="4" spans="1:17" ht="15" customHeight="1" x14ac:dyDescent="0.25">
      <c r="A4" s="281"/>
      <c r="B4" s="24" t="s">
        <v>100</v>
      </c>
      <c r="C4" s="25">
        <v>5.3388988833302842E-2</v>
      </c>
      <c r="D4" s="25">
        <v>7.6348585641043298E-2</v>
      </c>
      <c r="E4" s="25">
        <v>-2.6070968119594216E-2</v>
      </c>
      <c r="F4" s="25">
        <v>7.1460142313359745E-2</v>
      </c>
      <c r="G4" s="25">
        <v>-4.168617244831461E-3</v>
      </c>
      <c r="H4" s="25">
        <v>0</v>
      </c>
      <c r="I4" s="390">
        <v>0.2202405548959146</v>
      </c>
      <c r="K4" s="468"/>
      <c r="L4" s="468"/>
      <c r="M4" s="468"/>
      <c r="N4" s="468"/>
      <c r="O4" s="468"/>
      <c r="P4" s="468"/>
      <c r="Q4" s="468"/>
    </row>
    <row r="5" spans="1:17" ht="15" customHeight="1" x14ac:dyDescent="0.25">
      <c r="A5" s="281"/>
      <c r="B5" s="24" t="s">
        <v>101</v>
      </c>
      <c r="C5" s="25">
        <v>0.10690820202494505</v>
      </c>
      <c r="D5" s="25">
        <v>0.15298243667757458</v>
      </c>
      <c r="E5" s="25">
        <v>-9.8874925510666224E-3</v>
      </c>
      <c r="F5" s="25">
        <v>9.1850288114115441E-2</v>
      </c>
      <c r="G5" s="25">
        <v>-2.2021995257131083E-2</v>
      </c>
      <c r="H5" s="25">
        <v>0</v>
      </c>
      <c r="I5" s="390">
        <v>0.45142825168866213</v>
      </c>
      <c r="K5" s="468"/>
      <c r="L5" s="468"/>
      <c r="M5" s="468"/>
      <c r="N5" s="468"/>
      <c r="O5" s="468"/>
      <c r="P5" s="468"/>
      <c r="Q5" s="468"/>
    </row>
    <row r="6" spans="1:17" ht="15" customHeight="1" x14ac:dyDescent="0.25">
      <c r="A6" s="281"/>
      <c r="B6" s="24" t="s">
        <v>102</v>
      </c>
      <c r="C6" s="25">
        <v>0.16056250719139734</v>
      </c>
      <c r="D6" s="25">
        <v>0.22990898698294066</v>
      </c>
      <c r="E6" s="25">
        <v>3.2542446420980961E-2</v>
      </c>
      <c r="F6" s="25">
        <v>7.7987751418426399E-2</v>
      </c>
      <c r="G6" s="25">
        <v>-3.0164940094845671E-2</v>
      </c>
      <c r="H6" s="25">
        <v>0</v>
      </c>
      <c r="I6" s="390">
        <v>0.68864543719073146</v>
      </c>
      <c r="K6" s="468"/>
      <c r="L6" s="468"/>
      <c r="M6" s="468"/>
      <c r="N6" s="468"/>
      <c r="O6" s="468"/>
      <c r="P6" s="468"/>
      <c r="Q6" s="468"/>
    </row>
    <row r="7" spans="1:17" ht="15" customHeight="1" x14ac:dyDescent="0.25">
      <c r="A7" s="281"/>
      <c r="B7" s="24" t="s">
        <v>139</v>
      </c>
      <c r="C7" s="25">
        <v>0.21434294076123298</v>
      </c>
      <c r="D7" s="25">
        <v>0.30711587141871471</v>
      </c>
      <c r="E7" s="25">
        <v>7.89368309598905E-2</v>
      </c>
      <c r="F7" s="25">
        <v>5.367704505270806E-2</v>
      </c>
      <c r="G7" s="25">
        <v>-3.8322475485472102E-2</v>
      </c>
      <c r="H7" s="25">
        <v>0</v>
      </c>
      <c r="I7" s="390">
        <v>0.93190596920388069</v>
      </c>
      <c r="K7" s="468"/>
      <c r="L7" s="468"/>
      <c r="M7" s="468"/>
      <c r="N7" s="468"/>
      <c r="O7" s="468"/>
      <c r="P7" s="468"/>
      <c r="Q7" s="468"/>
    </row>
    <row r="8" spans="1:17" ht="15" customHeight="1" x14ac:dyDescent="0.25">
      <c r="A8" s="281"/>
      <c r="B8" s="24" t="s">
        <v>140</v>
      </c>
      <c r="C8" s="25">
        <v>0.27647773450014562</v>
      </c>
      <c r="D8" s="25">
        <v>0.38087858064407992</v>
      </c>
      <c r="E8" s="25">
        <v>0.10028227127194152</v>
      </c>
      <c r="F8" s="25">
        <v>5.0238429345345427E-2</v>
      </c>
      <c r="G8" s="25">
        <v>-4.6494922888525213E-2</v>
      </c>
      <c r="H8" s="25">
        <v>0</v>
      </c>
      <c r="I8" s="390">
        <v>1.1761963974513669</v>
      </c>
      <c r="K8" s="468"/>
      <c r="L8" s="468"/>
      <c r="M8" s="468"/>
      <c r="N8" s="468"/>
      <c r="O8" s="468"/>
      <c r="P8" s="468"/>
      <c r="Q8" s="468"/>
    </row>
    <row r="9" spans="1:17" ht="15" customHeight="1" x14ac:dyDescent="0.25">
      <c r="A9" s="281"/>
      <c r="B9" s="24" t="s">
        <v>141</v>
      </c>
      <c r="C9" s="25">
        <v>0.33875643699751262</v>
      </c>
      <c r="D9" s="25">
        <v>0.45490879240915411</v>
      </c>
      <c r="E9" s="25">
        <v>0.10064220956432283</v>
      </c>
      <c r="F9" s="25">
        <v>6.338251672048123E-2</v>
      </c>
      <c r="G9" s="25">
        <v>-5.4680968976169766E-2</v>
      </c>
      <c r="H9" s="25">
        <v>0</v>
      </c>
      <c r="I9" s="390">
        <v>1.421484692400621</v>
      </c>
      <c r="K9" s="468"/>
      <c r="L9" s="468"/>
      <c r="M9" s="468"/>
      <c r="N9" s="468"/>
      <c r="O9" s="468"/>
      <c r="P9" s="468"/>
      <c r="Q9" s="468"/>
    </row>
    <row r="10" spans="1:17" ht="15" customHeight="1" x14ac:dyDescent="0.25">
      <c r="A10" s="281"/>
      <c r="B10" s="24" t="s">
        <v>142</v>
      </c>
      <c r="C10" s="25">
        <v>0.40117319013013508</v>
      </c>
      <c r="D10" s="25">
        <v>0.52919993773754814</v>
      </c>
      <c r="E10" s="25">
        <v>8.5802477340803707E-2</v>
      </c>
      <c r="F10" s="25">
        <v>8.7202092376575641E-2</v>
      </c>
      <c r="G10" s="25">
        <v>-6.2879814597365982E-2</v>
      </c>
      <c r="H10" s="25">
        <v>0</v>
      </c>
      <c r="I10" s="390">
        <v>1.6677501644937311</v>
      </c>
      <c r="K10" s="468"/>
      <c r="L10" s="468"/>
      <c r="M10" s="468"/>
      <c r="N10" s="468"/>
      <c r="O10" s="468"/>
      <c r="P10" s="468"/>
      <c r="Q10" s="468"/>
    </row>
    <row r="11" spans="1:17" ht="15" customHeight="1" x14ac:dyDescent="0.25">
      <c r="A11" s="281"/>
      <c r="B11" s="24" t="s">
        <v>150</v>
      </c>
      <c r="C11" s="25">
        <v>0.46375442068953632</v>
      </c>
      <c r="D11" s="25">
        <v>0.60378750163244543</v>
      </c>
      <c r="E11" s="25">
        <v>6.3378660907826234E-2</v>
      </c>
      <c r="F11" s="25">
        <v>0.11408160547873798</v>
      </c>
      <c r="G11" s="25">
        <v>-6.2937104680763536E-2</v>
      </c>
      <c r="H11" s="25">
        <v>0</v>
      </c>
      <c r="I11" s="390">
        <v>1.9202270161296331</v>
      </c>
      <c r="K11" s="468"/>
      <c r="L11" s="468"/>
      <c r="M11" s="468"/>
      <c r="N11" s="468"/>
      <c r="O11" s="468"/>
      <c r="P11" s="468"/>
      <c r="Q11" s="468"/>
    </row>
    <row r="12" spans="1:17" ht="15" customHeight="1" x14ac:dyDescent="0.25">
      <c r="A12" s="281"/>
      <c r="B12" s="24" t="s">
        <v>151</v>
      </c>
      <c r="C12" s="25">
        <v>0.53077340265887085</v>
      </c>
      <c r="D12" s="25">
        <v>0.67201966107840982</v>
      </c>
      <c r="E12" s="25">
        <v>4.2903483156331329E-2</v>
      </c>
      <c r="F12" s="25">
        <v>0.13458104777826446</v>
      </c>
      <c r="G12" s="25">
        <v>-6.2993118156572048E-2</v>
      </c>
      <c r="H12" s="25">
        <v>0</v>
      </c>
      <c r="I12" s="390">
        <v>2.1891481887163384</v>
      </c>
      <c r="K12" s="468"/>
      <c r="L12" s="468"/>
      <c r="M12" s="468"/>
      <c r="N12" s="468"/>
      <c r="O12" s="468"/>
      <c r="P12" s="468"/>
      <c r="Q12" s="468"/>
    </row>
    <row r="13" spans="1:17" ht="15" customHeight="1" x14ac:dyDescent="0.25">
      <c r="A13" s="281"/>
      <c r="B13" s="24" t="s">
        <v>152</v>
      </c>
      <c r="C13" s="25">
        <v>0.59793586939704357</v>
      </c>
      <c r="D13" s="25">
        <v>0.74048223397173329</v>
      </c>
      <c r="E13" s="25">
        <v>2.1253753601850014E-2</v>
      </c>
      <c r="F13" s="25">
        <v>0.15004787422750135</v>
      </c>
      <c r="G13" s="25">
        <v>-6.3047149935442207E-2</v>
      </c>
      <c r="H13" s="25">
        <v>0</v>
      </c>
      <c r="I13" s="390">
        <v>2.4694755958131731</v>
      </c>
      <c r="K13" s="468"/>
      <c r="L13" s="468"/>
      <c r="M13" s="468"/>
      <c r="N13" s="468"/>
      <c r="O13" s="468"/>
      <c r="P13" s="468"/>
      <c r="Q13" s="468"/>
    </row>
    <row r="14" spans="1:17" ht="15" customHeight="1" x14ac:dyDescent="0.25">
      <c r="A14" s="281"/>
      <c r="B14" s="24" t="s">
        <v>153</v>
      </c>
      <c r="C14" s="25">
        <v>0.66522487337392888</v>
      </c>
      <c r="D14" s="25">
        <v>0.80915623107112455</v>
      </c>
      <c r="E14" s="25">
        <v>-5.3417690716507015E-3</v>
      </c>
      <c r="F14" s="25">
        <v>0.16222634950410425</v>
      </c>
      <c r="G14" s="25">
        <v>-6.309817572323681E-2</v>
      </c>
      <c r="H14" s="25">
        <v>0</v>
      </c>
      <c r="I14" s="390">
        <v>2.7612508400698723</v>
      </c>
      <c r="K14" s="468"/>
      <c r="L14" s="468"/>
      <c r="M14" s="468"/>
      <c r="N14" s="468"/>
      <c r="O14" s="468"/>
      <c r="P14" s="468"/>
      <c r="Q14" s="468"/>
    </row>
    <row r="15" spans="1:17" ht="15" customHeight="1" x14ac:dyDescent="0.25">
      <c r="A15" s="281"/>
      <c r="B15" s="24" t="s">
        <v>167</v>
      </c>
      <c r="C15" s="25">
        <v>0.73261694404415201</v>
      </c>
      <c r="D15" s="25">
        <v>0.8780156043084143</v>
      </c>
      <c r="E15" s="25">
        <v>-4.1332214927103657E-2</v>
      </c>
      <c r="F15" s="25">
        <v>0.17327732772789925</v>
      </c>
      <c r="G15" s="25">
        <v>-6.3144983835326129E-2</v>
      </c>
      <c r="H15" s="25">
        <v>0</v>
      </c>
      <c r="I15" s="390">
        <v>3.0644886316301658</v>
      </c>
      <c r="K15" s="468"/>
      <c r="L15" s="468"/>
      <c r="M15" s="468"/>
      <c r="N15" s="468"/>
      <c r="O15" s="468"/>
      <c r="P15" s="468"/>
      <c r="Q15" s="468"/>
    </row>
    <row r="16" spans="1:17" ht="15" customHeight="1" x14ac:dyDescent="0.25">
      <c r="A16" s="281"/>
      <c r="B16" s="24" t="s">
        <v>168</v>
      </c>
      <c r="C16" s="25">
        <v>0.81231500067857909</v>
      </c>
      <c r="D16" s="25">
        <v>0.94285745978542357</v>
      </c>
      <c r="E16" s="25">
        <v>-9.1874555561844082E-2</v>
      </c>
      <c r="F16" s="25">
        <v>0.18580117403149285</v>
      </c>
      <c r="G16" s="25">
        <v>-6.3187530955245125E-2</v>
      </c>
      <c r="H16" s="25">
        <v>0</v>
      </c>
      <c r="I16" s="390">
        <v>3.3688198780969887</v>
      </c>
      <c r="K16" s="468"/>
      <c r="L16" s="468"/>
      <c r="M16" s="468"/>
      <c r="N16" s="468"/>
      <c r="O16" s="468"/>
      <c r="P16" s="468"/>
      <c r="Q16" s="468"/>
    </row>
    <row r="17" spans="1:19" ht="15" customHeight="1" x14ac:dyDescent="0.25">
      <c r="A17" s="281"/>
      <c r="B17" s="24" t="s">
        <v>169</v>
      </c>
      <c r="C17" s="25">
        <v>0.89211604533187316</v>
      </c>
      <c r="D17" s="25">
        <v>1.0078508514183906</v>
      </c>
      <c r="E17" s="25">
        <v>-0.15400635986874445</v>
      </c>
      <c r="F17" s="25">
        <v>0.19939914746332124</v>
      </c>
      <c r="G17" s="25">
        <v>-6.3225451352856288E-2</v>
      </c>
      <c r="H17" s="25">
        <v>0</v>
      </c>
      <c r="I17" s="390">
        <v>3.6846259577098635</v>
      </c>
      <c r="K17" s="468"/>
      <c r="L17" s="468"/>
      <c r="M17" s="468"/>
      <c r="N17" s="468"/>
      <c r="O17" s="468"/>
      <c r="P17" s="468"/>
      <c r="Q17" s="468"/>
    </row>
    <row r="18" spans="1:19" ht="15" customHeight="1" x14ac:dyDescent="0.25">
      <c r="A18" s="281"/>
      <c r="B18" s="24" t="s">
        <v>170</v>
      </c>
      <c r="C18" s="25">
        <v>0.97201158194719206</v>
      </c>
      <c r="D18" s="25">
        <v>1.0729917837165976</v>
      </c>
      <c r="E18" s="25">
        <v>-0.22412317701450782</v>
      </c>
      <c r="F18" s="25">
        <v>0.21359865521050123</v>
      </c>
      <c r="G18" s="25">
        <v>-6.325931495737129E-2</v>
      </c>
      <c r="H18" s="25">
        <v>0</v>
      </c>
      <c r="I18" s="390">
        <v>4.0014937345277142</v>
      </c>
      <c r="K18" s="468"/>
      <c r="L18" s="468"/>
      <c r="M18" s="468"/>
      <c r="N18" s="468"/>
      <c r="O18" s="468"/>
      <c r="P18" s="468"/>
      <c r="Q18" s="468"/>
    </row>
    <row r="19" spans="1:19" ht="15" customHeight="1" x14ac:dyDescent="0.25">
      <c r="A19" s="281"/>
      <c r="B19" s="24" t="s">
        <v>172</v>
      </c>
      <c r="C19" s="25">
        <v>1.0520157296124724</v>
      </c>
      <c r="D19" s="25">
        <v>1.1382999340859705</v>
      </c>
      <c r="E19" s="25">
        <v>-0.29796076613165667</v>
      </c>
      <c r="F19" s="25">
        <v>0.22785237025410138</v>
      </c>
      <c r="G19" s="25">
        <v>-6.3290881561793355E-2</v>
      </c>
      <c r="H19" s="25">
        <v>0</v>
      </c>
      <c r="I19" s="390">
        <v>4.319487068568316</v>
      </c>
      <c r="K19" s="468"/>
      <c r="L19" s="468"/>
      <c r="M19" s="468"/>
      <c r="N19" s="468"/>
      <c r="O19" s="468"/>
      <c r="P19" s="468"/>
      <c r="Q19" s="468"/>
    </row>
    <row r="20" spans="1:19" ht="15" customHeight="1" x14ac:dyDescent="0.25">
      <c r="A20" s="281"/>
      <c r="B20" s="24" t="s">
        <v>173</v>
      </c>
      <c r="C20" s="25">
        <v>1.1379009304865009</v>
      </c>
      <c r="D20" s="25">
        <v>1.1996881250713392</v>
      </c>
      <c r="E20" s="25">
        <v>-0.37057659215997907</v>
      </c>
      <c r="F20" s="25">
        <v>0.24153551366973341</v>
      </c>
      <c r="G20" s="25">
        <v>-6.3322797513226212E-2</v>
      </c>
      <c r="H20" s="25">
        <v>0</v>
      </c>
      <c r="I20" s="390">
        <v>4.638769666238403</v>
      </c>
      <c r="K20" s="468"/>
      <c r="L20" s="468"/>
      <c r="M20" s="468"/>
      <c r="N20" s="468"/>
      <c r="O20" s="468"/>
      <c r="P20" s="468"/>
      <c r="Q20" s="468"/>
    </row>
    <row r="21" spans="1:19" ht="15" customHeight="1" x14ac:dyDescent="0.25">
      <c r="A21" s="281"/>
      <c r="B21" s="24" t="s">
        <v>174</v>
      </c>
      <c r="C21" s="25">
        <v>1.2239485151289702</v>
      </c>
      <c r="D21" s="25">
        <v>1.2612781902905812</v>
      </c>
      <c r="E21" s="25">
        <v>-0.44300565388407548</v>
      </c>
      <c r="F21" s="25">
        <v>0.2548156403069769</v>
      </c>
      <c r="G21" s="25">
        <v>-6.3354981737209784E-2</v>
      </c>
      <c r="H21" s="25">
        <v>0</v>
      </c>
      <c r="I21" s="390">
        <v>4.9699519557619096</v>
      </c>
      <c r="K21" s="468"/>
      <c r="L21" s="468"/>
      <c r="M21" s="468"/>
      <c r="N21" s="468"/>
      <c r="O21" s="468"/>
      <c r="P21" s="468"/>
      <c r="Q21" s="468"/>
    </row>
    <row r="22" spans="1:19" x14ac:dyDescent="0.25">
      <c r="A22" s="281"/>
      <c r="B22" s="469" t="s">
        <v>175</v>
      </c>
      <c r="C22" s="25">
        <v>1.3101495132610168</v>
      </c>
      <c r="D22" s="25">
        <v>1.3230610180355447</v>
      </c>
      <c r="E22" s="25">
        <v>-0.51645873492885075</v>
      </c>
      <c r="F22" s="25">
        <v>0.26789189971133665</v>
      </c>
      <c r="G22" s="25">
        <v>-6.3386939591639088E-2</v>
      </c>
      <c r="H22" s="25">
        <v>0</v>
      </c>
      <c r="I22" s="390">
        <v>5.3131147626473414</v>
      </c>
    </row>
    <row r="23" spans="1:19" x14ac:dyDescent="0.25">
      <c r="A23" s="281"/>
      <c r="B23" s="469" t="s">
        <v>197</v>
      </c>
      <c r="C23" s="25">
        <v>1.3964881942872716</v>
      </c>
      <c r="D23" s="25">
        <v>1.3850215329189783</v>
      </c>
      <c r="E23" s="25">
        <v>-0.59232859043982578</v>
      </c>
      <c r="F23" s="25">
        <v>0.28099686749511493</v>
      </c>
      <c r="G23" s="25">
        <v>-6.3417990758576639E-2</v>
      </c>
      <c r="H23" s="25">
        <v>0</v>
      </c>
      <c r="I23" s="390">
        <v>5.6672471410438288</v>
      </c>
    </row>
    <row r="24" spans="1:19" x14ac:dyDescent="0.25">
      <c r="A24" s="281"/>
      <c r="B24" s="469" t="s">
        <v>198</v>
      </c>
      <c r="C24" s="25">
        <v>1.4935226932673673</v>
      </c>
      <c r="D24" s="25">
        <v>1.4475909608302144</v>
      </c>
      <c r="E24" s="25">
        <v>-0.67222370457189007</v>
      </c>
      <c r="F24" s="25">
        <v>0.29441006336391906</v>
      </c>
      <c r="G24" s="25">
        <v>-6.3449977630395421E-2</v>
      </c>
      <c r="H24" s="25">
        <v>0</v>
      </c>
      <c r="I24" s="390">
        <v>6.0240422118806052</v>
      </c>
    </row>
    <row r="25" spans="1:19" x14ac:dyDescent="0.25">
      <c r="A25" s="281"/>
      <c r="B25" s="469" t="s">
        <v>199</v>
      </c>
      <c r="C25" s="25">
        <v>1.5907172707803281</v>
      </c>
      <c r="D25" s="25">
        <v>1.5103467144616227</v>
      </c>
      <c r="E25" s="25">
        <v>-0.7540059023536273</v>
      </c>
      <c r="F25" s="25">
        <v>0.30807303352352927</v>
      </c>
      <c r="G25" s="25">
        <v>-6.3480878975177749E-2</v>
      </c>
      <c r="H25" s="25">
        <v>0</v>
      </c>
      <c r="I25" s="390">
        <v>6.3822535837113676</v>
      </c>
    </row>
    <row r="26" spans="1:19" x14ac:dyDescent="0.25">
      <c r="A26" s="281"/>
      <c r="B26" s="469" t="s">
        <v>200</v>
      </c>
      <c r="C26" s="25">
        <v>1.6881194555632901</v>
      </c>
      <c r="D26" s="25">
        <v>1.5733348167388157</v>
      </c>
      <c r="E26" s="25">
        <v>-0.83530979615913836</v>
      </c>
      <c r="F26" s="25">
        <v>0.3219406095509193</v>
      </c>
      <c r="G26" s="25">
        <v>-6.3512661044057436E-2</v>
      </c>
      <c r="H26" s="25">
        <v>0</v>
      </c>
      <c r="I26" s="390">
        <v>6.7528842412206505</v>
      </c>
    </row>
    <row r="27" spans="1:19" x14ac:dyDescent="0.25">
      <c r="A27" s="281"/>
      <c r="B27" s="558" t="s">
        <v>44</v>
      </c>
      <c r="C27" s="669"/>
      <c r="D27" s="669"/>
      <c r="E27" s="669"/>
      <c r="F27" s="669"/>
      <c r="G27" s="669"/>
      <c r="H27" s="669"/>
      <c r="I27" s="559"/>
    </row>
    <row r="28" spans="1:19" x14ac:dyDescent="0.25">
      <c r="A28" s="281"/>
      <c r="B28" s="470" t="s">
        <v>636</v>
      </c>
      <c r="C28" s="471"/>
      <c r="D28" s="471"/>
      <c r="E28" s="471"/>
      <c r="F28" s="471"/>
      <c r="G28" s="471"/>
      <c r="H28" s="471"/>
      <c r="I28" s="472"/>
    </row>
    <row r="29" spans="1:19" ht="15.75" thickBot="1" x14ac:dyDescent="0.3">
      <c r="A29" s="259"/>
      <c r="B29" s="560" t="s">
        <v>637</v>
      </c>
      <c r="C29" s="676"/>
      <c r="D29" s="676"/>
      <c r="E29" s="676"/>
      <c r="F29" s="676"/>
      <c r="G29" s="676"/>
      <c r="H29" s="676"/>
      <c r="I29" s="561"/>
    </row>
    <row r="30" spans="1:19" ht="18.75" customHeight="1" x14ac:dyDescent="0.25">
      <c r="A30" s="259"/>
      <c r="B30" s="394"/>
      <c r="C30" s="394"/>
      <c r="D30" s="394"/>
      <c r="E30" s="394"/>
      <c r="F30" s="394"/>
      <c r="G30" s="394"/>
      <c r="H30" s="394"/>
      <c r="I30" s="394"/>
    </row>
    <row r="31" spans="1:19" x14ac:dyDescent="0.25">
      <c r="A31" s="259"/>
      <c r="B31" s="394"/>
      <c r="C31" s="394"/>
      <c r="D31" s="394"/>
      <c r="E31" s="394"/>
      <c r="F31" s="394"/>
      <c r="G31" s="394"/>
      <c r="H31" s="394"/>
      <c r="I31" s="394"/>
    </row>
    <row r="32" spans="1:19" x14ac:dyDescent="0.25">
      <c r="A32" s="259"/>
      <c r="B32" s="394"/>
      <c r="C32" s="394"/>
      <c r="D32" s="394"/>
      <c r="E32" s="394"/>
      <c r="F32" s="394"/>
      <c r="G32" s="394"/>
      <c r="H32" s="394"/>
      <c r="I32" s="394"/>
      <c r="J32" s="17"/>
      <c r="K32" s="289"/>
      <c r="L32" s="17"/>
      <c r="M32" s="289"/>
      <c r="N32" s="289"/>
      <c r="O32" s="473"/>
      <c r="P32" s="710"/>
      <c r="Q32" s="710"/>
      <c r="R32" s="17"/>
      <c r="S32" s="17"/>
    </row>
    <row r="33" spans="1:19" x14ac:dyDescent="0.25">
      <c r="A33" s="259"/>
      <c r="B33" s="259"/>
      <c r="C33" s="474"/>
      <c r="D33" s="474"/>
      <c r="E33" s="474"/>
      <c r="F33" s="474"/>
      <c r="G33" s="474"/>
      <c r="H33" s="474"/>
      <c r="I33" s="474"/>
      <c r="J33" s="507"/>
      <c r="K33" s="289"/>
      <c r="L33" s="17"/>
      <c r="M33" s="289"/>
      <c r="N33" s="289"/>
      <c r="O33" s="473"/>
      <c r="P33" s="460"/>
      <c r="Q33" s="460"/>
      <c r="R33" s="17"/>
      <c r="S33" s="17"/>
    </row>
    <row r="34" spans="1:19" x14ac:dyDescent="0.25">
      <c r="A34" s="259"/>
      <c r="B34" s="259"/>
      <c r="C34" s="474"/>
      <c r="D34" s="474"/>
      <c r="E34" s="474"/>
      <c r="F34" s="474"/>
      <c r="G34" s="474"/>
      <c r="H34" s="474"/>
      <c r="I34" s="474"/>
      <c r="J34" s="507"/>
      <c r="K34" s="289"/>
      <c r="L34" s="17"/>
      <c r="M34" s="289"/>
      <c r="N34" s="289"/>
      <c r="O34" s="473"/>
      <c r="P34" s="460"/>
      <c r="Q34" s="460"/>
      <c r="R34" s="17"/>
      <c r="S34" s="460"/>
    </row>
    <row r="35" spans="1:19" ht="18.75" customHeight="1" x14ac:dyDescent="0.25">
      <c r="A35" s="259"/>
      <c r="B35" s="259"/>
      <c r="C35" s="474"/>
      <c r="D35" s="474"/>
      <c r="E35" s="474"/>
      <c r="F35" s="474"/>
      <c r="G35" s="474"/>
      <c r="H35" s="474"/>
      <c r="I35" s="474"/>
      <c r="J35" s="507"/>
      <c r="K35" s="289"/>
      <c r="L35" s="17"/>
      <c r="M35" s="289"/>
      <c r="N35" s="289"/>
      <c r="O35" s="473"/>
      <c r="P35" s="460"/>
      <c r="Q35" s="460"/>
      <c r="R35" s="17"/>
      <c r="S35" s="460"/>
    </row>
    <row r="36" spans="1:19" x14ac:dyDescent="0.25">
      <c r="A36" s="259"/>
      <c r="B36" s="259"/>
      <c r="C36" s="474"/>
      <c r="D36" s="474"/>
      <c r="E36" s="474"/>
      <c r="F36" s="474"/>
      <c r="G36" s="474"/>
      <c r="H36" s="474"/>
      <c r="I36" s="474"/>
      <c r="J36" s="507"/>
      <c r="K36" s="289"/>
      <c r="L36" s="17"/>
      <c r="M36" s="289"/>
      <c r="N36" s="289"/>
      <c r="O36" s="473"/>
      <c r="P36" s="460"/>
      <c r="Q36" s="460"/>
      <c r="R36" s="17"/>
      <c r="S36" s="460"/>
    </row>
    <row r="37" spans="1:19" x14ac:dyDescent="0.25">
      <c r="A37" s="259"/>
      <c r="B37" s="259"/>
      <c r="C37" s="474"/>
      <c r="D37" s="474"/>
      <c r="E37" s="474"/>
      <c r="F37" s="474"/>
      <c r="G37" s="474"/>
      <c r="H37" s="474"/>
      <c r="I37" s="474"/>
      <c r="J37" s="507"/>
      <c r="K37" s="289"/>
      <c r="L37" s="17"/>
      <c r="M37" s="289"/>
      <c r="N37" s="289"/>
      <c r="O37" s="473"/>
      <c r="P37" s="460"/>
      <c r="Q37" s="460"/>
      <c r="R37" s="17"/>
      <c r="S37" s="460"/>
    </row>
    <row r="38" spans="1:19" x14ac:dyDescent="0.25">
      <c r="A38" s="259"/>
      <c r="B38" s="259"/>
      <c r="C38" s="474"/>
      <c r="D38" s="474"/>
      <c r="E38" s="474"/>
      <c r="F38" s="474"/>
      <c r="G38" s="474"/>
      <c r="H38" s="474"/>
      <c r="I38" s="474"/>
      <c r="J38" s="507"/>
      <c r="K38" s="289"/>
      <c r="L38" s="17"/>
      <c r="M38" s="289"/>
      <c r="N38" s="289"/>
      <c r="O38" s="473"/>
      <c r="P38" s="460"/>
      <c r="Q38" s="460"/>
      <c r="R38" s="17"/>
      <c r="S38" s="460"/>
    </row>
    <row r="39" spans="1:19" ht="15.75" customHeight="1" x14ac:dyDescent="0.25">
      <c r="A39" s="259"/>
      <c r="B39" s="259"/>
      <c r="C39" s="474"/>
      <c r="D39" s="474"/>
      <c r="E39" s="474"/>
      <c r="F39" s="474"/>
      <c r="G39" s="474"/>
      <c r="H39" s="474"/>
      <c r="I39" s="474"/>
      <c r="J39" s="507"/>
      <c r="K39" s="289"/>
      <c r="L39" s="17"/>
      <c r="M39" s="289"/>
      <c r="N39" s="289"/>
      <c r="O39" s="473"/>
      <c r="P39" s="460"/>
      <c r="Q39" s="460"/>
      <c r="R39" s="17"/>
      <c r="S39" s="460"/>
    </row>
    <row r="40" spans="1:19" ht="15.75" customHeight="1" x14ac:dyDescent="0.25">
      <c r="A40" s="259"/>
      <c r="B40" s="259"/>
      <c r="C40" s="474"/>
      <c r="D40" s="474"/>
      <c r="E40" s="474"/>
      <c r="F40" s="474"/>
      <c r="G40" s="474"/>
      <c r="H40" s="474"/>
      <c r="I40" s="474"/>
      <c r="J40" s="507"/>
      <c r="K40" s="289"/>
      <c r="L40" s="17"/>
      <c r="M40" s="289"/>
      <c r="N40" s="289"/>
      <c r="O40" s="473"/>
      <c r="P40" s="460"/>
      <c r="Q40" s="460"/>
      <c r="R40" s="17"/>
      <c r="S40" s="460"/>
    </row>
    <row r="41" spans="1:19" ht="15.75" customHeight="1" x14ac:dyDescent="0.25">
      <c r="A41" s="259"/>
      <c r="B41" s="259"/>
      <c r="C41" s="474"/>
      <c r="D41" s="474"/>
      <c r="E41" s="474"/>
      <c r="F41" s="474"/>
      <c r="G41" s="474"/>
      <c r="H41" s="474"/>
      <c r="I41" s="474"/>
      <c r="J41" s="507"/>
      <c r="K41" s="289"/>
      <c r="L41" s="17"/>
      <c r="M41" s="289"/>
      <c r="N41" s="289"/>
      <c r="O41" s="473"/>
      <c r="P41" s="460"/>
      <c r="Q41" s="460"/>
      <c r="R41" s="17"/>
      <c r="S41" s="460"/>
    </row>
    <row r="42" spans="1:19" ht="15.75" customHeight="1" x14ac:dyDescent="0.25">
      <c r="A42" s="259"/>
      <c r="B42" s="259"/>
      <c r="C42" s="474"/>
      <c r="D42" s="474"/>
      <c r="E42" s="474"/>
      <c r="F42" s="474"/>
      <c r="G42" s="474"/>
      <c r="H42" s="474"/>
      <c r="I42" s="474"/>
      <c r="J42" s="507"/>
      <c r="K42" s="289"/>
      <c r="L42" s="17"/>
      <c r="M42" s="289"/>
      <c r="N42" s="289"/>
      <c r="O42" s="473"/>
      <c r="P42" s="460"/>
      <c r="Q42" s="460"/>
      <c r="R42" s="17"/>
      <c r="S42" s="460"/>
    </row>
    <row r="43" spans="1:19" ht="15.75" customHeight="1" x14ac:dyDescent="0.25">
      <c r="A43" s="259"/>
      <c r="B43" s="259"/>
      <c r="C43" s="474"/>
      <c r="D43" s="474"/>
      <c r="E43" s="474"/>
      <c r="F43" s="474"/>
      <c r="G43" s="474"/>
      <c r="H43" s="474"/>
      <c r="I43" s="474"/>
      <c r="J43" s="507"/>
      <c r="K43" s="289"/>
      <c r="L43" s="17"/>
      <c r="M43" s="289"/>
      <c r="N43" s="289"/>
      <c r="O43" s="473"/>
      <c r="P43" s="460"/>
      <c r="Q43" s="460"/>
      <c r="R43" s="17"/>
      <c r="S43" s="460"/>
    </row>
    <row r="44" spans="1:19" ht="15.75" customHeight="1" x14ac:dyDescent="0.25">
      <c r="A44" s="259"/>
      <c r="B44" s="259"/>
      <c r="C44" s="474"/>
      <c r="D44" s="474"/>
      <c r="E44" s="474"/>
      <c r="F44" s="474"/>
      <c r="G44" s="474"/>
      <c r="H44" s="474"/>
      <c r="I44" s="474"/>
      <c r="J44" s="507"/>
      <c r="K44" s="289"/>
      <c r="L44" s="17"/>
      <c r="M44" s="289"/>
      <c r="N44" s="289"/>
      <c r="O44" s="473"/>
      <c r="P44" s="460"/>
      <c r="Q44" s="460"/>
      <c r="R44" s="17"/>
      <c r="S44" s="460"/>
    </row>
    <row r="45" spans="1:19" ht="15.75" customHeight="1" x14ac:dyDescent="0.25">
      <c r="A45" s="259"/>
      <c r="B45" s="259"/>
      <c r="C45" s="474"/>
      <c r="D45" s="474"/>
      <c r="E45" s="474"/>
      <c r="F45" s="474"/>
      <c r="G45" s="474"/>
      <c r="H45" s="474"/>
      <c r="I45" s="474"/>
      <c r="J45" s="507"/>
      <c r="K45" s="289"/>
      <c r="L45" s="17"/>
      <c r="M45" s="289"/>
      <c r="N45" s="289"/>
      <c r="O45" s="473"/>
      <c r="P45" s="460"/>
      <c r="Q45" s="460"/>
      <c r="R45" s="17"/>
      <c r="S45" s="460"/>
    </row>
    <row r="46" spans="1:19" ht="15.75" customHeight="1" x14ac:dyDescent="0.25">
      <c r="A46" s="259"/>
      <c r="B46" s="259"/>
      <c r="C46" s="474"/>
      <c r="D46" s="474"/>
      <c r="E46" s="474"/>
      <c r="F46" s="474"/>
      <c r="G46" s="474"/>
      <c r="H46" s="474"/>
      <c r="I46" s="474"/>
      <c r="J46" s="507"/>
      <c r="K46" s="289"/>
      <c r="L46" s="17"/>
      <c r="M46" s="289"/>
      <c r="N46" s="289"/>
      <c r="O46" s="473"/>
      <c r="P46" s="460"/>
      <c r="Q46" s="460"/>
      <c r="R46" s="17"/>
      <c r="S46" s="460"/>
    </row>
    <row r="47" spans="1:19" ht="15.75" customHeight="1" x14ac:dyDescent="0.25">
      <c r="A47" s="259"/>
      <c r="B47" s="259"/>
      <c r="C47" s="474"/>
      <c r="D47" s="474"/>
      <c r="E47" s="474"/>
      <c r="F47" s="474"/>
      <c r="G47" s="474"/>
      <c r="H47" s="474"/>
      <c r="I47" s="474"/>
      <c r="J47" s="507"/>
      <c r="K47" s="289"/>
      <c r="L47" s="17"/>
      <c r="M47" s="289"/>
      <c r="N47" s="289"/>
      <c r="O47" s="473"/>
      <c r="P47" s="460"/>
      <c r="Q47" s="460"/>
      <c r="R47" s="17"/>
      <c r="S47" s="460"/>
    </row>
    <row r="48" spans="1:19" x14ac:dyDescent="0.25">
      <c r="B48" s="259"/>
      <c r="C48" s="474"/>
      <c r="D48" s="474"/>
      <c r="E48" s="474"/>
      <c r="F48" s="474"/>
      <c r="G48" s="474"/>
      <c r="H48" s="474"/>
      <c r="I48" s="474"/>
      <c r="J48" s="507"/>
      <c r="K48" s="289"/>
      <c r="L48" s="17"/>
      <c r="M48" s="289"/>
      <c r="N48" s="289"/>
      <c r="O48" s="473"/>
      <c r="P48" s="460"/>
      <c r="Q48" s="460"/>
      <c r="R48" s="17"/>
      <c r="S48" s="460"/>
    </row>
    <row r="49" spans="1:19" x14ac:dyDescent="0.25">
      <c r="B49" s="259"/>
      <c r="C49" s="474"/>
      <c r="D49" s="474"/>
      <c r="E49" s="474"/>
      <c r="F49" s="474"/>
      <c r="G49" s="474"/>
      <c r="H49" s="474"/>
      <c r="I49" s="474"/>
      <c r="J49" s="507"/>
      <c r="K49" s="289"/>
      <c r="L49" s="17"/>
      <c r="M49" s="289"/>
      <c r="N49" s="289"/>
      <c r="O49" s="473"/>
      <c r="P49" s="460"/>
      <c r="Q49" s="460"/>
      <c r="R49" s="17"/>
      <c r="S49" s="460"/>
    </row>
    <row r="50" spans="1:19" x14ac:dyDescent="0.25">
      <c r="B50" s="259"/>
      <c r="C50" s="474"/>
      <c r="D50" s="474"/>
      <c r="E50" s="474"/>
      <c r="F50" s="474"/>
      <c r="G50" s="474"/>
      <c r="H50" s="474"/>
      <c r="I50" s="474"/>
      <c r="J50" s="259"/>
      <c r="K50" s="289"/>
      <c r="M50" s="289"/>
      <c r="N50" s="289"/>
      <c r="P50" s="460"/>
      <c r="Q50" s="460"/>
      <c r="R50" s="17"/>
      <c r="S50" s="460"/>
    </row>
    <row r="51" spans="1:19" x14ac:dyDescent="0.25">
      <c r="C51" s="474"/>
      <c r="D51" s="474"/>
      <c r="E51" s="474"/>
      <c r="F51" s="474"/>
      <c r="G51" s="474"/>
      <c r="H51" s="474"/>
      <c r="I51" s="474"/>
      <c r="J51" s="259"/>
      <c r="K51" s="289"/>
      <c r="M51" s="289"/>
      <c r="N51" s="289"/>
      <c r="P51" s="460"/>
      <c r="Q51" s="460"/>
      <c r="R51" s="17"/>
      <c r="S51" s="460"/>
    </row>
    <row r="52" spans="1:19" x14ac:dyDescent="0.25">
      <c r="C52" s="474"/>
      <c r="D52" s="474"/>
      <c r="E52" s="474"/>
      <c r="F52" s="474"/>
      <c r="G52" s="474"/>
      <c r="H52" s="474"/>
      <c r="I52" s="474"/>
      <c r="J52" s="259"/>
      <c r="K52" s="289"/>
      <c r="M52" s="289"/>
      <c r="N52" s="289"/>
      <c r="P52" s="460"/>
      <c r="Q52" s="460"/>
      <c r="R52" s="17"/>
      <c r="S52" s="460"/>
    </row>
    <row r="53" spans="1:19" x14ac:dyDescent="0.25">
      <c r="A53" s="259"/>
      <c r="C53" s="474"/>
      <c r="D53" s="474"/>
      <c r="E53" s="474"/>
      <c r="F53" s="474"/>
      <c r="G53" s="474"/>
      <c r="H53" s="474"/>
      <c r="I53" s="474"/>
      <c r="J53" s="259"/>
      <c r="K53" s="289"/>
      <c r="M53" s="289"/>
      <c r="N53" s="289"/>
      <c r="P53" s="460"/>
      <c r="Q53" s="460"/>
      <c r="S53" s="460"/>
    </row>
    <row r="54" spans="1:19" x14ac:dyDescent="0.25">
      <c r="A54" s="259"/>
      <c r="C54" s="474"/>
      <c r="D54" s="474"/>
      <c r="E54" s="474"/>
      <c r="F54" s="474"/>
      <c r="G54" s="474"/>
      <c r="H54" s="474"/>
      <c r="I54" s="474"/>
      <c r="J54" s="259"/>
      <c r="K54" s="289"/>
      <c r="M54" s="289"/>
      <c r="N54" s="289"/>
      <c r="P54" s="460"/>
      <c r="Q54" s="460"/>
      <c r="S54" s="460"/>
    </row>
    <row r="55" spans="1:19" x14ac:dyDescent="0.25">
      <c r="A55" s="259"/>
      <c r="C55" s="474"/>
      <c r="D55" s="474"/>
      <c r="E55" s="474"/>
      <c r="F55" s="474"/>
      <c r="G55" s="474"/>
      <c r="H55" s="474"/>
      <c r="I55" s="474"/>
      <c r="J55" s="259"/>
      <c r="K55" s="289"/>
      <c r="M55" s="289"/>
      <c r="N55" s="289"/>
      <c r="P55" s="460"/>
      <c r="Q55" s="460"/>
      <c r="S55" s="460"/>
    </row>
    <row r="56" spans="1:19" x14ac:dyDescent="0.25">
      <c r="A56" s="259"/>
      <c r="B56" s="259"/>
      <c r="C56" s="474"/>
      <c r="D56" s="474"/>
      <c r="E56" s="474"/>
      <c r="F56" s="474"/>
      <c r="G56" s="474"/>
      <c r="H56" s="474"/>
      <c r="I56" s="474"/>
      <c r="J56" s="259"/>
      <c r="K56" s="289"/>
      <c r="M56" s="289"/>
      <c r="N56" s="289"/>
      <c r="P56" s="460"/>
      <c r="Q56" s="460"/>
      <c r="S56" s="460"/>
    </row>
    <row r="57" spans="1:19" x14ac:dyDescent="0.25">
      <c r="A57" s="259"/>
      <c r="B57" s="259"/>
      <c r="C57" s="259"/>
    </row>
    <row r="58" spans="1:19" x14ac:dyDescent="0.25">
      <c r="A58" s="259"/>
      <c r="B58" s="259"/>
      <c r="C58" s="259"/>
    </row>
    <row r="59" spans="1:19" x14ac:dyDescent="0.25">
      <c r="A59" s="259"/>
      <c r="B59" s="259"/>
      <c r="C59" s="259"/>
    </row>
    <row r="60" spans="1:19" x14ac:dyDescent="0.25">
      <c r="A60" s="259"/>
      <c r="B60" s="259"/>
      <c r="C60" s="259"/>
    </row>
    <row r="61" spans="1:19" x14ac:dyDescent="0.25">
      <c r="A61" s="259"/>
      <c r="B61" s="259"/>
      <c r="C61" s="259"/>
    </row>
    <row r="62" spans="1:19" x14ac:dyDescent="0.25">
      <c r="A62" s="259"/>
      <c r="B62" s="259"/>
      <c r="C62" s="259"/>
    </row>
    <row r="63" spans="1:19" x14ac:dyDescent="0.25">
      <c r="A63" s="259"/>
      <c r="B63" s="259"/>
      <c r="C63" s="259"/>
    </row>
    <row r="64" spans="1:19" x14ac:dyDescent="0.25">
      <c r="A64" s="259"/>
      <c r="B64" s="259"/>
      <c r="C64" s="259"/>
    </row>
    <row r="65" spans="1:3" x14ac:dyDescent="0.25">
      <c r="A65" s="259"/>
      <c r="B65" s="259"/>
      <c r="C65" s="259"/>
    </row>
    <row r="66" spans="1:3" x14ac:dyDescent="0.25">
      <c r="A66" s="259"/>
      <c r="B66" s="259"/>
      <c r="C66" s="259"/>
    </row>
    <row r="67" spans="1:3" x14ac:dyDescent="0.25">
      <c r="A67" s="259"/>
      <c r="B67" s="259"/>
      <c r="C67" s="259"/>
    </row>
    <row r="68" spans="1:3" x14ac:dyDescent="0.25">
      <c r="A68" s="259"/>
      <c r="B68" s="259"/>
      <c r="C68" s="259"/>
    </row>
    <row r="69" spans="1:3" x14ac:dyDescent="0.25">
      <c r="A69" s="259"/>
      <c r="B69" s="259"/>
      <c r="C69" s="259"/>
    </row>
    <row r="70" spans="1:3" x14ac:dyDescent="0.25">
      <c r="A70" s="259"/>
      <c r="B70" s="259"/>
      <c r="C70" s="259"/>
    </row>
    <row r="71" spans="1:3" x14ac:dyDescent="0.25">
      <c r="A71" s="259"/>
      <c r="B71" s="259"/>
      <c r="C71" s="259"/>
    </row>
    <row r="72" spans="1:3" x14ac:dyDescent="0.25">
      <c r="A72" s="259"/>
      <c r="B72" s="259"/>
      <c r="C72" s="259"/>
    </row>
    <row r="73" spans="1:3" x14ac:dyDescent="0.25">
      <c r="A73" s="259"/>
      <c r="B73" s="259"/>
      <c r="C73" s="259"/>
    </row>
    <row r="74" spans="1:3" x14ac:dyDescent="0.25">
      <c r="A74" s="259"/>
      <c r="B74" s="259"/>
      <c r="C74" s="259"/>
    </row>
    <row r="75" spans="1:3" x14ac:dyDescent="0.25">
      <c r="A75" s="259"/>
    </row>
  </sheetData>
  <mergeCells count="4">
    <mergeCell ref="B2:I2"/>
    <mergeCell ref="B27:I27"/>
    <mergeCell ref="B29:I29"/>
    <mergeCell ref="P32:Q32"/>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sheetPr>
  <dimension ref="A1:AT112"/>
  <sheetViews>
    <sheetView showGridLines="0" zoomScaleNormal="100" zoomScaleSheetLayoutView="100" workbookViewId="0"/>
  </sheetViews>
  <sheetFormatPr defaultRowHeight="15.75" x14ac:dyDescent="0.25"/>
  <cols>
    <col min="1" max="1" width="9.33203125" style="3" customWidth="1"/>
    <col min="2" max="2" width="6" style="3" customWidth="1"/>
    <col min="3" max="3" width="1" style="295" customWidth="1"/>
    <col min="4" max="4" width="10.88671875" style="3" customWidth="1"/>
    <col min="5" max="5" width="1" style="295" customWidth="1"/>
    <col min="6" max="6" width="8.44140625" style="3" customWidth="1"/>
    <col min="7" max="7" width="13.5546875" style="3" customWidth="1"/>
    <col min="8" max="8" width="14" style="3" customWidth="1"/>
    <col min="9" max="9" width="12.33203125" style="3" customWidth="1"/>
    <col min="10" max="10" width="7.44140625" style="3" customWidth="1"/>
    <col min="11" max="11" width="10.109375" style="3" customWidth="1"/>
    <col min="12" max="12" width="1" style="295" customWidth="1"/>
    <col min="13" max="13" width="10.88671875" style="295" customWidth="1"/>
    <col min="14" max="14" width="1" style="295" customWidth="1"/>
    <col min="15" max="15" width="8.44140625" style="295" bestFit="1" customWidth="1"/>
    <col min="16" max="16" width="13.109375" style="295" bestFit="1" customWidth="1"/>
    <col min="17" max="17" width="14" style="295" customWidth="1"/>
    <col min="18" max="18" width="12.33203125" style="295" customWidth="1"/>
    <col min="19" max="19" width="7.21875" style="295" customWidth="1"/>
    <col min="20" max="20" width="9.6640625" style="295" customWidth="1"/>
    <col min="21" max="46" width="8.88671875" style="295"/>
    <col min="47" max="16384" width="8.88671875" style="3"/>
  </cols>
  <sheetData>
    <row r="1" spans="1:25" ht="33.75" customHeight="1" thickBot="1" x14ac:dyDescent="0.3">
      <c r="A1" s="48" t="s">
        <v>92</v>
      </c>
      <c r="B1" s="233"/>
      <c r="C1" s="258"/>
      <c r="D1" s="233"/>
      <c r="E1" s="258"/>
      <c r="F1" s="233"/>
      <c r="G1" s="233"/>
      <c r="H1" s="233"/>
      <c r="I1" s="233"/>
      <c r="J1" s="233"/>
      <c r="K1" s="233"/>
      <c r="L1" s="258"/>
      <c r="M1" s="258"/>
      <c r="N1" s="258"/>
      <c r="O1" s="292"/>
      <c r="P1" s="292"/>
      <c r="Q1" s="292"/>
      <c r="R1" s="293"/>
      <c r="S1" s="293"/>
      <c r="T1" s="293"/>
      <c r="U1" s="294"/>
    </row>
    <row r="2" spans="1:25" ht="19.5" thickBot="1" x14ac:dyDescent="0.35">
      <c r="A2" s="35"/>
      <c r="B2" s="586" t="s">
        <v>638</v>
      </c>
      <c r="C2" s="587"/>
      <c r="D2" s="587"/>
      <c r="E2" s="587"/>
      <c r="F2" s="587"/>
      <c r="G2" s="587"/>
      <c r="H2" s="587"/>
      <c r="I2" s="587"/>
      <c r="J2" s="587"/>
      <c r="K2" s="587"/>
      <c r="L2" s="587"/>
      <c r="M2" s="587"/>
      <c r="N2" s="587"/>
      <c r="O2" s="587"/>
      <c r="P2" s="587"/>
      <c r="Q2" s="587"/>
      <c r="R2" s="587"/>
      <c r="S2" s="587"/>
      <c r="T2" s="588"/>
      <c r="U2" s="294"/>
    </row>
    <row r="3" spans="1:25" x14ac:dyDescent="0.25">
      <c r="A3" s="35"/>
      <c r="B3" s="296"/>
      <c r="C3" s="711" t="s">
        <v>639</v>
      </c>
      <c r="D3" s="711"/>
      <c r="E3" s="711"/>
      <c r="F3" s="711"/>
      <c r="G3" s="711"/>
      <c r="H3" s="711"/>
      <c r="I3" s="711"/>
      <c r="J3" s="711"/>
      <c r="K3" s="712"/>
      <c r="L3" s="713" t="s">
        <v>640</v>
      </c>
      <c r="M3" s="714"/>
      <c r="N3" s="714"/>
      <c r="O3" s="714"/>
      <c r="P3" s="714"/>
      <c r="Q3" s="714"/>
      <c r="R3" s="714"/>
      <c r="S3" s="714"/>
      <c r="T3" s="715"/>
      <c r="U3" s="294"/>
    </row>
    <row r="4" spans="1:25" ht="63" x14ac:dyDescent="0.25">
      <c r="A4" s="35"/>
      <c r="B4" s="296"/>
      <c r="C4" s="475"/>
      <c r="D4" s="300" t="s">
        <v>641</v>
      </c>
      <c r="E4" s="475"/>
      <c r="F4" s="300" t="s">
        <v>642</v>
      </c>
      <c r="G4" s="300" t="s">
        <v>643</v>
      </c>
      <c r="H4" s="476" t="s">
        <v>644</v>
      </c>
      <c r="I4" s="476" t="s">
        <v>645</v>
      </c>
      <c r="J4" s="301" t="s">
        <v>646</v>
      </c>
      <c r="K4" s="301" t="s">
        <v>647</v>
      </c>
      <c r="L4" s="475"/>
      <c r="M4" s="300" t="s">
        <v>648</v>
      </c>
      <c r="N4" s="475"/>
      <c r="O4" s="235" t="s">
        <v>642</v>
      </c>
      <c r="P4" s="301" t="s">
        <v>649</v>
      </c>
      <c r="Q4" s="476" t="s">
        <v>644</v>
      </c>
      <c r="R4" s="476" t="s">
        <v>645</v>
      </c>
      <c r="S4" s="235" t="s">
        <v>646</v>
      </c>
      <c r="T4" s="304" t="s">
        <v>647</v>
      </c>
      <c r="U4" s="294"/>
    </row>
    <row r="5" spans="1:25" x14ac:dyDescent="0.25">
      <c r="A5" s="35"/>
      <c r="B5" s="42" t="s">
        <v>99</v>
      </c>
      <c r="C5" s="477"/>
      <c r="D5" s="478">
        <v>448238.99371069181</v>
      </c>
      <c r="E5" s="477"/>
      <c r="F5" s="478">
        <v>53044</v>
      </c>
      <c r="G5" s="37">
        <v>61.088239105376651</v>
      </c>
      <c r="H5" s="37">
        <v>63.5938362537754</v>
      </c>
      <c r="I5" s="37">
        <v>3.94</v>
      </c>
      <c r="J5" s="37">
        <v>32</v>
      </c>
      <c r="K5" s="37">
        <v>432.28063741743512</v>
      </c>
      <c r="L5" s="477"/>
      <c r="M5" s="479">
        <v>0.30249575274804386</v>
      </c>
      <c r="N5" s="480"/>
      <c r="O5" s="479">
        <v>0.14348285757438362</v>
      </c>
      <c r="P5" s="479">
        <v>-4.188033699037419E-3</v>
      </c>
      <c r="Q5" s="479">
        <v>6.2216906363946976E-3</v>
      </c>
      <c r="R5" s="479">
        <v>-1.0409076714885923E-2</v>
      </c>
      <c r="S5" s="479">
        <v>0</v>
      </c>
      <c r="T5" s="43">
        <v>0.16297992517705495</v>
      </c>
      <c r="U5" s="306"/>
      <c r="V5" s="307"/>
      <c r="W5" s="307"/>
      <c r="X5" s="307"/>
      <c r="Y5" s="307"/>
    </row>
    <row r="6" spans="1:25" x14ac:dyDescent="0.25">
      <c r="A6" s="35"/>
      <c r="B6" s="42" t="s">
        <v>100</v>
      </c>
      <c r="C6" s="477"/>
      <c r="D6" s="478">
        <v>449992.49876565841</v>
      </c>
      <c r="E6" s="477"/>
      <c r="F6" s="478">
        <v>53112.742833435346</v>
      </c>
      <c r="G6" s="37">
        <v>61.1133913609129</v>
      </c>
      <c r="H6" s="37">
        <v>63.622669443775401</v>
      </c>
      <c r="I6" s="37">
        <v>3.944</v>
      </c>
      <c r="J6" s="37">
        <v>32</v>
      </c>
      <c r="K6" s="37">
        <v>433.23165481975349</v>
      </c>
      <c r="L6" s="477"/>
      <c r="M6" s="479">
        <v>0.39119868631919985</v>
      </c>
      <c r="N6" s="480"/>
      <c r="O6" s="479">
        <v>0.12959587028757991</v>
      </c>
      <c r="P6" s="479">
        <v>4.117364635909837E-2</v>
      </c>
      <c r="Q6" s="479">
        <v>4.5339598455642047E-2</v>
      </c>
      <c r="R6" s="479">
        <v>-4.1640641265926377E-3</v>
      </c>
      <c r="S6" s="479">
        <v>0</v>
      </c>
      <c r="T6" s="43">
        <v>0.22</v>
      </c>
      <c r="U6" s="306"/>
      <c r="V6" s="307"/>
      <c r="W6" s="307"/>
      <c r="X6" s="307"/>
      <c r="Y6" s="307"/>
    </row>
    <row r="7" spans="1:25" x14ac:dyDescent="0.25">
      <c r="A7" s="35"/>
      <c r="B7" s="42" t="s">
        <v>101</v>
      </c>
      <c r="C7" s="477"/>
      <c r="D7" s="478">
        <v>451696.08038716868</v>
      </c>
      <c r="E7" s="477"/>
      <c r="F7" s="478">
        <v>53181.574754743939</v>
      </c>
      <c r="G7" s="37">
        <v>61.12477009670085</v>
      </c>
      <c r="H7" s="37">
        <v>63.645853053775397</v>
      </c>
      <c r="I7" s="37">
        <v>3.9611111111111152</v>
      </c>
      <c r="J7" s="37">
        <v>32</v>
      </c>
      <c r="K7" s="37">
        <v>434.2280876258389</v>
      </c>
      <c r="L7" s="477"/>
      <c r="M7" s="479">
        <v>0.37858000437412898</v>
      </c>
      <c r="N7" s="480"/>
      <c r="O7" s="479">
        <v>0.12959587028757991</v>
      </c>
      <c r="P7" s="479">
        <v>1.8619054735083296E-2</v>
      </c>
      <c r="Q7" s="479">
        <v>3.6439228662803129E-2</v>
      </c>
      <c r="R7" s="479">
        <v>-1.7813682759125898E-2</v>
      </c>
      <c r="S7" s="479">
        <v>0</v>
      </c>
      <c r="T7" s="43">
        <v>0.23</v>
      </c>
      <c r="U7" s="306"/>
      <c r="V7" s="307"/>
      <c r="W7" s="307"/>
      <c r="X7" s="307"/>
      <c r="Y7" s="307"/>
    </row>
    <row r="8" spans="1:25" x14ac:dyDescent="0.25">
      <c r="A8" s="35"/>
      <c r="B8" s="42" t="s">
        <v>102</v>
      </c>
      <c r="C8" s="477"/>
      <c r="D8" s="478">
        <v>453436.24500741152</v>
      </c>
      <c r="E8" s="477"/>
      <c r="F8" s="478">
        <v>53250.495879379989</v>
      </c>
      <c r="G8" s="37">
        <v>61.137164244328666</v>
      </c>
      <c r="H8" s="37">
        <v>63.663914263775396</v>
      </c>
      <c r="I8" s="37">
        <v>3.9688888888888934</v>
      </c>
      <c r="J8" s="37">
        <v>32</v>
      </c>
      <c r="K8" s="37">
        <v>435.24852363175967</v>
      </c>
      <c r="L8" s="477"/>
      <c r="M8" s="479">
        <v>0.38525121111329952</v>
      </c>
      <c r="N8" s="480"/>
      <c r="O8" s="479">
        <v>0.12959587028757991</v>
      </c>
      <c r="P8" s="479">
        <v>2.0276800400580441E-2</v>
      </c>
      <c r="Q8" s="479">
        <v>2.8377669767013485E-2</v>
      </c>
      <c r="R8" s="479">
        <v>-8.0985711806683472E-3</v>
      </c>
      <c r="S8" s="479">
        <v>0</v>
      </c>
      <c r="T8" s="43">
        <v>0.23499999999999999</v>
      </c>
      <c r="U8" s="306"/>
      <c r="V8" s="307"/>
      <c r="W8" s="307"/>
      <c r="X8" s="307"/>
      <c r="Y8" s="307"/>
    </row>
    <row r="9" spans="1:25" x14ac:dyDescent="0.25">
      <c r="A9" s="35"/>
      <c r="B9" s="42" t="s">
        <v>139</v>
      </c>
      <c r="C9" s="477"/>
      <c r="D9" s="478">
        <v>455176.19220659079</v>
      </c>
      <c r="E9" s="477"/>
      <c r="F9" s="478">
        <v>53319.506322947323</v>
      </c>
      <c r="G9" s="37">
        <v>61.145580965416926</v>
      </c>
      <c r="H9" s="37">
        <v>63.677836253775396</v>
      </c>
      <c r="I9" s="37">
        <v>3.9766666666666715</v>
      </c>
      <c r="J9" s="37">
        <v>32</v>
      </c>
      <c r="K9" s="37">
        <v>436.29312008847586</v>
      </c>
      <c r="L9" s="477"/>
      <c r="M9" s="479">
        <v>0.38372477241001945</v>
      </c>
      <c r="N9" s="480"/>
      <c r="O9" s="479">
        <v>0.12959587028757991</v>
      </c>
      <c r="P9" s="479">
        <v>1.3766947146294228E-2</v>
      </c>
      <c r="Q9" s="479">
        <v>2.1867945383184879E-2</v>
      </c>
      <c r="R9" s="479">
        <v>-8.0992271023255166E-3</v>
      </c>
      <c r="S9" s="479">
        <v>0</v>
      </c>
      <c r="T9" s="43">
        <v>0.24</v>
      </c>
      <c r="U9" s="306"/>
      <c r="V9" s="307"/>
      <c r="W9" s="307"/>
      <c r="X9" s="307"/>
      <c r="Y9" s="307"/>
    </row>
    <row r="10" spans="1:25" x14ac:dyDescent="0.25">
      <c r="A10" s="35"/>
      <c r="B10" s="42" t="s">
        <v>140</v>
      </c>
      <c r="C10" s="477"/>
      <c r="D10" s="478">
        <v>456923.97603807651</v>
      </c>
      <c r="E10" s="477"/>
      <c r="F10" s="478">
        <v>53390.98162268474</v>
      </c>
      <c r="G10" s="37">
        <v>61.151433288152965</v>
      </c>
      <c r="H10" s="37">
        <v>63.689089683775393</v>
      </c>
      <c r="I10" s="37">
        <v>3.9844444444444496</v>
      </c>
      <c r="J10" s="37">
        <v>32</v>
      </c>
      <c r="K10" s="37">
        <v>437.34022357668817</v>
      </c>
      <c r="L10" s="477"/>
      <c r="M10" s="479">
        <v>0.38397962402490293</v>
      </c>
      <c r="N10" s="480"/>
      <c r="O10" s="479">
        <v>0.13405094057792333</v>
      </c>
      <c r="P10" s="479">
        <v>9.5711294972460337E-3</v>
      </c>
      <c r="Q10" s="479">
        <v>1.7672444074808294E-2</v>
      </c>
      <c r="R10" s="479">
        <v>-8.0998831302552584E-3</v>
      </c>
      <c r="S10" s="479">
        <v>0</v>
      </c>
      <c r="T10" s="43">
        <v>0.24</v>
      </c>
      <c r="U10" s="306"/>
      <c r="V10" s="307"/>
      <c r="W10" s="307"/>
      <c r="X10" s="307"/>
      <c r="Y10" s="307"/>
    </row>
    <row r="11" spans="1:25" x14ac:dyDescent="0.25">
      <c r="A11" s="35"/>
      <c r="B11" s="42" t="s">
        <v>141</v>
      </c>
      <c r="C11" s="477"/>
      <c r="D11" s="478">
        <v>458658.28078682965</v>
      </c>
      <c r="E11" s="477"/>
      <c r="F11" s="478">
        <v>53462.552735733734</v>
      </c>
      <c r="G11" s="37">
        <v>61.154594135255557</v>
      </c>
      <c r="H11" s="37">
        <v>63.697541543775394</v>
      </c>
      <c r="I11" s="37">
        <v>3.9922222222222277</v>
      </c>
      <c r="J11" s="37">
        <v>32</v>
      </c>
      <c r="K11" s="37">
        <v>438.38984011327221</v>
      </c>
      <c r="L11" s="477"/>
      <c r="M11" s="479">
        <v>0.379560898465229</v>
      </c>
      <c r="N11" s="480"/>
      <c r="O11" s="479">
        <v>0.13405094057792333</v>
      </c>
      <c r="P11" s="479">
        <v>5.1688847384809833E-3</v>
      </c>
      <c r="Q11" s="479">
        <v>1.3270498984936917E-2</v>
      </c>
      <c r="R11" s="479">
        <v>-8.1005392644686019E-3</v>
      </c>
      <c r="S11" s="479">
        <v>0</v>
      </c>
      <c r="T11" s="43">
        <v>0.24</v>
      </c>
      <c r="U11" s="306"/>
      <c r="V11" s="307"/>
      <c r="W11" s="307"/>
      <c r="X11" s="307"/>
      <c r="Y11" s="307"/>
    </row>
    <row r="12" spans="1:25" x14ac:dyDescent="0.25">
      <c r="A12" s="35"/>
      <c r="B12" s="42" t="s">
        <v>142</v>
      </c>
      <c r="C12" s="477"/>
      <c r="D12" s="478">
        <v>460378.41750591202</v>
      </c>
      <c r="E12" s="477"/>
      <c r="F12" s="478">
        <v>53534.219790532952</v>
      </c>
      <c r="G12" s="37">
        <v>61.154998688424371</v>
      </c>
      <c r="H12" s="37">
        <v>63.703123633775391</v>
      </c>
      <c r="I12" s="37">
        <v>4.0000000000000062</v>
      </c>
      <c r="J12" s="37">
        <v>32</v>
      </c>
      <c r="K12" s="37">
        <v>439.44197572954403</v>
      </c>
      <c r="L12" s="477"/>
      <c r="M12" s="479">
        <v>0.37503666479791775</v>
      </c>
      <c r="N12" s="480"/>
      <c r="O12" s="479">
        <v>0.13405094057792333</v>
      </c>
      <c r="P12" s="479">
        <v>6.6152539237407382E-4</v>
      </c>
      <c r="Q12" s="479">
        <v>8.7634308400442451E-3</v>
      </c>
      <c r="R12" s="479">
        <v>-8.1011955049913754E-3</v>
      </c>
      <c r="S12" s="479">
        <v>0</v>
      </c>
      <c r="T12" s="43">
        <v>0.24</v>
      </c>
      <c r="U12" s="306"/>
      <c r="V12" s="307"/>
      <c r="W12" s="307"/>
      <c r="X12" s="307"/>
      <c r="Y12" s="307"/>
    </row>
    <row r="13" spans="1:25" x14ac:dyDescent="0.25">
      <c r="A13" s="35"/>
      <c r="B13" s="42" t="s">
        <v>150</v>
      </c>
      <c r="C13" s="477"/>
      <c r="D13" s="478">
        <v>462144.67660240369</v>
      </c>
      <c r="E13" s="477"/>
      <c r="F13" s="478">
        <v>53605.982915693217</v>
      </c>
      <c r="G13" s="37">
        <v>61.157602813224372</v>
      </c>
      <c r="H13" s="37">
        <v>63.705836263775389</v>
      </c>
      <c r="I13" s="37">
        <v>4.0000000000000062</v>
      </c>
      <c r="J13" s="37">
        <v>32</v>
      </c>
      <c r="K13" s="37">
        <v>440.51860857008143</v>
      </c>
      <c r="L13" s="477"/>
      <c r="M13" s="479">
        <v>0.38365375728521656</v>
      </c>
      <c r="N13" s="480"/>
      <c r="O13" s="479">
        <v>0.13405094057792333</v>
      </c>
      <c r="P13" s="479">
        <v>4.2582370302568506E-3</v>
      </c>
      <c r="Q13" s="479">
        <v>4.2582370302475048E-3</v>
      </c>
      <c r="R13" s="479">
        <v>0</v>
      </c>
      <c r="S13" s="479">
        <v>0</v>
      </c>
      <c r="T13" s="43">
        <v>0.245</v>
      </c>
      <c r="U13" s="306"/>
      <c r="V13" s="307"/>
      <c r="W13" s="307"/>
      <c r="X13" s="307"/>
      <c r="Y13" s="307"/>
    </row>
    <row r="14" spans="1:25" x14ac:dyDescent="0.25">
      <c r="A14" s="35"/>
      <c r="B14" s="42" t="s">
        <v>151</v>
      </c>
      <c r="C14" s="477"/>
      <c r="D14" s="478">
        <v>463956.19220446912</v>
      </c>
      <c r="E14" s="477"/>
      <c r="F14" s="478">
        <v>53676.619745303346</v>
      </c>
      <c r="G14" s="37">
        <v>61.157521894824377</v>
      </c>
      <c r="H14" s="37">
        <v>63.705751973775392</v>
      </c>
      <c r="I14" s="37">
        <v>4.0000000000000062</v>
      </c>
      <c r="J14" s="37">
        <v>32</v>
      </c>
      <c r="K14" s="37">
        <v>441.66395695236361</v>
      </c>
      <c r="L14" s="477"/>
      <c r="M14" s="479">
        <v>0.39198019446709509</v>
      </c>
      <c r="N14" s="480"/>
      <c r="O14" s="479">
        <v>0.13177042144945084</v>
      </c>
      <c r="P14" s="479">
        <v>-1.3231126838775253E-4</v>
      </c>
      <c r="Q14" s="479">
        <v>-1.3231126838623018E-4</v>
      </c>
      <c r="R14" s="479">
        <v>0</v>
      </c>
      <c r="S14" s="479">
        <v>0</v>
      </c>
      <c r="T14" s="43">
        <v>0.26</v>
      </c>
      <c r="U14" s="306"/>
      <c r="V14" s="307"/>
      <c r="W14" s="307"/>
      <c r="X14" s="307"/>
      <c r="Y14" s="307"/>
    </row>
    <row r="15" spans="1:25" x14ac:dyDescent="0.25">
      <c r="A15" s="35"/>
      <c r="B15" s="42" t="s">
        <v>152</v>
      </c>
      <c r="C15" s="477"/>
      <c r="D15" s="478">
        <v>465792.69689183624</v>
      </c>
      <c r="E15" s="477"/>
      <c r="F15" s="478">
        <v>53747.349653361554</v>
      </c>
      <c r="G15" s="37">
        <v>61.153690246824368</v>
      </c>
      <c r="H15" s="37">
        <v>63.701760673775389</v>
      </c>
      <c r="I15" s="37">
        <v>4.0000000000000062</v>
      </c>
      <c r="J15" s="37">
        <v>32</v>
      </c>
      <c r="K15" s="37">
        <v>442.85644963613493</v>
      </c>
      <c r="L15" s="477"/>
      <c r="M15" s="479">
        <v>0.39583579618606279</v>
      </c>
      <c r="N15" s="480"/>
      <c r="O15" s="479">
        <v>0.13177042144945084</v>
      </c>
      <c r="P15" s="479">
        <v>-6.2652113448820046E-3</v>
      </c>
      <c r="Q15" s="479">
        <v>-6.265211344880949E-3</v>
      </c>
      <c r="R15" s="479">
        <v>0</v>
      </c>
      <c r="S15" s="479">
        <v>0</v>
      </c>
      <c r="T15" s="43">
        <v>0.27</v>
      </c>
      <c r="U15" s="306"/>
      <c r="V15" s="307"/>
      <c r="W15" s="307"/>
      <c r="X15" s="307"/>
      <c r="Y15" s="307"/>
    </row>
    <row r="16" spans="1:25" x14ac:dyDescent="0.25">
      <c r="A16" s="35"/>
      <c r="B16" s="42" t="s">
        <v>153</v>
      </c>
      <c r="C16" s="477"/>
      <c r="D16" s="478">
        <v>467645.13495278015</v>
      </c>
      <c r="E16" s="477"/>
      <c r="F16" s="478">
        <v>53818.172762517701</v>
      </c>
      <c r="G16" s="37">
        <v>61.144893728424371</v>
      </c>
      <c r="H16" s="37">
        <v>63.692597633775392</v>
      </c>
      <c r="I16" s="37">
        <v>4.0000000000000062</v>
      </c>
      <c r="J16" s="312">
        <v>32</v>
      </c>
      <c r="K16" s="37">
        <v>444.09644769511607</v>
      </c>
      <c r="L16" s="477"/>
      <c r="M16" s="479">
        <v>0.39769581474870108</v>
      </c>
      <c r="N16" s="480"/>
      <c r="O16" s="479">
        <v>0.13177042144945084</v>
      </c>
      <c r="P16" s="479">
        <v>-1.4384280596146937E-2</v>
      </c>
      <c r="Q16" s="479">
        <v>-1.4384280596139545E-2</v>
      </c>
      <c r="R16" s="479">
        <v>0</v>
      </c>
      <c r="S16" s="479">
        <v>0</v>
      </c>
      <c r="T16" s="43">
        <v>0.28000000000000003</v>
      </c>
      <c r="U16" s="306"/>
      <c r="V16" s="307"/>
      <c r="W16" s="307"/>
      <c r="X16" s="307"/>
      <c r="Y16" s="307"/>
    </row>
    <row r="17" spans="1:46" x14ac:dyDescent="0.25">
      <c r="A17" s="35"/>
      <c r="B17" s="42" t="s">
        <v>167</v>
      </c>
      <c r="C17" s="477"/>
      <c r="D17" s="478">
        <v>469503.09884834831</v>
      </c>
      <c r="E17" s="477"/>
      <c r="F17" s="478">
        <v>53889.089195583263</v>
      </c>
      <c r="G17" s="37">
        <v>61.129762813224374</v>
      </c>
      <c r="H17" s="37">
        <v>63.676836263775392</v>
      </c>
      <c r="I17" s="37">
        <v>4.0000000000000062</v>
      </c>
      <c r="J17" s="312">
        <v>32</v>
      </c>
      <c r="K17" s="37">
        <v>445.38432739343187</v>
      </c>
      <c r="L17" s="477"/>
      <c r="M17" s="479">
        <v>0.39730209013204387</v>
      </c>
      <c r="N17" s="480"/>
      <c r="O17" s="479">
        <v>0.13177042144945084</v>
      </c>
      <c r="P17" s="479">
        <v>-2.474599966957669E-2</v>
      </c>
      <c r="Q17" s="479">
        <v>-2.4745999669578286E-2</v>
      </c>
      <c r="R17" s="479">
        <v>0</v>
      </c>
      <c r="S17" s="479">
        <v>0</v>
      </c>
      <c r="T17" s="43">
        <v>0.28999999999999998</v>
      </c>
      <c r="U17" s="306"/>
      <c r="V17" s="307"/>
      <c r="W17" s="307"/>
      <c r="X17" s="307"/>
      <c r="Y17" s="307"/>
    </row>
    <row r="18" spans="1:46" x14ac:dyDescent="0.25">
      <c r="A18" s="35"/>
      <c r="B18" s="42" t="s">
        <v>168</v>
      </c>
      <c r="C18" s="477"/>
      <c r="D18" s="478">
        <v>471344.50998342095</v>
      </c>
      <c r="E18" s="477"/>
      <c r="F18" s="478">
        <v>53964.308312576417</v>
      </c>
      <c r="G18" s="37">
        <v>61.106765725224378</v>
      </c>
      <c r="H18" s="37">
        <v>63.652880963775395</v>
      </c>
      <c r="I18" s="37">
        <v>4.0000000000000062</v>
      </c>
      <c r="J18" s="312">
        <v>32</v>
      </c>
      <c r="K18" s="37">
        <v>446.67594194287278</v>
      </c>
      <c r="L18" s="477"/>
      <c r="M18" s="479">
        <v>0.39220425585889984</v>
      </c>
      <c r="N18" s="480"/>
      <c r="O18" s="479">
        <v>0.1395813477569785</v>
      </c>
      <c r="P18" s="479">
        <v>-3.762011652206354E-2</v>
      </c>
      <c r="Q18" s="479">
        <v>-3.7620116522065615E-2</v>
      </c>
      <c r="R18" s="479">
        <v>0</v>
      </c>
      <c r="S18" s="479">
        <v>0</v>
      </c>
      <c r="T18" s="43">
        <v>0.28999999999999998</v>
      </c>
      <c r="U18" s="306"/>
      <c r="V18" s="307"/>
      <c r="W18" s="307"/>
      <c r="X18" s="307"/>
      <c r="Y18" s="307"/>
    </row>
    <row r="19" spans="1:46" x14ac:dyDescent="0.25">
      <c r="A19" s="35"/>
      <c r="B19" s="42" t="s">
        <v>169</v>
      </c>
      <c r="C19" s="477"/>
      <c r="D19" s="478">
        <v>473191.38357178116</v>
      </c>
      <c r="E19" s="477"/>
      <c r="F19" s="478">
        <v>54039.632421426839</v>
      </c>
      <c r="G19" s="37">
        <v>61.077460054824378</v>
      </c>
      <c r="H19" s="37">
        <v>63.622354223775396</v>
      </c>
      <c r="I19" s="37">
        <v>4.0000000000000062</v>
      </c>
      <c r="J19" s="312">
        <v>32</v>
      </c>
      <c r="K19" s="37">
        <v>448.01596976870132</v>
      </c>
      <c r="L19" s="477"/>
      <c r="M19" s="479">
        <v>0.39183093241611289</v>
      </c>
      <c r="N19" s="480"/>
      <c r="O19" s="479">
        <v>0.1395813477569785</v>
      </c>
      <c r="P19" s="479">
        <v>-4.7958143508651574E-2</v>
      </c>
      <c r="Q19" s="479">
        <v>-4.7958143508652427E-2</v>
      </c>
      <c r="R19" s="479">
        <v>0</v>
      </c>
      <c r="S19" s="479">
        <v>0</v>
      </c>
      <c r="T19" s="43">
        <v>0.3</v>
      </c>
      <c r="U19" s="306"/>
      <c r="V19" s="307"/>
      <c r="W19" s="307"/>
      <c r="X19" s="307"/>
      <c r="Y19" s="307"/>
    </row>
    <row r="20" spans="1:46" x14ac:dyDescent="0.25">
      <c r="A20" s="35"/>
      <c r="B20" s="42" t="s">
        <v>170</v>
      </c>
      <c r="C20" s="477"/>
      <c r="D20" s="478">
        <v>475011.02353991603</v>
      </c>
      <c r="E20" s="477"/>
      <c r="F20" s="478">
        <v>54115.061668683586</v>
      </c>
      <c r="G20" s="37">
        <v>61.043738662824381</v>
      </c>
      <c r="H20" s="37">
        <v>63.587227773775396</v>
      </c>
      <c r="I20" s="37">
        <v>4.0000000000000062</v>
      </c>
      <c r="J20" s="312">
        <v>32</v>
      </c>
      <c r="K20" s="37">
        <v>449.36001767800735</v>
      </c>
      <c r="L20" s="477"/>
      <c r="M20" s="479">
        <v>0.3845463022592952</v>
      </c>
      <c r="N20" s="480"/>
      <c r="O20" s="479">
        <v>0.1395813477569785</v>
      </c>
      <c r="P20" s="479">
        <v>-5.521086169878231E-2</v>
      </c>
      <c r="Q20" s="479">
        <v>-5.52108616987853E-2</v>
      </c>
      <c r="R20" s="479">
        <v>0</v>
      </c>
      <c r="S20" s="479">
        <v>0</v>
      </c>
      <c r="T20" s="43">
        <v>0.3</v>
      </c>
      <c r="U20" s="306"/>
      <c r="V20" s="307"/>
      <c r="W20" s="307"/>
      <c r="X20" s="307"/>
      <c r="Y20" s="307"/>
    </row>
    <row r="21" spans="1:46" x14ac:dyDescent="0.25">
      <c r="A21" s="35"/>
      <c r="B21" s="42" t="s">
        <v>172</v>
      </c>
      <c r="C21" s="477"/>
      <c r="D21" s="478">
        <v>476820.52039154398</v>
      </c>
      <c r="E21" s="477"/>
      <c r="F21" s="478">
        <v>54190.596201100256</v>
      </c>
      <c r="G21" s="37">
        <v>61.007842813224379</v>
      </c>
      <c r="H21" s="37">
        <v>63.549836263775397</v>
      </c>
      <c r="I21" s="37">
        <v>4.0000000000000062</v>
      </c>
      <c r="J21" s="312">
        <v>32</v>
      </c>
      <c r="K21" s="37">
        <v>450.70809773104133</v>
      </c>
      <c r="L21" s="477"/>
      <c r="M21" s="479">
        <v>0.38093786500849092</v>
      </c>
      <c r="N21" s="480"/>
      <c r="O21" s="479">
        <v>0.1395813477569785</v>
      </c>
      <c r="P21" s="479">
        <v>-5.8803491375712724E-2</v>
      </c>
      <c r="Q21" s="479">
        <v>-5.880349137570054E-2</v>
      </c>
      <c r="R21" s="479">
        <v>0</v>
      </c>
      <c r="S21" s="479">
        <v>0</v>
      </c>
      <c r="T21" s="43">
        <v>0.3</v>
      </c>
      <c r="U21" s="306"/>
      <c r="V21" s="307"/>
      <c r="W21" s="307"/>
      <c r="X21" s="307"/>
      <c r="Y21" s="307"/>
      <c r="AK21" s="419"/>
      <c r="AL21" s="419"/>
      <c r="AM21" s="419"/>
      <c r="AN21" s="419"/>
      <c r="AO21" s="419"/>
      <c r="AP21" s="419"/>
    </row>
    <row r="22" spans="1:46" x14ac:dyDescent="0.25">
      <c r="A22" s="35"/>
      <c r="B22" s="42" t="s">
        <v>173</v>
      </c>
      <c r="C22" s="477"/>
      <c r="D22" s="478">
        <v>478647.50394085853</v>
      </c>
      <c r="E22" s="477"/>
      <c r="F22" s="478">
        <v>54267.074767437531</v>
      </c>
      <c r="G22" s="37">
        <v>60.972375325224377</v>
      </c>
      <c r="H22" s="37">
        <v>63.512890963775398</v>
      </c>
      <c r="I22" s="37">
        <v>4.0000000000000062</v>
      </c>
      <c r="J22" s="312">
        <v>32</v>
      </c>
      <c r="K22" s="37">
        <v>452.06022202423441</v>
      </c>
      <c r="L22" s="477"/>
      <c r="M22" s="479">
        <v>0.38315958965321784</v>
      </c>
      <c r="N22" s="480"/>
      <c r="O22" s="479">
        <v>0.14112885204928816</v>
      </c>
      <c r="P22" s="479">
        <v>-5.8135948370747315E-2</v>
      </c>
      <c r="Q22" s="479">
        <v>-5.8135948370741604E-2</v>
      </c>
      <c r="R22" s="479">
        <v>0</v>
      </c>
      <c r="S22" s="479">
        <v>0</v>
      </c>
      <c r="T22" s="43">
        <v>0.3</v>
      </c>
      <c r="U22" s="306"/>
      <c r="V22" s="307"/>
      <c r="W22" s="307"/>
      <c r="X22" s="307"/>
      <c r="Y22" s="307"/>
      <c r="AK22" s="419"/>
      <c r="AL22" s="419"/>
      <c r="AM22" s="419"/>
      <c r="AN22" s="419"/>
      <c r="AO22" s="419"/>
      <c r="AP22" s="419"/>
    </row>
    <row r="23" spans="1:46" x14ac:dyDescent="0.25">
      <c r="A23" s="35"/>
      <c r="B23" s="42" t="s">
        <v>174</v>
      </c>
      <c r="C23" s="477"/>
      <c r="D23" s="478">
        <v>480528.48876517935</v>
      </c>
      <c r="E23" s="477"/>
      <c r="F23" s="478">
        <v>54343.661267097545</v>
      </c>
      <c r="G23" s="37">
        <v>60.936813891624375</v>
      </c>
      <c r="H23" s="37">
        <v>63.475847803775395</v>
      </c>
      <c r="I23" s="37">
        <v>4.0000000000000062</v>
      </c>
      <c r="J23" s="312">
        <v>32</v>
      </c>
      <c r="K23" s="37">
        <v>453.46160871250959</v>
      </c>
      <c r="L23" s="477"/>
      <c r="M23" s="479">
        <v>0.39297913575941834</v>
      </c>
      <c r="N23" s="480"/>
      <c r="O23" s="479">
        <v>0.14112885204928816</v>
      </c>
      <c r="P23" s="479">
        <v>-5.8323844872887776E-2</v>
      </c>
      <c r="Q23" s="479">
        <v>-5.8323844872894805E-2</v>
      </c>
      <c r="R23" s="479">
        <v>0</v>
      </c>
      <c r="S23" s="479">
        <v>0</v>
      </c>
      <c r="T23" s="43">
        <v>0.31</v>
      </c>
      <c r="U23" s="306"/>
      <c r="V23" s="307"/>
      <c r="W23" s="307"/>
      <c r="X23" s="307"/>
      <c r="Y23" s="307"/>
      <c r="AK23" s="419"/>
      <c r="AL23" s="419"/>
      <c r="AM23" s="419"/>
      <c r="AN23" s="419"/>
      <c r="AO23" s="419"/>
      <c r="AP23" s="419"/>
    </row>
    <row r="24" spans="1:46" x14ac:dyDescent="0.25">
      <c r="A24" s="35"/>
      <c r="B24" s="313" t="s">
        <v>175</v>
      </c>
      <c r="C24" s="477"/>
      <c r="D24" s="478">
        <v>482459.22378419706</v>
      </c>
      <c r="E24" s="477"/>
      <c r="F24" s="478">
        <v>54420.355852405351</v>
      </c>
      <c r="G24" s="37">
        <v>60.900549363624378</v>
      </c>
      <c r="H24" s="37">
        <v>63.438072253775395</v>
      </c>
      <c r="I24" s="37">
        <v>4.0000000000000062</v>
      </c>
      <c r="J24" s="312">
        <v>32</v>
      </c>
      <c r="K24" s="37">
        <v>454.91268586038967</v>
      </c>
      <c r="L24" s="477"/>
      <c r="M24" s="479">
        <v>0.40179407967654868</v>
      </c>
      <c r="N24" s="480"/>
      <c r="O24" s="481">
        <v>0.14112885204928816</v>
      </c>
      <c r="P24" s="479">
        <v>-5.9511690362569425E-2</v>
      </c>
      <c r="Q24" s="479">
        <v>-5.9511690362570334E-2</v>
      </c>
      <c r="R24" s="479">
        <v>0</v>
      </c>
      <c r="S24" s="479">
        <v>0</v>
      </c>
      <c r="T24" s="43">
        <v>0.32</v>
      </c>
      <c r="U24" s="306"/>
      <c r="V24" s="307"/>
      <c r="W24" s="307"/>
      <c r="X24" s="307"/>
      <c r="Y24" s="307"/>
      <c r="AK24" s="419"/>
      <c r="AL24" s="482"/>
      <c r="AM24" s="483"/>
      <c r="AN24" s="483"/>
      <c r="AO24" s="483"/>
      <c r="AP24" s="419"/>
    </row>
    <row r="25" spans="1:46" x14ac:dyDescent="0.25">
      <c r="A25" s="35"/>
      <c r="B25" s="313" t="s">
        <v>197</v>
      </c>
      <c r="C25" s="477"/>
      <c r="D25" s="478">
        <v>484429.84213236161</v>
      </c>
      <c r="E25" s="477"/>
      <c r="F25" s="478">
        <v>54497.158675900988</v>
      </c>
      <c r="G25" s="37">
        <v>60.862882813224374</v>
      </c>
      <c r="H25" s="37">
        <v>63.398836263775394</v>
      </c>
      <c r="I25" s="37">
        <v>4.0000000000000062</v>
      </c>
      <c r="J25" s="312">
        <v>32</v>
      </c>
      <c r="K25" s="37">
        <v>456.40934859687036</v>
      </c>
      <c r="L25" s="477"/>
      <c r="M25" s="479">
        <v>0.40845282896819413</v>
      </c>
      <c r="N25" s="480"/>
      <c r="O25" s="481">
        <v>0.14112885204928816</v>
      </c>
      <c r="P25" s="479">
        <v>-6.1849278526381113E-2</v>
      </c>
      <c r="Q25" s="479">
        <v>-6.1849278526376734E-2</v>
      </c>
      <c r="R25" s="479">
        <v>0</v>
      </c>
      <c r="S25" s="479">
        <v>0</v>
      </c>
      <c r="T25" s="43">
        <v>0.32900000000000001</v>
      </c>
      <c r="U25" s="306"/>
      <c r="V25" s="307"/>
      <c r="W25" s="307"/>
      <c r="X25" s="307"/>
      <c r="Y25" s="307"/>
      <c r="AK25" s="419"/>
      <c r="AL25" s="482"/>
      <c r="AM25" s="483"/>
      <c r="AN25" s="483"/>
      <c r="AO25" s="483"/>
      <c r="AP25" s="419"/>
    </row>
    <row r="26" spans="1:46" x14ac:dyDescent="0.25">
      <c r="A26" s="35"/>
      <c r="B26" s="313" t="s">
        <v>198</v>
      </c>
      <c r="C26" s="477"/>
      <c r="D26" s="478">
        <v>486446.40254425502</v>
      </c>
      <c r="E26" s="477"/>
      <c r="F26" s="478">
        <v>54579.766777654288</v>
      </c>
      <c r="G26" s="37">
        <v>60.82302256682437</v>
      </c>
      <c r="H26" s="37">
        <v>63.35731517377539</v>
      </c>
      <c r="I26" s="37">
        <v>4.0000000000000062</v>
      </c>
      <c r="J26" s="312">
        <v>32</v>
      </c>
      <c r="K26" s="37">
        <v>457.91549944724005</v>
      </c>
      <c r="L26" s="477"/>
      <c r="M26" s="479">
        <v>0.41627501786778964</v>
      </c>
      <c r="N26" s="480"/>
      <c r="O26" s="481">
        <v>0.15158240128549938</v>
      </c>
      <c r="P26" s="479">
        <v>-6.5491880367090971E-2</v>
      </c>
      <c r="Q26" s="479">
        <v>-6.5491880367096814E-2</v>
      </c>
      <c r="R26" s="479">
        <v>0</v>
      </c>
      <c r="S26" s="479">
        <v>0</v>
      </c>
      <c r="T26" s="43">
        <v>0.33</v>
      </c>
      <c r="U26" s="306"/>
      <c r="V26" s="307"/>
      <c r="W26" s="307"/>
      <c r="X26" s="307"/>
      <c r="Y26" s="307"/>
      <c r="AK26" s="419"/>
      <c r="AL26" s="482"/>
      <c r="AM26" s="483"/>
      <c r="AN26" s="483"/>
      <c r="AO26" s="483"/>
      <c r="AP26" s="419"/>
    </row>
    <row r="27" spans="1:46" x14ac:dyDescent="0.25">
      <c r="A27" s="35"/>
      <c r="B27" s="313" t="s">
        <v>199</v>
      </c>
      <c r="C27" s="477"/>
      <c r="D27" s="478">
        <v>488463.52989517112</v>
      </c>
      <c r="E27" s="477"/>
      <c r="F27" s="478">
        <v>54662.50009875188</v>
      </c>
      <c r="G27" s="37">
        <v>60.782214406824373</v>
      </c>
      <c r="H27" s="37">
        <v>63.314806673775394</v>
      </c>
      <c r="I27" s="37">
        <v>4.0000000000000062</v>
      </c>
      <c r="J27" s="312">
        <v>32</v>
      </c>
      <c r="K27" s="37">
        <v>459.42662059541595</v>
      </c>
      <c r="L27" s="477"/>
      <c r="M27" s="479">
        <v>0.41466589954535493</v>
      </c>
      <c r="N27" s="480"/>
      <c r="O27" s="481">
        <v>0.15158240128549938</v>
      </c>
      <c r="P27" s="479">
        <v>-6.7093278626799702E-2</v>
      </c>
      <c r="Q27" s="479">
        <v>-6.7093278626793332E-2</v>
      </c>
      <c r="R27" s="479">
        <v>0</v>
      </c>
      <c r="S27" s="479">
        <v>0</v>
      </c>
      <c r="T27" s="43">
        <v>0.33</v>
      </c>
      <c r="U27" s="306"/>
      <c r="V27" s="307"/>
      <c r="W27" s="307"/>
      <c r="X27" s="307"/>
      <c r="Y27" s="307"/>
      <c r="AK27" s="419"/>
      <c r="AL27" s="482"/>
      <c r="AM27" s="483"/>
      <c r="AN27" s="483"/>
      <c r="AO27" s="483"/>
      <c r="AP27" s="419"/>
    </row>
    <row r="28" spans="1:46" x14ac:dyDescent="0.25">
      <c r="A28" s="35"/>
      <c r="B28" s="314" t="s">
        <v>200</v>
      </c>
      <c r="C28" s="484"/>
      <c r="D28" s="485">
        <v>490541.35450167226</v>
      </c>
      <c r="E28" s="484"/>
      <c r="F28" s="485">
        <v>54745.358829004253</v>
      </c>
      <c r="G28" s="310">
        <v>60.741860250024381</v>
      </c>
      <c r="H28" s="310">
        <v>63.272771093775397</v>
      </c>
      <c r="I28" s="310">
        <v>4.0000000000000062</v>
      </c>
      <c r="J28" s="316">
        <v>32</v>
      </c>
      <c r="K28" s="310">
        <v>460.9886711054404</v>
      </c>
      <c r="L28" s="484"/>
      <c r="M28" s="486">
        <v>0.42537968125215286</v>
      </c>
      <c r="N28" s="487"/>
      <c r="O28" s="488">
        <v>0.15158240128549938</v>
      </c>
      <c r="P28" s="486">
        <v>-6.6391389642191712E-2</v>
      </c>
      <c r="Q28" s="486">
        <v>-6.6391389642207685E-2</v>
      </c>
      <c r="R28" s="486">
        <v>0</v>
      </c>
      <c r="S28" s="486">
        <v>0</v>
      </c>
      <c r="T28" s="311">
        <v>0.34</v>
      </c>
      <c r="U28" s="306"/>
      <c r="V28" s="307"/>
      <c r="W28" s="307"/>
      <c r="X28" s="307"/>
      <c r="Y28" s="307"/>
      <c r="AK28" s="419"/>
      <c r="AL28" s="482"/>
      <c r="AM28" s="483"/>
      <c r="AN28" s="483"/>
      <c r="AO28" s="483"/>
      <c r="AP28" s="419"/>
    </row>
    <row r="29" spans="1:46" x14ac:dyDescent="0.25">
      <c r="A29" s="35"/>
      <c r="B29" s="313">
        <v>2018</v>
      </c>
      <c r="C29" s="477"/>
      <c r="D29" s="478">
        <v>1796814.7518382366</v>
      </c>
      <c r="E29" s="477"/>
      <c r="F29" s="478">
        <v>53076.579397044829</v>
      </c>
      <c r="G29" s="37">
        <v>61.104299542889478</v>
      </c>
      <c r="H29" s="37">
        <v>63.613059659874729</v>
      </c>
      <c r="I29" s="37">
        <v>3.9437777777777789</v>
      </c>
      <c r="J29" s="312">
        <v>32</v>
      </c>
      <c r="K29" s="37">
        <v>432.82940824905626</v>
      </c>
      <c r="L29" s="477"/>
      <c r="M29" s="479">
        <v>1.0907777327761892</v>
      </c>
      <c r="N29" s="480"/>
      <c r="O29" s="479">
        <v>0.56715610806706707</v>
      </c>
      <c r="P29" s="479">
        <v>2.9042292864673414E-2</v>
      </c>
      <c r="Q29" s="479">
        <v>6.8385754738582757E-2</v>
      </c>
      <c r="R29" s="479">
        <v>-3.9313357522609713E-2</v>
      </c>
      <c r="S29" s="479">
        <v>0</v>
      </c>
      <c r="T29" s="489">
        <v>0.49132294083527484</v>
      </c>
      <c r="U29" s="306"/>
      <c r="V29" s="305"/>
      <c r="W29" s="307"/>
      <c r="X29" s="307"/>
      <c r="Y29" s="307"/>
      <c r="Z29" s="307"/>
      <c r="AA29" s="307"/>
      <c r="AB29" s="307"/>
      <c r="AC29" s="307"/>
      <c r="AD29" s="307"/>
      <c r="AE29" s="307"/>
      <c r="AF29" s="307"/>
      <c r="AG29" s="307"/>
      <c r="AH29" s="307"/>
      <c r="AK29" s="419"/>
      <c r="AL29" s="482"/>
      <c r="AM29" s="483"/>
      <c r="AN29" s="483"/>
      <c r="AO29" s="483"/>
      <c r="AP29" s="419"/>
      <c r="AT29" s="3"/>
    </row>
    <row r="30" spans="1:46" x14ac:dyDescent="0.25">
      <c r="A30" s="35"/>
      <c r="B30" s="313">
        <v>2019</v>
      </c>
      <c r="C30" s="477"/>
      <c r="D30" s="478">
        <v>1824194.6940389085</v>
      </c>
      <c r="E30" s="477"/>
      <c r="F30" s="478">
        <v>53355.884140186448</v>
      </c>
      <c r="G30" s="37">
        <v>61.14719315828853</v>
      </c>
      <c r="H30" s="37">
        <v>63.682095436275397</v>
      </c>
      <c r="I30" s="37">
        <v>3.9805555555555605</v>
      </c>
      <c r="J30" s="312">
        <v>32</v>
      </c>
      <c r="K30" s="37">
        <v>436.81792685254896</v>
      </c>
      <c r="L30" s="477"/>
      <c r="M30" s="479">
        <v>1.5238043973459554</v>
      </c>
      <c r="N30" s="480"/>
      <c r="O30" s="479">
        <v>0.52622973506309734</v>
      </c>
      <c r="P30" s="479">
        <v>7.0197376812970447E-2</v>
      </c>
      <c r="Q30" s="479">
        <v>0.10852453375106789</v>
      </c>
      <c r="R30" s="479">
        <v>-3.8287762028250377E-2</v>
      </c>
      <c r="S30" s="479">
        <v>0</v>
      </c>
      <c r="T30" s="489">
        <v>0.92149898492979787</v>
      </c>
      <c r="U30" s="306"/>
      <c r="V30" s="490"/>
      <c r="W30" s="307"/>
      <c r="X30" s="307"/>
      <c r="Y30" s="307"/>
      <c r="Z30" s="307"/>
      <c r="AA30" s="307"/>
      <c r="AB30" s="307"/>
      <c r="AC30" s="307"/>
      <c r="AD30" s="307"/>
      <c r="AE30" s="307"/>
      <c r="AF30" s="307"/>
      <c r="AG30" s="307"/>
      <c r="AH30" s="307"/>
      <c r="AK30" s="419"/>
      <c r="AL30" s="482"/>
      <c r="AM30" s="483"/>
      <c r="AN30" s="483"/>
      <c r="AO30" s="483"/>
      <c r="AP30" s="419"/>
      <c r="AT30" s="3"/>
    </row>
    <row r="31" spans="1:46" x14ac:dyDescent="0.25">
      <c r="A31" s="35"/>
      <c r="B31" s="313">
        <v>2020</v>
      </c>
      <c r="C31" s="477"/>
      <c r="D31" s="478">
        <v>1852271.9832046209</v>
      </c>
      <c r="E31" s="477"/>
      <c r="F31" s="478">
        <v>53641.043026222775</v>
      </c>
      <c r="G31" s="37">
        <v>61.155953410824374</v>
      </c>
      <c r="H31" s="37">
        <v>63.70411813627539</v>
      </c>
      <c r="I31" s="37">
        <v>4.0000000000000062</v>
      </c>
      <c r="J31" s="312">
        <v>32</v>
      </c>
      <c r="K31" s="37">
        <v>441.12024772203097</v>
      </c>
      <c r="L31" s="477"/>
      <c r="M31" s="479">
        <v>1.5391607736533359</v>
      </c>
      <c r="N31" s="480"/>
      <c r="O31" s="479">
        <v>0.53444693238913032</v>
      </c>
      <c r="P31" s="479">
        <v>1.4326499849588004E-2</v>
      </c>
      <c r="Q31" s="479">
        <v>3.4582247724607516E-2</v>
      </c>
      <c r="R31" s="479">
        <v>-2.0250527960194564E-2</v>
      </c>
      <c r="S31" s="479">
        <v>0</v>
      </c>
      <c r="T31" s="489">
        <v>0.98492314646561852</v>
      </c>
      <c r="U31" s="306"/>
      <c r="V31" s="490"/>
      <c r="W31" s="307"/>
      <c r="X31" s="307"/>
      <c r="Y31" s="307"/>
      <c r="Z31" s="307"/>
      <c r="AA31" s="307"/>
      <c r="AB31" s="307"/>
      <c r="AC31" s="307"/>
      <c r="AD31" s="307"/>
      <c r="AE31" s="307"/>
      <c r="AF31" s="307"/>
      <c r="AG31" s="307"/>
      <c r="AH31" s="307"/>
      <c r="AK31" s="419"/>
      <c r="AL31" s="482"/>
      <c r="AM31" s="483"/>
      <c r="AN31" s="483"/>
      <c r="AO31" s="483"/>
      <c r="AP31" s="419"/>
      <c r="AT31" s="3"/>
    </row>
    <row r="32" spans="1:46" x14ac:dyDescent="0.25">
      <c r="A32" s="35"/>
      <c r="B32" s="313">
        <v>2021</v>
      </c>
      <c r="C32" s="477"/>
      <c r="D32" s="478">
        <v>1881684.1273563306</v>
      </c>
      <c r="E32" s="477"/>
      <c r="F32" s="478">
        <v>53927.800673026053</v>
      </c>
      <c r="G32" s="37">
        <v>61.114720580424375</v>
      </c>
      <c r="H32" s="37">
        <v>63.661167271275396</v>
      </c>
      <c r="I32" s="37">
        <v>4.0000000000000062</v>
      </c>
      <c r="J32" s="312">
        <v>32</v>
      </c>
      <c r="K32" s="37">
        <v>446.04317170003048</v>
      </c>
      <c r="L32" s="477"/>
      <c r="M32" s="479">
        <v>1.5878955368543615</v>
      </c>
      <c r="N32" s="480"/>
      <c r="O32" s="479">
        <v>0.53458626198430181</v>
      </c>
      <c r="P32" s="479">
        <v>-6.7422430851522108E-2</v>
      </c>
      <c r="Q32" s="479">
        <v>-6.7422430851510076E-2</v>
      </c>
      <c r="R32" s="479">
        <v>0</v>
      </c>
      <c r="S32" s="479">
        <v>0</v>
      </c>
      <c r="T32" s="489">
        <v>1.1160049903448765</v>
      </c>
      <c r="U32" s="306"/>
      <c r="V32" s="490"/>
      <c r="W32" s="307"/>
      <c r="X32" s="307"/>
      <c r="Y32" s="307"/>
      <c r="Z32" s="307"/>
      <c r="AA32" s="307"/>
      <c r="AB32" s="307"/>
      <c r="AC32" s="307"/>
      <c r="AD32" s="307"/>
      <c r="AE32" s="307"/>
      <c r="AF32" s="307"/>
      <c r="AG32" s="307"/>
      <c r="AH32" s="307"/>
      <c r="AK32" s="419"/>
      <c r="AL32" s="482"/>
      <c r="AM32" s="483"/>
      <c r="AN32" s="483"/>
      <c r="AO32" s="483"/>
      <c r="AP32" s="419"/>
      <c r="AT32" s="3"/>
    </row>
    <row r="33" spans="1:46" x14ac:dyDescent="0.25">
      <c r="A33" s="35"/>
      <c r="B33" s="313">
        <v>2022</v>
      </c>
      <c r="C33" s="477"/>
      <c r="D33" s="478">
        <v>1911007.5366374978</v>
      </c>
      <c r="E33" s="477"/>
      <c r="F33" s="478">
        <v>54229.098476079729</v>
      </c>
      <c r="G33" s="37">
        <v>60.990192673224378</v>
      </c>
      <c r="H33" s="37">
        <v>63.531450701275396</v>
      </c>
      <c r="I33" s="37">
        <v>4.0000000000000062</v>
      </c>
      <c r="J33" s="312">
        <v>32</v>
      </c>
      <c r="K33" s="37">
        <v>451.39748653644818</v>
      </c>
      <c r="L33" s="477"/>
      <c r="M33" s="479">
        <v>1.5583598147455859</v>
      </c>
      <c r="N33" s="480"/>
      <c r="O33" s="479">
        <v>0.55870589805896032</v>
      </c>
      <c r="P33" s="479">
        <v>-0.20376090411168946</v>
      </c>
      <c r="Q33" s="479">
        <v>-0.20376090411167949</v>
      </c>
      <c r="R33" s="479">
        <v>0</v>
      </c>
      <c r="S33" s="479">
        <v>0</v>
      </c>
      <c r="T33" s="489">
        <v>1.2004028255853569</v>
      </c>
      <c r="U33" s="306"/>
      <c r="V33" s="490"/>
      <c r="W33" s="307"/>
      <c r="X33" s="307"/>
      <c r="Y33" s="307"/>
      <c r="Z33" s="307"/>
      <c r="AA33" s="307"/>
      <c r="AB33" s="307"/>
      <c r="AC33" s="307"/>
      <c r="AD33" s="307"/>
      <c r="AE33" s="307"/>
      <c r="AF33" s="307"/>
      <c r="AG33" s="307"/>
      <c r="AH33" s="307"/>
      <c r="AK33" s="419"/>
      <c r="AL33" s="482"/>
      <c r="AM33" s="483"/>
      <c r="AN33" s="483"/>
      <c r="AO33" s="483"/>
      <c r="AP33" s="419"/>
      <c r="AT33" s="3"/>
    </row>
    <row r="34" spans="1:46" x14ac:dyDescent="0.25">
      <c r="A34" s="35"/>
      <c r="B34" s="314">
        <v>2023</v>
      </c>
      <c r="C34" s="484"/>
      <c r="D34" s="485">
        <v>1941798.9983559847</v>
      </c>
      <c r="E34" s="484"/>
      <c r="F34" s="485">
        <v>54539.945351178132</v>
      </c>
      <c r="G34" s="310">
        <v>60.842167287624378</v>
      </c>
      <c r="H34" s="310">
        <v>63.377257591275395</v>
      </c>
      <c r="I34" s="310">
        <v>4.0000000000000062</v>
      </c>
      <c r="J34" s="316">
        <v>32</v>
      </c>
      <c r="K34" s="310">
        <v>457.16603862497902</v>
      </c>
      <c r="L34" s="484"/>
      <c r="M34" s="486">
        <v>1.6112684606501233</v>
      </c>
      <c r="N34" s="487"/>
      <c r="O34" s="486">
        <v>0.57321047893782406</v>
      </c>
      <c r="P34" s="486">
        <v>-0.24270358743264353</v>
      </c>
      <c r="Q34" s="486">
        <v>-0.24270358743265075</v>
      </c>
      <c r="R34" s="486">
        <v>0</v>
      </c>
      <c r="S34" s="486">
        <v>0</v>
      </c>
      <c r="T34" s="491">
        <v>1.2779318141074896</v>
      </c>
      <c r="U34" s="306"/>
      <c r="V34" s="490"/>
      <c r="W34" s="307"/>
      <c r="X34" s="307"/>
      <c r="Y34" s="307"/>
      <c r="Z34" s="307"/>
      <c r="AA34" s="307"/>
      <c r="AB34" s="307"/>
      <c r="AC34" s="307"/>
      <c r="AD34" s="307"/>
      <c r="AE34" s="307"/>
      <c r="AF34" s="307"/>
      <c r="AG34" s="307"/>
      <c r="AH34" s="307"/>
      <c r="AK34" s="419"/>
      <c r="AL34" s="482"/>
      <c r="AM34" s="483"/>
      <c r="AN34" s="483"/>
      <c r="AO34" s="483"/>
      <c r="AP34" s="419"/>
      <c r="AT34" s="3"/>
    </row>
    <row r="35" spans="1:46" x14ac:dyDescent="0.25">
      <c r="A35" s="35"/>
      <c r="B35" s="313" t="s">
        <v>113</v>
      </c>
      <c r="C35" s="477"/>
      <c r="D35" s="478">
        <v>1803363.8178709303</v>
      </c>
      <c r="E35" s="477"/>
      <c r="F35" s="478">
        <v>53147.203366889822</v>
      </c>
      <c r="G35" s="37">
        <v>61.115891201829761</v>
      </c>
      <c r="H35" s="37">
        <v>63.631568253775399</v>
      </c>
      <c r="I35" s="37">
        <v>3.9535000000000022</v>
      </c>
      <c r="J35" s="312">
        <v>32</v>
      </c>
      <c r="K35" s="37">
        <v>433.74722587369683</v>
      </c>
      <c r="L35" s="477"/>
      <c r="M35" s="479">
        <v>1.2029638907323204</v>
      </c>
      <c r="N35" s="480"/>
      <c r="O35" s="479">
        <v>0.55379081608911918</v>
      </c>
      <c r="P35" s="479">
        <v>4.4365152179850043E-2</v>
      </c>
      <c r="Q35" s="479">
        <v>8.6554055395792778E-2</v>
      </c>
      <c r="R35" s="479">
        <v>-4.2149302194894871E-2</v>
      </c>
      <c r="S35" s="479">
        <v>0</v>
      </c>
      <c r="T35" s="489">
        <v>0.60065509096199321</v>
      </c>
      <c r="U35" s="306"/>
      <c r="V35" s="490"/>
      <c r="W35" s="307"/>
      <c r="X35" s="307"/>
      <c r="Y35" s="307"/>
      <c r="Z35" s="307"/>
      <c r="AA35" s="307"/>
      <c r="AB35" s="307"/>
      <c r="AC35" s="307"/>
      <c r="AD35" s="307"/>
      <c r="AE35" s="307"/>
      <c r="AF35" s="307"/>
      <c r="AG35" s="307"/>
      <c r="AH35" s="307"/>
      <c r="AK35" s="419"/>
      <c r="AL35" s="419"/>
      <c r="AM35" s="419"/>
      <c r="AN35" s="419"/>
      <c r="AO35" s="419"/>
      <c r="AP35" s="419"/>
      <c r="AT35" s="3"/>
    </row>
    <row r="36" spans="1:46" x14ac:dyDescent="0.25">
      <c r="A36" s="35"/>
      <c r="B36" s="313" t="s">
        <v>143</v>
      </c>
      <c r="C36" s="477"/>
      <c r="D36" s="478">
        <v>1831136.8665374089</v>
      </c>
      <c r="E36" s="477"/>
      <c r="F36" s="478">
        <v>53426.815117974686</v>
      </c>
      <c r="G36" s="37">
        <v>61.151651769312458</v>
      </c>
      <c r="H36" s="37">
        <v>63.691897778775392</v>
      </c>
      <c r="I36" s="37">
        <v>3.9883333333333386</v>
      </c>
      <c r="J36" s="312">
        <v>32</v>
      </c>
      <c r="K36" s="37">
        <v>437.8662898769951</v>
      </c>
      <c r="L36" s="477"/>
      <c r="M36" s="479">
        <v>1.5400690859633386</v>
      </c>
      <c r="N36" s="480"/>
      <c r="O36" s="479">
        <v>0.52610811740106556</v>
      </c>
      <c r="P36" s="479">
        <v>5.8512715399331228E-2</v>
      </c>
      <c r="Q36" s="479">
        <v>9.481068384074226E-2</v>
      </c>
      <c r="R36" s="479">
        <v>-3.6267155318870134E-2</v>
      </c>
      <c r="S36" s="479">
        <v>0</v>
      </c>
      <c r="T36" s="489">
        <v>0.94964618966754699</v>
      </c>
      <c r="U36" s="306"/>
      <c r="V36" s="490"/>
      <c r="W36" s="307"/>
      <c r="X36" s="307"/>
      <c r="Y36" s="307"/>
      <c r="Z36" s="307"/>
      <c r="AA36" s="307"/>
      <c r="AB36" s="307"/>
      <c r="AC36" s="307"/>
      <c r="AD36" s="307"/>
      <c r="AE36" s="307"/>
      <c r="AF36" s="307"/>
      <c r="AG36" s="307"/>
      <c r="AH36" s="307"/>
      <c r="AT36" s="3"/>
    </row>
    <row r="37" spans="1:46" x14ac:dyDescent="0.25">
      <c r="A37" s="35"/>
      <c r="B37" s="313" t="s">
        <v>154</v>
      </c>
      <c r="C37" s="477"/>
      <c r="D37" s="478">
        <v>1859538.700651489</v>
      </c>
      <c r="E37" s="477"/>
      <c r="F37" s="478">
        <v>53712.031269218955</v>
      </c>
      <c r="G37" s="37">
        <v>61.153427170824372</v>
      </c>
      <c r="H37" s="37">
        <v>63.701486636275391</v>
      </c>
      <c r="I37" s="37">
        <v>4.0000000000000062</v>
      </c>
      <c r="J37" s="312">
        <v>32</v>
      </c>
      <c r="K37" s="37">
        <v>442.28386571342395</v>
      </c>
      <c r="L37" s="477"/>
      <c r="M37" s="479">
        <v>1.5510492215574487</v>
      </c>
      <c r="N37" s="480"/>
      <c r="O37" s="479">
        <v>0.5338445696500429</v>
      </c>
      <c r="P37" s="479">
        <v>2.9032764619500995E-3</v>
      </c>
      <c r="Q37" s="479">
        <v>1.5055066396835041E-2</v>
      </c>
      <c r="R37" s="479">
        <v>-1.2151301057152142E-2</v>
      </c>
      <c r="S37" s="479">
        <v>0</v>
      </c>
      <c r="T37" s="489">
        <v>1.0088869452978031</v>
      </c>
      <c r="U37" s="306"/>
      <c r="V37" s="490"/>
      <c r="W37" s="307"/>
      <c r="X37" s="307"/>
      <c r="Y37" s="307"/>
      <c r="Z37" s="307"/>
      <c r="AA37" s="307"/>
      <c r="AB37" s="307"/>
      <c r="AC37" s="307"/>
      <c r="AD37" s="307"/>
      <c r="AE37" s="307"/>
      <c r="AF37" s="307"/>
      <c r="AG37" s="307"/>
      <c r="AH37" s="307"/>
      <c r="AT37" s="3"/>
    </row>
    <row r="38" spans="1:46" x14ac:dyDescent="0.25">
      <c r="A38" s="35"/>
      <c r="B38" s="313" t="s">
        <v>171</v>
      </c>
      <c r="C38" s="477"/>
      <c r="D38" s="478">
        <v>1889050.0159434667</v>
      </c>
      <c r="E38" s="477"/>
      <c r="F38" s="478">
        <v>54002.022899567528</v>
      </c>
      <c r="G38" s="37">
        <v>61.08943181402438</v>
      </c>
      <c r="H38" s="37">
        <v>63.634824806275397</v>
      </c>
      <c r="I38" s="37">
        <v>4.0000000000000062</v>
      </c>
      <c r="J38" s="312">
        <v>32</v>
      </c>
      <c r="K38" s="37">
        <v>447.35906419575332</v>
      </c>
      <c r="L38" s="477"/>
      <c r="M38" s="479">
        <v>1.5870234527325806</v>
      </c>
      <c r="N38" s="480"/>
      <c r="O38" s="479">
        <v>0.53990069542345509</v>
      </c>
      <c r="P38" s="479">
        <v>-0.10464721236509433</v>
      </c>
      <c r="Q38" s="479">
        <v>-0.10464721236510789</v>
      </c>
      <c r="R38" s="479">
        <v>0</v>
      </c>
      <c r="S38" s="479">
        <v>0</v>
      </c>
      <c r="T38" s="489">
        <v>1.147497992978515</v>
      </c>
      <c r="U38" s="306"/>
      <c r="V38" s="490"/>
      <c r="W38" s="307"/>
      <c r="X38" s="307"/>
      <c r="Y38" s="307"/>
      <c r="Z38" s="307"/>
      <c r="AA38" s="307"/>
      <c r="AB38" s="307"/>
      <c r="AC38" s="307"/>
      <c r="AD38" s="307"/>
      <c r="AE38" s="307"/>
      <c r="AF38" s="307"/>
      <c r="AG38" s="307"/>
      <c r="AH38" s="307"/>
      <c r="AT38" s="3"/>
    </row>
    <row r="39" spans="1:46" x14ac:dyDescent="0.25">
      <c r="A39" s="35"/>
      <c r="B39" s="313" t="s">
        <v>176</v>
      </c>
      <c r="C39" s="477"/>
      <c r="D39" s="478">
        <v>1918455.736881779</v>
      </c>
      <c r="E39" s="477"/>
      <c r="F39" s="478">
        <v>54305.422022010171</v>
      </c>
      <c r="G39" s="37">
        <v>60.954395348424377</v>
      </c>
      <c r="H39" s="37">
        <v>63.494161821275398</v>
      </c>
      <c r="I39" s="37">
        <v>4.0000000000000062</v>
      </c>
      <c r="J39" s="37">
        <v>32</v>
      </c>
      <c r="K39" s="37">
        <v>452.78565358204378</v>
      </c>
      <c r="L39" s="477"/>
      <c r="M39" s="479">
        <v>1.556640676008044</v>
      </c>
      <c r="N39" s="480"/>
      <c r="O39" s="479">
        <v>0.56182918000479276</v>
      </c>
      <c r="P39" s="479">
        <v>-0.22104717884936065</v>
      </c>
      <c r="Q39" s="479">
        <v>-0.22104717884935099</v>
      </c>
      <c r="R39" s="479">
        <v>0</v>
      </c>
      <c r="S39" s="479">
        <v>0</v>
      </c>
      <c r="T39" s="489">
        <v>1.2130277042773656</v>
      </c>
      <c r="U39" s="306"/>
      <c r="V39" s="490"/>
      <c r="W39" s="307"/>
      <c r="X39" s="307"/>
      <c r="Y39" s="307"/>
      <c r="Z39" s="307"/>
      <c r="AA39" s="307"/>
      <c r="AB39" s="307"/>
      <c r="AC39" s="307"/>
      <c r="AD39" s="307"/>
      <c r="AE39" s="307"/>
      <c r="AF39" s="307"/>
      <c r="AG39" s="307"/>
      <c r="AH39" s="307"/>
      <c r="AT39" s="3"/>
    </row>
    <row r="40" spans="1:46" x14ac:dyDescent="0.25">
      <c r="A40" s="35"/>
      <c r="B40" s="314" t="s">
        <v>201</v>
      </c>
      <c r="C40" s="492"/>
      <c r="D40" s="485">
        <v>1949881.1290734601</v>
      </c>
      <c r="E40" s="492"/>
      <c r="F40" s="485">
        <v>54621.196095327854</v>
      </c>
      <c r="G40" s="310">
        <v>60.80249500922438</v>
      </c>
      <c r="H40" s="310">
        <v>63.335932301275392</v>
      </c>
      <c r="I40" s="310">
        <v>4.0000000000000062</v>
      </c>
      <c r="J40" s="310">
        <v>32</v>
      </c>
      <c r="K40" s="310">
        <v>458.68503493624166</v>
      </c>
      <c r="L40" s="492"/>
      <c r="M40" s="486">
        <v>1.6380566717040494</v>
      </c>
      <c r="N40" s="493"/>
      <c r="O40" s="486">
        <v>0.58147798426038833</v>
      </c>
      <c r="P40" s="486">
        <v>-0.24920325815999433</v>
      </c>
      <c r="Q40" s="486">
        <v>-0.24920325816000793</v>
      </c>
      <c r="R40" s="486">
        <v>0</v>
      </c>
      <c r="S40" s="486">
        <v>0</v>
      </c>
      <c r="T40" s="491">
        <v>1.3029081879090256</v>
      </c>
      <c r="U40" s="306"/>
      <c r="V40" s="490"/>
      <c r="W40" s="307"/>
      <c r="X40" s="307"/>
      <c r="Y40" s="307"/>
      <c r="Z40" s="307"/>
      <c r="AA40" s="307"/>
      <c r="AB40" s="307"/>
      <c r="AC40" s="307"/>
      <c r="AD40" s="307"/>
      <c r="AE40" s="307"/>
      <c r="AF40" s="307"/>
      <c r="AG40" s="307"/>
      <c r="AH40" s="307"/>
      <c r="AT40" s="3"/>
    </row>
    <row r="41" spans="1:46" x14ac:dyDescent="0.25">
      <c r="A41" s="35"/>
      <c r="B41" s="494" t="s">
        <v>31</v>
      </c>
      <c r="C41" s="495"/>
      <c r="D41" s="495"/>
      <c r="E41" s="495"/>
      <c r="F41" s="495"/>
      <c r="G41" s="495"/>
      <c r="H41" s="495"/>
      <c r="I41" s="495"/>
      <c r="J41" s="495"/>
      <c r="K41" s="495"/>
      <c r="L41" s="495"/>
      <c r="M41" s="495"/>
      <c r="N41" s="495"/>
      <c r="O41" s="495"/>
      <c r="P41" s="495"/>
      <c r="Q41" s="495"/>
      <c r="R41" s="495"/>
      <c r="S41" s="495"/>
      <c r="T41" s="496"/>
      <c r="U41" s="306"/>
      <c r="V41" s="307"/>
      <c r="W41" s="307"/>
      <c r="X41" s="307"/>
      <c r="Y41" s="307"/>
      <c r="Z41" s="307"/>
      <c r="AA41" s="307"/>
      <c r="AB41" s="307"/>
      <c r="AC41" s="307"/>
      <c r="AD41" s="307"/>
      <c r="AE41" s="307"/>
      <c r="AF41" s="307"/>
      <c r="AG41" s="307"/>
      <c r="AH41" s="307"/>
      <c r="AT41" s="3"/>
    </row>
    <row r="42" spans="1:46" x14ac:dyDescent="0.25">
      <c r="A42" s="35"/>
      <c r="B42" s="497" t="s">
        <v>650</v>
      </c>
      <c r="C42" s="498"/>
      <c r="D42" s="498"/>
      <c r="E42" s="498"/>
      <c r="F42" s="498"/>
      <c r="G42" s="498"/>
      <c r="H42" s="498"/>
      <c r="I42" s="498"/>
      <c r="J42" s="498"/>
      <c r="K42" s="498"/>
      <c r="L42" s="498"/>
      <c r="M42" s="498"/>
      <c r="N42" s="498"/>
      <c r="O42" s="498"/>
      <c r="P42" s="498"/>
      <c r="Q42" s="498"/>
      <c r="R42" s="498"/>
      <c r="S42" s="498"/>
      <c r="T42" s="499"/>
      <c r="U42" s="498"/>
      <c r="V42" s="307"/>
      <c r="W42" s="307"/>
      <c r="X42" s="307"/>
      <c r="Y42" s="307"/>
      <c r="Z42" s="307"/>
      <c r="AA42" s="307"/>
      <c r="AB42" s="307"/>
      <c r="AC42" s="307"/>
      <c r="AD42" s="307"/>
      <c r="AE42" s="307"/>
      <c r="AF42" s="307"/>
      <c r="AG42" s="307"/>
      <c r="AH42" s="307"/>
      <c r="AT42" s="3"/>
    </row>
    <row r="43" spans="1:46" x14ac:dyDescent="0.25">
      <c r="A43" s="35"/>
      <c r="B43" s="494" t="s">
        <v>651</v>
      </c>
      <c r="C43" s="3"/>
      <c r="E43" s="3"/>
      <c r="L43" s="3"/>
      <c r="M43" s="3"/>
      <c r="N43" s="3"/>
      <c r="O43" s="3"/>
      <c r="P43" s="3"/>
      <c r="Q43" s="3"/>
      <c r="R43" s="3"/>
      <c r="S43" s="3"/>
      <c r="T43" s="500"/>
      <c r="U43" s="3"/>
      <c r="V43" s="307"/>
      <c r="W43" s="307"/>
      <c r="X43" s="307"/>
      <c r="Y43" s="307"/>
      <c r="Z43" s="307"/>
      <c r="AA43" s="307"/>
      <c r="AB43" s="307"/>
      <c r="AC43" s="307"/>
      <c r="AD43" s="307"/>
      <c r="AE43" s="307"/>
      <c r="AF43" s="307"/>
      <c r="AG43" s="307"/>
      <c r="AH43" s="307"/>
      <c r="AT43" s="3"/>
    </row>
    <row r="44" spans="1:46" x14ac:dyDescent="0.25">
      <c r="A44" s="35"/>
      <c r="B44" s="494" t="s">
        <v>652</v>
      </c>
      <c r="C44" s="3"/>
      <c r="E44" s="3"/>
      <c r="L44" s="3"/>
      <c r="M44" s="3"/>
      <c r="N44" s="3"/>
      <c r="O44" s="3"/>
      <c r="P44" s="3"/>
      <c r="Q44" s="3"/>
      <c r="R44" s="3"/>
      <c r="S44" s="3"/>
      <c r="T44" s="500"/>
      <c r="U44" s="3"/>
      <c r="V44" s="307"/>
      <c r="W44" s="307"/>
      <c r="X44" s="307"/>
      <c r="Y44" s="307"/>
      <c r="Z44" s="307"/>
      <c r="AA44" s="307"/>
      <c r="AB44" s="307"/>
      <c r="AC44" s="307"/>
      <c r="AD44" s="307"/>
      <c r="AE44" s="307"/>
      <c r="AF44" s="307"/>
      <c r="AG44" s="307"/>
      <c r="AH44" s="307"/>
      <c r="AT44" s="3"/>
    </row>
    <row r="45" spans="1:46" x14ac:dyDescent="0.25">
      <c r="A45" s="35"/>
      <c r="B45" s="494" t="s">
        <v>653</v>
      </c>
      <c r="C45" s="495"/>
      <c r="D45" s="495"/>
      <c r="E45" s="495"/>
      <c r="F45" s="495"/>
      <c r="G45" s="495"/>
      <c r="H45" s="495"/>
      <c r="I45" s="495"/>
      <c r="J45" s="495"/>
      <c r="L45" s="3"/>
      <c r="M45" s="3"/>
      <c r="N45" s="3"/>
      <c r="O45" s="3"/>
      <c r="P45" s="3"/>
      <c r="Q45" s="3"/>
      <c r="R45" s="3"/>
      <c r="S45" s="3"/>
      <c r="T45" s="500"/>
      <c r="U45" s="3"/>
      <c r="V45" s="307"/>
      <c r="W45" s="307"/>
      <c r="X45" s="307"/>
      <c r="Y45" s="307"/>
      <c r="Z45" s="307"/>
      <c r="AA45" s="307"/>
      <c r="AB45" s="307"/>
      <c r="AC45" s="307"/>
      <c r="AD45" s="307"/>
      <c r="AE45" s="307"/>
      <c r="AF45" s="307"/>
      <c r="AG45" s="307"/>
      <c r="AH45" s="307"/>
      <c r="AT45" s="3"/>
    </row>
    <row r="46" spans="1:46" x14ac:dyDescent="0.25">
      <c r="A46" s="35"/>
      <c r="B46" s="497" t="s">
        <v>654</v>
      </c>
      <c r="C46" s="498"/>
      <c r="D46" s="498"/>
      <c r="E46" s="498"/>
      <c r="F46" s="498"/>
      <c r="G46" s="498"/>
      <c r="H46" s="498"/>
      <c r="I46" s="498"/>
      <c r="J46" s="498"/>
      <c r="K46" s="498"/>
      <c r="L46" s="498"/>
      <c r="M46" s="498"/>
      <c r="N46" s="498"/>
      <c r="O46" s="498"/>
      <c r="P46" s="498"/>
      <c r="Q46" s="498"/>
      <c r="R46" s="498"/>
      <c r="S46" s="498"/>
      <c r="T46" s="499"/>
      <c r="U46" s="498"/>
      <c r="V46" s="307"/>
      <c r="W46" s="307"/>
      <c r="X46" s="307"/>
      <c r="Y46" s="307"/>
      <c r="Z46" s="307"/>
      <c r="AA46" s="307"/>
      <c r="AB46" s="307"/>
      <c r="AC46" s="307"/>
      <c r="AD46" s="307"/>
      <c r="AE46" s="307"/>
      <c r="AF46" s="307"/>
      <c r="AG46" s="307"/>
      <c r="AH46" s="307"/>
      <c r="AT46" s="3"/>
    </row>
    <row r="47" spans="1:46" x14ac:dyDescent="0.25">
      <c r="A47" s="35"/>
      <c r="B47" s="497" t="s">
        <v>655</v>
      </c>
      <c r="C47" s="498"/>
      <c r="D47" s="498"/>
      <c r="E47" s="498"/>
      <c r="F47" s="498"/>
      <c r="G47" s="498"/>
      <c r="H47" s="498"/>
      <c r="I47" s="498"/>
      <c r="J47" s="498"/>
      <c r="K47" s="498"/>
      <c r="L47" s="498"/>
      <c r="M47" s="498"/>
      <c r="N47" s="498"/>
      <c r="O47" s="498"/>
      <c r="P47" s="498"/>
      <c r="Q47" s="498"/>
      <c r="R47" s="498"/>
      <c r="S47" s="498"/>
      <c r="T47" s="499"/>
      <c r="U47" s="498"/>
      <c r="V47" s="307"/>
      <c r="W47" s="307"/>
      <c r="X47" s="307"/>
      <c r="Y47" s="307"/>
      <c r="Z47" s="307"/>
      <c r="AA47" s="307"/>
      <c r="AB47" s="307"/>
      <c r="AC47" s="307"/>
      <c r="AD47" s="307"/>
      <c r="AE47" s="307"/>
      <c r="AF47" s="307"/>
      <c r="AG47" s="307"/>
      <c r="AH47" s="307"/>
      <c r="AT47" s="3"/>
    </row>
    <row r="48" spans="1:46" x14ac:dyDescent="0.25">
      <c r="A48" s="35"/>
      <c r="B48" s="494" t="s">
        <v>44</v>
      </c>
      <c r="C48" s="495"/>
      <c r="D48" s="495"/>
      <c r="E48" s="495"/>
      <c r="F48" s="495"/>
      <c r="G48" s="495"/>
      <c r="H48" s="495"/>
      <c r="I48" s="495"/>
      <c r="J48" s="495"/>
      <c r="K48" s="495"/>
      <c r="L48" s="495"/>
      <c r="M48" s="495"/>
      <c r="N48" s="495"/>
      <c r="O48" s="495"/>
      <c r="P48" s="495"/>
      <c r="Q48" s="495"/>
      <c r="R48" s="495"/>
      <c r="S48" s="495"/>
      <c r="T48" s="496"/>
      <c r="U48" s="306"/>
      <c r="V48" s="307"/>
      <c r="W48" s="307"/>
      <c r="X48" s="307"/>
      <c r="Y48" s="307"/>
      <c r="Z48" s="307"/>
      <c r="AA48" s="307"/>
      <c r="AB48" s="307"/>
      <c r="AC48" s="307"/>
      <c r="AD48" s="307"/>
      <c r="AE48" s="307"/>
      <c r="AF48" s="307"/>
      <c r="AG48" s="307"/>
      <c r="AH48" s="307"/>
      <c r="AT48" s="3"/>
    </row>
    <row r="49" spans="1:46" x14ac:dyDescent="0.25">
      <c r="A49" s="35"/>
      <c r="B49" s="501" t="s">
        <v>656</v>
      </c>
      <c r="C49" s="502"/>
      <c r="D49" s="502"/>
      <c r="E49" s="502"/>
      <c r="F49" s="502"/>
      <c r="G49" s="502"/>
      <c r="H49" s="502"/>
      <c r="I49" s="502"/>
      <c r="J49" s="502"/>
      <c r="K49" s="502"/>
      <c r="L49" s="502"/>
      <c r="M49" s="502"/>
      <c r="N49" s="502"/>
      <c r="O49" s="502"/>
      <c r="P49" s="502"/>
      <c r="Q49" s="502"/>
      <c r="R49" s="502"/>
      <c r="S49" s="502"/>
      <c r="T49" s="503"/>
      <c r="U49" s="306"/>
      <c r="V49" s="307"/>
      <c r="W49" s="307"/>
      <c r="X49" s="307"/>
      <c r="Y49" s="307"/>
      <c r="Z49" s="307"/>
      <c r="AA49" s="307"/>
      <c r="AB49" s="307"/>
      <c r="AC49" s="307"/>
      <c r="AD49" s="307"/>
      <c r="AE49" s="307"/>
      <c r="AF49" s="307"/>
      <c r="AG49" s="307"/>
      <c r="AH49" s="307"/>
      <c r="AT49" s="3"/>
    </row>
    <row r="50" spans="1:46" x14ac:dyDescent="0.25">
      <c r="A50" s="35"/>
      <c r="B50" s="501" t="s">
        <v>657</v>
      </c>
      <c r="C50" s="502"/>
      <c r="D50" s="502"/>
      <c r="E50" s="502"/>
      <c r="F50" s="502"/>
      <c r="G50" s="502"/>
      <c r="H50" s="502"/>
      <c r="I50" s="502"/>
      <c r="J50" s="502"/>
      <c r="K50" s="502"/>
      <c r="L50" s="502"/>
      <c r="M50" s="502"/>
      <c r="N50" s="502"/>
      <c r="O50" s="502"/>
      <c r="P50" s="502"/>
      <c r="Q50" s="502"/>
      <c r="R50" s="502"/>
      <c r="S50" s="502"/>
      <c r="T50" s="503"/>
      <c r="U50" s="306"/>
      <c r="V50" s="307"/>
      <c r="W50" s="307"/>
      <c r="X50" s="307"/>
      <c r="Y50" s="307"/>
      <c r="Z50" s="307"/>
      <c r="AA50" s="307"/>
      <c r="AB50" s="307"/>
      <c r="AC50" s="307"/>
      <c r="AD50" s="307"/>
      <c r="AE50" s="307"/>
      <c r="AF50" s="307"/>
      <c r="AG50" s="307"/>
      <c r="AH50" s="307"/>
      <c r="AT50" s="3"/>
    </row>
    <row r="51" spans="1:46" ht="16.5" thickBot="1" x14ac:dyDescent="0.3">
      <c r="A51" s="35"/>
      <c r="B51" s="504" t="s">
        <v>658</v>
      </c>
      <c r="C51" s="505"/>
      <c r="D51" s="505"/>
      <c r="E51" s="505"/>
      <c r="F51" s="505"/>
      <c r="G51" s="505"/>
      <c r="H51" s="505"/>
      <c r="I51" s="505"/>
      <c r="J51" s="505"/>
      <c r="K51" s="505"/>
      <c r="L51" s="505"/>
      <c r="M51" s="505"/>
      <c r="N51" s="505"/>
      <c r="O51" s="505"/>
      <c r="P51" s="505"/>
      <c r="Q51" s="505"/>
      <c r="R51" s="505"/>
      <c r="S51" s="505"/>
      <c r="T51" s="506"/>
      <c r="U51" s="306"/>
      <c r="V51" s="307"/>
      <c r="W51" s="307"/>
      <c r="X51" s="307"/>
      <c r="Y51" s="307"/>
      <c r="Z51" s="307"/>
      <c r="AA51" s="307"/>
      <c r="AB51" s="307"/>
      <c r="AC51" s="307"/>
      <c r="AD51" s="307"/>
      <c r="AE51" s="307"/>
      <c r="AF51" s="307"/>
      <c r="AG51" s="307"/>
      <c r="AH51" s="307"/>
      <c r="AT51" s="3"/>
    </row>
    <row r="52" spans="1:46" ht="18.75" x14ac:dyDescent="0.25">
      <c r="A52" s="35"/>
      <c r="B52" s="322"/>
      <c r="C52" s="323"/>
      <c r="D52" s="294"/>
      <c r="E52" s="323"/>
      <c r="F52" s="294"/>
      <c r="G52" s="294"/>
      <c r="H52" s="294"/>
      <c r="I52" s="294"/>
      <c r="J52" s="294"/>
      <c r="K52" s="294"/>
      <c r="L52" s="323"/>
      <c r="M52" s="323"/>
      <c r="N52" s="323"/>
      <c r="O52" s="323"/>
      <c r="P52" s="323"/>
      <c r="Q52" s="323"/>
      <c r="R52" s="323"/>
      <c r="S52" s="323"/>
      <c r="T52" s="294"/>
      <c r="U52" s="306"/>
      <c r="V52" s="307"/>
      <c r="W52" s="307"/>
      <c r="X52" s="307"/>
      <c r="Y52" s="307"/>
      <c r="Z52" s="307"/>
      <c r="AA52" s="307"/>
      <c r="AB52" s="307"/>
      <c r="AC52" s="307"/>
      <c r="AD52" s="307"/>
      <c r="AE52" s="307"/>
      <c r="AF52" s="307"/>
      <c r="AG52" s="307"/>
      <c r="AH52" s="307"/>
      <c r="AT52" s="3"/>
    </row>
    <row r="53" spans="1:46" x14ac:dyDescent="0.25">
      <c r="A53" s="35"/>
      <c r="C53" s="324"/>
      <c r="E53" s="324"/>
      <c r="L53" s="324"/>
      <c r="M53" s="324"/>
      <c r="N53" s="324"/>
      <c r="O53" s="324"/>
      <c r="P53" s="324"/>
      <c r="Q53" s="324"/>
      <c r="R53" s="324"/>
      <c r="S53" s="324"/>
      <c r="T53" s="294"/>
      <c r="U53" s="306"/>
      <c r="V53" s="307"/>
      <c r="W53" s="307"/>
      <c r="X53" s="307"/>
      <c r="Y53" s="307"/>
      <c r="Z53" s="307"/>
      <c r="AA53" s="307"/>
      <c r="AB53" s="307"/>
      <c r="AC53" s="307"/>
      <c r="AD53" s="307"/>
      <c r="AE53" s="307"/>
      <c r="AF53" s="307"/>
      <c r="AG53" s="307"/>
      <c r="AH53" s="307"/>
      <c r="AT53" s="3"/>
    </row>
    <row r="54" spans="1:46" x14ac:dyDescent="0.25">
      <c r="A54" s="35"/>
      <c r="C54" s="323"/>
      <c r="E54" s="323"/>
      <c r="L54" s="323"/>
      <c r="M54" s="323"/>
      <c r="N54" s="323"/>
      <c r="O54" s="323"/>
      <c r="P54" s="323"/>
      <c r="Q54" s="323"/>
      <c r="R54" s="323"/>
      <c r="S54" s="323"/>
      <c r="T54" s="294"/>
      <c r="U54" s="306"/>
      <c r="V54" s="307"/>
      <c r="W54" s="307"/>
      <c r="X54" s="307"/>
      <c r="Y54" s="307"/>
      <c r="Z54" s="307"/>
      <c r="AA54" s="307"/>
      <c r="AB54" s="307"/>
      <c r="AC54" s="307"/>
      <c r="AD54" s="307"/>
      <c r="AE54" s="307"/>
      <c r="AF54" s="307"/>
      <c r="AG54" s="307"/>
      <c r="AH54" s="307"/>
      <c r="AT54" s="3"/>
    </row>
    <row r="55" spans="1:46" x14ac:dyDescent="0.25">
      <c r="A55" s="35"/>
      <c r="C55" s="294"/>
      <c r="E55" s="294"/>
      <c r="L55" s="294"/>
      <c r="M55" s="294"/>
      <c r="N55" s="294"/>
      <c r="O55" s="294"/>
      <c r="P55" s="294"/>
      <c r="Q55" s="294"/>
      <c r="R55" s="294"/>
      <c r="S55" s="294"/>
      <c r="T55" s="294"/>
      <c r="U55" s="306"/>
      <c r="V55" s="307"/>
      <c r="W55" s="307"/>
      <c r="X55" s="307"/>
      <c r="Y55" s="307"/>
      <c r="Z55" s="307"/>
      <c r="AA55" s="307"/>
      <c r="AB55" s="307"/>
      <c r="AC55" s="307"/>
      <c r="AD55" s="307"/>
      <c r="AE55" s="307"/>
      <c r="AF55" s="307"/>
      <c r="AG55" s="307"/>
      <c r="AH55" s="307"/>
      <c r="AT55" s="3"/>
    </row>
    <row r="56" spans="1:46" x14ac:dyDescent="0.25">
      <c r="A56" s="35"/>
      <c r="C56" s="294"/>
      <c r="E56" s="294"/>
      <c r="L56" s="294"/>
      <c r="M56" s="294"/>
      <c r="N56" s="294"/>
      <c r="O56" s="294"/>
      <c r="P56" s="294"/>
      <c r="Q56" s="294"/>
      <c r="R56" s="294"/>
      <c r="S56" s="294"/>
      <c r="T56" s="294"/>
      <c r="U56" s="306"/>
      <c r="V56" s="307"/>
      <c r="W56" s="307"/>
      <c r="X56" s="307"/>
      <c r="Y56" s="307"/>
      <c r="Z56" s="307"/>
      <c r="AA56" s="307"/>
      <c r="AB56" s="307"/>
      <c r="AC56" s="307"/>
      <c r="AD56" s="307"/>
      <c r="AE56" s="307"/>
      <c r="AF56" s="307"/>
      <c r="AG56" s="307"/>
      <c r="AH56" s="307"/>
      <c r="AT56" s="3"/>
    </row>
    <row r="57" spans="1:46" x14ac:dyDescent="0.25">
      <c r="A57" s="35"/>
      <c r="C57" s="294"/>
      <c r="E57" s="294"/>
      <c r="L57" s="294"/>
      <c r="M57" s="294"/>
      <c r="N57" s="294"/>
      <c r="O57" s="294"/>
      <c r="P57" s="294"/>
      <c r="Q57" s="294"/>
      <c r="R57" s="294"/>
      <c r="S57" s="294"/>
      <c r="T57" s="294"/>
      <c r="U57" s="306"/>
      <c r="V57" s="307"/>
      <c r="W57" s="307"/>
      <c r="X57" s="307"/>
      <c r="Y57" s="307"/>
      <c r="Z57" s="307"/>
      <c r="AA57" s="307"/>
      <c r="AB57" s="307"/>
      <c r="AC57" s="307"/>
      <c r="AD57" s="307"/>
      <c r="AE57" s="307"/>
      <c r="AF57" s="307"/>
      <c r="AG57" s="307"/>
      <c r="AH57" s="307"/>
      <c r="AT57" s="3"/>
    </row>
    <row r="58" spans="1:46" x14ac:dyDescent="0.25">
      <c r="A58" s="35"/>
      <c r="C58" s="294"/>
      <c r="E58" s="294"/>
      <c r="L58" s="294"/>
      <c r="M58" s="294"/>
      <c r="N58" s="294"/>
      <c r="O58" s="294"/>
      <c r="P58" s="294"/>
      <c r="Q58" s="294"/>
      <c r="R58" s="294"/>
      <c r="S58" s="294"/>
      <c r="T58" s="294"/>
      <c r="U58" s="306"/>
      <c r="V58" s="307"/>
      <c r="W58" s="307"/>
      <c r="X58" s="307"/>
      <c r="Y58" s="307"/>
      <c r="Z58" s="307"/>
      <c r="AA58" s="307"/>
      <c r="AB58" s="307"/>
      <c r="AC58" s="307"/>
      <c r="AD58" s="307"/>
      <c r="AE58" s="307"/>
      <c r="AF58" s="307"/>
      <c r="AG58" s="307"/>
      <c r="AH58" s="307"/>
      <c r="AT58" s="3"/>
    </row>
    <row r="59" spans="1:46" x14ac:dyDescent="0.25">
      <c r="A59" s="35"/>
      <c r="U59" s="306"/>
      <c r="V59" s="307"/>
      <c r="W59" s="307"/>
      <c r="X59" s="307"/>
      <c r="Y59" s="307"/>
      <c r="Z59" s="307"/>
      <c r="AA59" s="307"/>
      <c r="AB59" s="307"/>
      <c r="AC59" s="307"/>
      <c r="AD59" s="307"/>
      <c r="AE59" s="307"/>
      <c r="AF59" s="307"/>
      <c r="AG59" s="307"/>
      <c r="AH59" s="307"/>
      <c r="AT59" s="3"/>
    </row>
    <row r="60" spans="1:46" x14ac:dyDescent="0.25">
      <c r="A60" s="35"/>
      <c r="U60" s="306"/>
      <c r="V60" s="307"/>
      <c r="W60" s="307"/>
      <c r="X60" s="307"/>
      <c r="Y60" s="307"/>
      <c r="Z60" s="307"/>
      <c r="AA60" s="307"/>
      <c r="AB60" s="307"/>
      <c r="AC60" s="307"/>
      <c r="AD60" s="307"/>
      <c r="AE60" s="307"/>
      <c r="AF60" s="307"/>
      <c r="AG60" s="307"/>
      <c r="AH60" s="307"/>
      <c r="AT60" s="3"/>
    </row>
    <row r="61" spans="1:46" x14ac:dyDescent="0.25">
      <c r="A61" s="35"/>
      <c r="U61" s="306"/>
      <c r="V61" s="307"/>
      <c r="W61" s="307"/>
      <c r="X61" s="307"/>
      <c r="Y61" s="307"/>
      <c r="Z61" s="307"/>
      <c r="AA61" s="307"/>
    </row>
    <row r="62" spans="1:46" x14ac:dyDescent="0.25">
      <c r="A62" s="35"/>
      <c r="U62" s="306"/>
      <c r="V62" s="307"/>
      <c r="W62" s="307"/>
      <c r="X62" s="307"/>
      <c r="Y62" s="307"/>
      <c r="Z62" s="307"/>
      <c r="AA62" s="307"/>
    </row>
    <row r="63" spans="1:46" x14ac:dyDescent="0.25">
      <c r="A63" s="35"/>
      <c r="U63" s="306"/>
      <c r="V63" s="307"/>
      <c r="W63" s="307"/>
      <c r="X63" s="307"/>
      <c r="Y63" s="307"/>
      <c r="Z63" s="307"/>
      <c r="AA63" s="307"/>
    </row>
    <row r="64" spans="1:46" x14ac:dyDescent="0.25">
      <c r="A64" s="35"/>
      <c r="U64" s="306"/>
      <c r="V64" s="307"/>
      <c r="W64" s="307"/>
      <c r="X64" s="307"/>
      <c r="Y64" s="307"/>
      <c r="Z64" s="307"/>
      <c r="AA64" s="307"/>
    </row>
    <row r="65" spans="1:27" x14ac:dyDescent="0.25">
      <c r="A65" s="35"/>
      <c r="U65" s="306"/>
      <c r="V65" s="307"/>
      <c r="W65" s="307"/>
      <c r="X65" s="307"/>
      <c r="Y65" s="307"/>
      <c r="Z65" s="307"/>
      <c r="AA65" s="307"/>
    </row>
    <row r="66" spans="1:27" x14ac:dyDescent="0.25">
      <c r="A66" s="35"/>
      <c r="U66" s="306"/>
      <c r="V66" s="307"/>
      <c r="W66" s="307"/>
      <c r="X66" s="307"/>
      <c r="Y66" s="307"/>
      <c r="Z66" s="307"/>
      <c r="AA66" s="307"/>
    </row>
    <row r="67" spans="1:27" x14ac:dyDescent="0.25">
      <c r="A67" s="35"/>
      <c r="U67" s="306"/>
      <c r="V67" s="307"/>
      <c r="W67" s="307"/>
      <c r="X67" s="307"/>
      <c r="Y67" s="307"/>
      <c r="Z67" s="307"/>
      <c r="AA67" s="307"/>
    </row>
    <row r="68" spans="1:27" x14ac:dyDescent="0.25">
      <c r="A68" s="35"/>
      <c r="U68" s="306"/>
      <c r="V68" s="307"/>
      <c r="W68" s="307"/>
      <c r="X68" s="307"/>
      <c r="Y68" s="307"/>
      <c r="Z68" s="307"/>
      <c r="AA68" s="307"/>
    </row>
    <row r="69" spans="1:27" x14ac:dyDescent="0.25">
      <c r="A69" s="35"/>
      <c r="U69" s="306"/>
      <c r="V69" s="307"/>
      <c r="W69" s="307"/>
      <c r="X69" s="307"/>
      <c r="Y69" s="307"/>
      <c r="Z69" s="307"/>
      <c r="AA69" s="307"/>
    </row>
    <row r="70" spans="1:27" x14ac:dyDescent="0.25">
      <c r="A70" s="35"/>
      <c r="U70" s="306"/>
      <c r="V70" s="307"/>
      <c r="W70" s="307"/>
      <c r="X70" s="307"/>
      <c r="Y70" s="307"/>
      <c r="Z70" s="307"/>
      <c r="AA70" s="307"/>
    </row>
    <row r="71" spans="1:27" x14ac:dyDescent="0.25">
      <c r="A71" s="35"/>
      <c r="U71" s="306"/>
      <c r="V71" s="307"/>
      <c r="W71" s="307"/>
      <c r="X71" s="307"/>
      <c r="Y71" s="307"/>
      <c r="Z71" s="307"/>
      <c r="AA71" s="307"/>
    </row>
    <row r="72" spans="1:27" x14ac:dyDescent="0.25">
      <c r="A72" s="35"/>
      <c r="U72" s="306"/>
      <c r="V72" s="307"/>
      <c r="W72" s="307"/>
      <c r="X72" s="307"/>
      <c r="Y72" s="307"/>
      <c r="Z72" s="307"/>
      <c r="AA72" s="307"/>
    </row>
    <row r="73" spans="1:27" x14ac:dyDescent="0.25">
      <c r="A73" s="35"/>
      <c r="U73" s="306"/>
      <c r="V73" s="307"/>
      <c r="W73" s="307"/>
      <c r="X73" s="307"/>
      <c r="Y73" s="307"/>
      <c r="Z73" s="307"/>
      <c r="AA73" s="307"/>
    </row>
    <row r="74" spans="1:27" x14ac:dyDescent="0.25">
      <c r="A74" s="35"/>
      <c r="U74" s="306"/>
      <c r="V74" s="307"/>
      <c r="W74" s="307"/>
      <c r="X74" s="307"/>
      <c r="Y74" s="307"/>
      <c r="Z74" s="307"/>
      <c r="AA74" s="307"/>
    </row>
    <row r="75" spans="1:27" x14ac:dyDescent="0.25">
      <c r="A75" s="35"/>
      <c r="U75" s="308"/>
      <c r="V75" s="307"/>
      <c r="W75" s="307"/>
      <c r="X75" s="307"/>
      <c r="Y75" s="307"/>
      <c r="Z75" s="307"/>
      <c r="AA75" s="307"/>
    </row>
    <row r="76" spans="1:27" x14ac:dyDescent="0.25">
      <c r="A76" s="35"/>
      <c r="U76" s="308"/>
      <c r="V76" s="307"/>
      <c r="W76" s="307"/>
      <c r="X76" s="307"/>
      <c r="Y76" s="307"/>
      <c r="Z76" s="307"/>
      <c r="AA76" s="307"/>
    </row>
    <row r="77" spans="1:27" x14ac:dyDescent="0.25">
      <c r="A77" s="35"/>
      <c r="U77" s="308"/>
      <c r="V77" s="307"/>
      <c r="W77" s="307"/>
      <c r="X77" s="307"/>
      <c r="Y77" s="307"/>
      <c r="Z77" s="307"/>
      <c r="AA77" s="307"/>
    </row>
    <row r="78" spans="1:27" x14ac:dyDescent="0.25">
      <c r="A78" s="35"/>
      <c r="U78" s="308"/>
      <c r="V78" s="307"/>
      <c r="W78" s="307"/>
      <c r="X78" s="307"/>
      <c r="Y78" s="307"/>
      <c r="Z78" s="307"/>
      <c r="AA78" s="307"/>
    </row>
    <row r="79" spans="1:27" x14ac:dyDescent="0.25">
      <c r="A79" s="35"/>
      <c r="U79" s="308"/>
    </row>
    <row r="80" spans="1:27" x14ac:dyDescent="0.25">
      <c r="A80" s="35"/>
      <c r="U80" s="308"/>
    </row>
    <row r="81" spans="1:21" x14ac:dyDescent="0.25">
      <c r="A81" s="35"/>
      <c r="U81" s="308"/>
    </row>
    <row r="82" spans="1:21" x14ac:dyDescent="0.25">
      <c r="A82" s="35"/>
      <c r="U82" s="308"/>
    </row>
    <row r="83" spans="1:21" x14ac:dyDescent="0.25">
      <c r="A83" s="35"/>
      <c r="U83" s="308"/>
    </row>
    <row r="84" spans="1:21" x14ac:dyDescent="0.25">
      <c r="U84" s="308"/>
    </row>
    <row r="85" spans="1:21" x14ac:dyDescent="0.25">
      <c r="U85" s="308"/>
    </row>
    <row r="86" spans="1:21" x14ac:dyDescent="0.25">
      <c r="U86" s="308"/>
    </row>
    <row r="87" spans="1:21" x14ac:dyDescent="0.25">
      <c r="U87" s="308"/>
    </row>
    <row r="88" spans="1:21" x14ac:dyDescent="0.25">
      <c r="U88" s="308"/>
    </row>
    <row r="89" spans="1:21" x14ac:dyDescent="0.25">
      <c r="U89" s="308"/>
    </row>
    <row r="90" spans="1:21" x14ac:dyDescent="0.25">
      <c r="U90" s="308"/>
    </row>
    <row r="91" spans="1:21" x14ac:dyDescent="0.25">
      <c r="U91" s="308"/>
    </row>
    <row r="92" spans="1:21" x14ac:dyDescent="0.25">
      <c r="U92" s="308"/>
    </row>
    <row r="93" spans="1:21" x14ac:dyDescent="0.25">
      <c r="U93" s="308"/>
    </row>
    <row r="107" ht="15.75" customHeight="1" x14ac:dyDescent="0.25"/>
    <row r="108" ht="16.5" customHeight="1" x14ac:dyDescent="0.25"/>
    <row r="109" ht="16.5" customHeight="1" x14ac:dyDescent="0.25"/>
    <row r="110" ht="15.75" customHeight="1" x14ac:dyDescent="0.25"/>
    <row r="111" ht="15.75" customHeight="1" x14ac:dyDescent="0.25"/>
    <row r="112" ht="16.5" customHeight="1" x14ac:dyDescent="0.25"/>
  </sheetData>
  <mergeCells count="3">
    <mergeCell ref="B2:T2"/>
    <mergeCell ref="C3:K3"/>
    <mergeCell ref="L3:T3"/>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theme="6"/>
  </sheetPr>
  <dimension ref="A1:N267"/>
  <sheetViews>
    <sheetView zoomScaleNormal="100" zoomScaleSheetLayoutView="100" workbookViewId="0"/>
  </sheetViews>
  <sheetFormatPr defaultRowHeight="15" x14ac:dyDescent="0.25"/>
  <cols>
    <col min="1" max="1" width="9.44140625" style="260" customWidth="1"/>
    <col min="2" max="2" width="10.109375" style="260" customWidth="1"/>
    <col min="3" max="3" width="10.21875" style="260" customWidth="1"/>
    <col min="4" max="4" width="13.88671875" style="260" customWidth="1"/>
    <col min="5" max="5" width="16.44140625" style="260" customWidth="1"/>
    <col min="6" max="6" width="16.6640625" style="260" customWidth="1"/>
    <col min="7" max="7" width="16.77734375" style="260" customWidth="1"/>
    <col min="8" max="8" width="16.109375" style="260" customWidth="1"/>
    <col min="9" max="9" width="15.5546875" style="260" customWidth="1"/>
    <col min="10" max="10" width="12.33203125" style="260" customWidth="1"/>
    <col min="11" max="16384" width="8.88671875" style="260"/>
  </cols>
  <sheetData>
    <row r="1" spans="1:12" ht="33.75" customHeight="1" thickBot="1" x14ac:dyDescent="0.35">
      <c r="A1" s="48" t="s">
        <v>92</v>
      </c>
      <c r="B1" s="258"/>
      <c r="C1" s="258"/>
      <c r="D1" s="258"/>
      <c r="E1" s="258"/>
      <c r="F1" s="258"/>
      <c r="G1" s="258"/>
      <c r="H1" s="258"/>
      <c r="I1" s="259"/>
      <c r="J1" s="259"/>
      <c r="L1" s="261"/>
    </row>
    <row r="2" spans="1:12" ht="19.5" customHeight="1" thickBot="1" x14ac:dyDescent="0.3">
      <c r="A2" s="259"/>
      <c r="B2" s="554" t="s">
        <v>224</v>
      </c>
      <c r="C2" s="696"/>
      <c r="D2" s="696"/>
      <c r="E2" s="696"/>
      <c r="F2" s="696"/>
      <c r="G2" s="696"/>
      <c r="H2" s="696"/>
      <c r="I2" s="696"/>
      <c r="J2" s="555"/>
    </row>
    <row r="3" spans="1:12" ht="69.75" customHeight="1" x14ac:dyDescent="0.25">
      <c r="A3" s="259"/>
      <c r="B3" s="207"/>
      <c r="C3" s="262" t="s">
        <v>225</v>
      </c>
      <c r="D3" s="262" t="s">
        <v>226</v>
      </c>
      <c r="E3" s="262" t="s">
        <v>227</v>
      </c>
      <c r="F3" s="262" t="s">
        <v>228</v>
      </c>
      <c r="G3" s="262" t="s">
        <v>229</v>
      </c>
      <c r="H3" s="262" t="s">
        <v>230</v>
      </c>
      <c r="I3" s="262" t="s">
        <v>231</v>
      </c>
      <c r="J3" s="263" t="s">
        <v>232</v>
      </c>
    </row>
    <row r="4" spans="1:12" x14ac:dyDescent="0.25">
      <c r="B4" s="183" t="s">
        <v>132</v>
      </c>
      <c r="C4" s="248">
        <v>97.202472553333337</v>
      </c>
      <c r="D4" s="248">
        <v>3.776012651717096</v>
      </c>
      <c r="E4" s="108">
        <v>294.88</v>
      </c>
      <c r="F4" s="264">
        <v>37823</v>
      </c>
      <c r="G4" s="264">
        <v>43875</v>
      </c>
      <c r="H4" s="210">
        <v>27036.072</v>
      </c>
      <c r="I4" s="265"/>
      <c r="J4" s="266">
        <f>(E4/H4)*100</f>
        <v>1.0906909849921986</v>
      </c>
    </row>
    <row r="5" spans="1:12" x14ac:dyDescent="0.25">
      <c r="B5" s="183" t="s">
        <v>133</v>
      </c>
      <c r="C5" s="248">
        <v>95.079499233333323</v>
      </c>
      <c r="D5" s="248">
        <v>-0.62567861674082792</v>
      </c>
      <c r="E5" s="108">
        <v>259.33000000000004</v>
      </c>
      <c r="F5" s="264">
        <v>31791</v>
      </c>
      <c r="G5" s="210">
        <v>39999</v>
      </c>
      <c r="H5" s="210">
        <v>27101.583999999999</v>
      </c>
      <c r="I5" s="265">
        <f>H5-H4</f>
        <v>65.511999999998807</v>
      </c>
      <c r="J5" s="266">
        <f t="shared" ref="J5:J72" si="0">(E5/H5)*100</f>
        <v>0.95688133948185483</v>
      </c>
    </row>
    <row r="6" spans="1:12" x14ac:dyDescent="0.25">
      <c r="B6" s="183" t="s">
        <v>134</v>
      </c>
      <c r="C6" s="248">
        <v>90.240346376666665</v>
      </c>
      <c r="D6" s="248">
        <v>-7.2239813597880413</v>
      </c>
      <c r="E6" s="108">
        <v>187.81</v>
      </c>
      <c r="F6" s="264">
        <v>20495</v>
      </c>
      <c r="G6" s="210">
        <v>38512</v>
      </c>
      <c r="H6" s="210">
        <v>27153.883000000002</v>
      </c>
      <c r="I6" s="265">
        <f t="shared" ref="I6:I68" si="1">H6-H5</f>
        <v>52.299000000002707</v>
      </c>
      <c r="J6" s="266">
        <f t="shared" si="0"/>
        <v>0.69165061954491003</v>
      </c>
    </row>
    <row r="7" spans="1:12" x14ac:dyDescent="0.25">
      <c r="B7" s="183" t="s">
        <v>148</v>
      </c>
      <c r="C7" s="248">
        <v>85.281189063333329</v>
      </c>
      <c r="D7" s="248">
        <v>-13.321832185089065</v>
      </c>
      <c r="E7" s="108">
        <v>174.9</v>
      </c>
      <c r="F7" s="264">
        <v>18570</v>
      </c>
      <c r="G7" s="210">
        <v>33775</v>
      </c>
      <c r="H7" s="210">
        <v>27206.282999999999</v>
      </c>
      <c r="I7" s="265">
        <f t="shared" si="1"/>
        <v>52.399999999997817</v>
      </c>
      <c r="J7" s="266">
        <f t="shared" si="0"/>
        <v>0.64286620851514331</v>
      </c>
    </row>
    <row r="8" spans="1:12" x14ac:dyDescent="0.25">
      <c r="B8" s="183" t="s">
        <v>2</v>
      </c>
      <c r="C8" s="248">
        <v>82.117292156666664</v>
      </c>
      <c r="D8" s="248">
        <v>-15.519338140693577</v>
      </c>
      <c r="E8" s="108">
        <v>170.84</v>
      </c>
      <c r="F8" s="264">
        <v>17654</v>
      </c>
      <c r="G8" s="210">
        <v>32866</v>
      </c>
      <c r="H8" s="210">
        <v>27258.784</v>
      </c>
      <c r="I8" s="265">
        <f t="shared" si="1"/>
        <v>52.501000000000204</v>
      </c>
      <c r="J8" s="266">
        <f t="shared" si="0"/>
        <v>0.6267337530536945</v>
      </c>
    </row>
    <row r="9" spans="1:12" x14ac:dyDescent="0.25">
      <c r="B9" s="183" t="s">
        <v>3</v>
      </c>
      <c r="C9" s="248">
        <v>81.979265473333328</v>
      </c>
      <c r="D9" s="248">
        <v>-13.778189689294521</v>
      </c>
      <c r="E9" s="108">
        <v>193.26999999999998</v>
      </c>
      <c r="F9" s="264">
        <v>19267</v>
      </c>
      <c r="G9" s="210">
        <v>30413</v>
      </c>
      <c r="H9" s="210">
        <v>27311.386999999999</v>
      </c>
      <c r="I9" s="265">
        <f t="shared" si="1"/>
        <v>52.602999999999156</v>
      </c>
      <c r="J9" s="266">
        <f t="shared" si="0"/>
        <v>0.70765355124585938</v>
      </c>
    </row>
    <row r="10" spans="1:12" x14ac:dyDescent="0.25">
      <c r="B10" s="24" t="s">
        <v>4</v>
      </c>
      <c r="C10" s="248">
        <v>84.097438350000004</v>
      </c>
      <c r="D10" s="248">
        <v>-6.8072744324649648</v>
      </c>
      <c r="E10" s="108">
        <v>223.68</v>
      </c>
      <c r="F10" s="264">
        <v>24875</v>
      </c>
      <c r="G10" s="210">
        <v>29017</v>
      </c>
      <c r="H10" s="210">
        <v>27355.782999999999</v>
      </c>
      <c r="I10" s="265">
        <f t="shared" si="1"/>
        <v>44.39600000000064</v>
      </c>
      <c r="J10" s="266">
        <f t="shared" si="0"/>
        <v>0.81766988720447153</v>
      </c>
    </row>
    <row r="11" spans="1:12" x14ac:dyDescent="0.25">
      <c r="B11" s="24" t="s">
        <v>5</v>
      </c>
      <c r="C11" s="248">
        <v>86.842957756666678</v>
      </c>
      <c r="D11" s="248">
        <v>1.8313167422812455</v>
      </c>
      <c r="E11" s="108">
        <v>259.75</v>
      </c>
      <c r="F11" s="264">
        <v>25341</v>
      </c>
      <c r="G11" s="210">
        <v>29563</v>
      </c>
      <c r="H11" s="210">
        <v>27400.252</v>
      </c>
      <c r="I11" s="265">
        <f t="shared" si="1"/>
        <v>44.46900000000096</v>
      </c>
      <c r="J11" s="266">
        <f t="shared" si="0"/>
        <v>0.94798398204512857</v>
      </c>
    </row>
    <row r="12" spans="1:12" x14ac:dyDescent="0.25">
      <c r="B12" s="24" t="s">
        <v>6</v>
      </c>
      <c r="C12" s="248">
        <v>88.43270355333334</v>
      </c>
      <c r="D12" s="248">
        <v>7.690720469225738</v>
      </c>
      <c r="E12" s="108">
        <v>216.23000000000002</v>
      </c>
      <c r="F12" s="264">
        <v>26269</v>
      </c>
      <c r="G12" s="210">
        <v>27195</v>
      </c>
      <c r="H12" s="210">
        <v>27444.793000000001</v>
      </c>
      <c r="I12" s="265">
        <f t="shared" si="1"/>
        <v>44.541000000001077</v>
      </c>
      <c r="J12" s="266">
        <f t="shared" si="0"/>
        <v>0.78787258479231381</v>
      </c>
    </row>
    <row r="13" spans="1:12" x14ac:dyDescent="0.25">
      <c r="B13" s="24" t="s">
        <v>7</v>
      </c>
      <c r="C13" s="248">
        <v>88.78882792666667</v>
      </c>
      <c r="D13" s="248">
        <v>8.3064448235979711</v>
      </c>
      <c r="E13" s="108">
        <v>229.78</v>
      </c>
      <c r="F13" s="264">
        <v>28642</v>
      </c>
      <c r="G13" s="210">
        <v>26416</v>
      </c>
      <c r="H13" s="210">
        <v>27489.405999999999</v>
      </c>
      <c r="I13" s="265">
        <f t="shared" si="1"/>
        <v>44.612999999997555</v>
      </c>
      <c r="J13" s="266">
        <f t="shared" si="0"/>
        <v>0.83588564991182424</v>
      </c>
    </row>
    <row r="14" spans="1:12" x14ac:dyDescent="0.25">
      <c r="B14" s="24" t="s">
        <v>8</v>
      </c>
      <c r="C14" s="248">
        <v>88.889779019999992</v>
      </c>
      <c r="D14" s="248">
        <v>5.6985572498118557</v>
      </c>
      <c r="E14" s="108">
        <v>227.04000000000002</v>
      </c>
      <c r="F14" s="264">
        <v>26580</v>
      </c>
      <c r="G14" s="210">
        <v>27252</v>
      </c>
      <c r="H14" s="210">
        <v>27530.007000000001</v>
      </c>
      <c r="I14" s="265">
        <f t="shared" si="1"/>
        <v>40.601000000002387</v>
      </c>
      <c r="J14" s="266">
        <f t="shared" si="0"/>
        <v>0.82470011722118342</v>
      </c>
    </row>
    <row r="15" spans="1:12" x14ac:dyDescent="0.25">
      <c r="B15" s="24" t="s">
        <v>9</v>
      </c>
      <c r="C15" s="248">
        <v>88.122795119999992</v>
      </c>
      <c r="D15" s="248">
        <v>1.4737376482724329</v>
      </c>
      <c r="E15" s="108">
        <v>210.62</v>
      </c>
      <c r="F15" s="264">
        <v>23563</v>
      </c>
      <c r="G15" s="210">
        <v>24703</v>
      </c>
      <c r="H15" s="210">
        <v>27570.668000000001</v>
      </c>
      <c r="I15" s="265">
        <f t="shared" si="1"/>
        <v>40.661000000000058</v>
      </c>
      <c r="J15" s="266">
        <f t="shared" si="0"/>
        <v>0.76392780907593538</v>
      </c>
    </row>
    <row r="16" spans="1:12" x14ac:dyDescent="0.25">
      <c r="B16" s="24" t="s">
        <v>10</v>
      </c>
      <c r="C16" s="248">
        <v>87.696936550000018</v>
      </c>
      <c r="D16" s="248">
        <v>-0.83200781359079201</v>
      </c>
      <c r="E16" s="108">
        <v>209.22</v>
      </c>
      <c r="F16" s="264">
        <v>25680</v>
      </c>
      <c r="G16" s="210">
        <v>25690</v>
      </c>
      <c r="H16" s="210">
        <v>27611.388999999999</v>
      </c>
      <c r="I16" s="265">
        <f t="shared" si="1"/>
        <v>40.72099999999773</v>
      </c>
      <c r="J16" s="266">
        <f t="shared" si="0"/>
        <v>0.75773080448795971</v>
      </c>
    </row>
    <row r="17" spans="2:10" x14ac:dyDescent="0.25">
      <c r="B17" s="24" t="s">
        <v>11</v>
      </c>
      <c r="C17" s="248">
        <v>87.230036513333332</v>
      </c>
      <c r="D17" s="248">
        <v>-1.7556166127350963</v>
      </c>
      <c r="E17" s="108">
        <v>216.01</v>
      </c>
      <c r="F17" s="264">
        <v>26285</v>
      </c>
      <c r="G17" s="210">
        <v>26934</v>
      </c>
      <c r="H17" s="210">
        <v>27652.17</v>
      </c>
      <c r="I17" s="265">
        <f t="shared" si="1"/>
        <v>40.78099999999904</v>
      </c>
      <c r="J17" s="266">
        <f t="shared" si="0"/>
        <v>0.78116834953640168</v>
      </c>
    </row>
    <row r="18" spans="2:10" x14ac:dyDescent="0.25">
      <c r="B18" s="24" t="s">
        <v>12</v>
      </c>
      <c r="C18" s="248">
        <v>87.120810959999986</v>
      </c>
      <c r="D18" s="248">
        <v>-1.9900691389973986</v>
      </c>
      <c r="E18" s="108">
        <v>227.67000000000002</v>
      </c>
      <c r="F18" s="264">
        <v>26921</v>
      </c>
      <c r="G18" s="210">
        <v>25819</v>
      </c>
      <c r="H18" s="210">
        <v>27689.969000000001</v>
      </c>
      <c r="I18" s="265">
        <f t="shared" si="1"/>
        <v>37.799000000002707</v>
      </c>
      <c r="J18" s="266">
        <f t="shared" si="0"/>
        <v>0.82221110467837655</v>
      </c>
    </row>
    <row r="19" spans="2:10" x14ac:dyDescent="0.25">
      <c r="B19" s="24" t="s">
        <v>13</v>
      </c>
      <c r="C19" s="248">
        <v>87.061605526666668</v>
      </c>
      <c r="D19" s="248">
        <v>-1.2042169019812263</v>
      </c>
      <c r="E19" s="108">
        <v>229.95000000000002</v>
      </c>
      <c r="F19" s="264">
        <v>28357</v>
      </c>
      <c r="G19" s="210">
        <v>26892</v>
      </c>
      <c r="H19" s="210">
        <v>27727.82</v>
      </c>
      <c r="I19" s="265">
        <f t="shared" si="1"/>
        <v>37.850999999998749</v>
      </c>
      <c r="J19" s="266">
        <f t="shared" si="0"/>
        <v>0.82931150014678401</v>
      </c>
    </row>
    <row r="20" spans="2:10" x14ac:dyDescent="0.25">
      <c r="B20" s="24" t="s">
        <v>14</v>
      </c>
      <c r="C20" s="248">
        <v>87.26946899666666</v>
      </c>
      <c r="D20" s="248">
        <v>-0.48743726993204461</v>
      </c>
      <c r="E20" s="108">
        <v>242.67000000000002</v>
      </c>
      <c r="F20" s="264">
        <v>25760</v>
      </c>
      <c r="G20" s="210">
        <v>29344</v>
      </c>
      <c r="H20" s="210">
        <v>27765.723000000002</v>
      </c>
      <c r="I20" s="265">
        <f t="shared" si="1"/>
        <v>37.903000000002066</v>
      </c>
      <c r="J20" s="266">
        <f t="shared" si="0"/>
        <v>0.87399128774712609</v>
      </c>
    </row>
    <row r="21" spans="2:10" x14ac:dyDescent="0.25">
      <c r="B21" s="24" t="s">
        <v>15</v>
      </c>
      <c r="C21" s="248">
        <v>87.739439559999994</v>
      </c>
      <c r="D21" s="248">
        <v>0.58397665188275028</v>
      </c>
      <c r="E21" s="108">
        <v>225.08</v>
      </c>
      <c r="F21" s="264">
        <v>23438</v>
      </c>
      <c r="G21" s="210">
        <v>26373</v>
      </c>
      <c r="H21" s="210">
        <v>27803.678</v>
      </c>
      <c r="I21" s="265">
        <f t="shared" si="1"/>
        <v>37.954999999998108</v>
      </c>
      <c r="J21" s="266">
        <f t="shared" si="0"/>
        <v>0.80953318478224368</v>
      </c>
    </row>
    <row r="22" spans="2:10" x14ac:dyDescent="0.25">
      <c r="B22" s="24" t="s">
        <v>16</v>
      </c>
      <c r="C22" s="248">
        <v>87.581619126666666</v>
      </c>
      <c r="D22" s="248">
        <v>0.52893007031148898</v>
      </c>
      <c r="E22" s="108">
        <v>228.5</v>
      </c>
      <c r="F22" s="264">
        <v>24949</v>
      </c>
      <c r="G22" s="210">
        <v>25913</v>
      </c>
      <c r="H22" s="210">
        <v>27841.098999999998</v>
      </c>
      <c r="I22" s="265">
        <f t="shared" si="1"/>
        <v>37.420999999998457</v>
      </c>
      <c r="J22" s="266">
        <f t="shared" si="0"/>
        <v>0.82072909550014539</v>
      </c>
    </row>
    <row r="23" spans="2:10" x14ac:dyDescent="0.25">
      <c r="B23" s="24" t="s">
        <v>17</v>
      </c>
      <c r="C23" s="248">
        <v>87.890622846666659</v>
      </c>
      <c r="D23" s="248">
        <v>0.9522191958039059</v>
      </c>
      <c r="E23" s="108">
        <v>235.07000000000002</v>
      </c>
      <c r="F23" s="264">
        <v>25775</v>
      </c>
      <c r="G23" s="210">
        <v>26240</v>
      </c>
      <c r="H23" s="210">
        <v>27878.571</v>
      </c>
      <c r="I23" s="265">
        <f t="shared" si="1"/>
        <v>37.472000000001572</v>
      </c>
      <c r="J23" s="266">
        <f t="shared" si="0"/>
        <v>0.84319242905240743</v>
      </c>
    </row>
    <row r="24" spans="2:10" x14ac:dyDescent="0.25">
      <c r="B24" s="24" t="s">
        <v>18</v>
      </c>
      <c r="C24" s="248">
        <v>88.392519686666674</v>
      </c>
      <c r="D24" s="248">
        <v>1.286876960421182</v>
      </c>
      <c r="E24" s="108">
        <v>239.5</v>
      </c>
      <c r="F24" s="264">
        <v>26351</v>
      </c>
      <c r="G24" s="210">
        <v>24485</v>
      </c>
      <c r="H24" s="210">
        <v>27916.093000000001</v>
      </c>
      <c r="I24" s="265">
        <f t="shared" si="1"/>
        <v>37.522000000000844</v>
      </c>
      <c r="J24" s="266">
        <f t="shared" si="0"/>
        <v>0.85792807754294276</v>
      </c>
    </row>
    <row r="25" spans="2:10" x14ac:dyDescent="0.25">
      <c r="B25" s="24" t="s">
        <v>19</v>
      </c>
      <c r="C25" s="248">
        <v>89.126897499999998</v>
      </c>
      <c r="D25" s="248">
        <v>1.581338958805631</v>
      </c>
      <c r="E25" s="108">
        <v>259.28000000000003</v>
      </c>
      <c r="F25" s="264">
        <v>30095</v>
      </c>
      <c r="G25" s="210">
        <v>26812</v>
      </c>
      <c r="H25" s="210">
        <v>27953.666000000001</v>
      </c>
      <c r="I25" s="265">
        <f t="shared" si="1"/>
        <v>37.57300000000032</v>
      </c>
      <c r="J25" s="266">
        <f t="shared" si="0"/>
        <v>0.92753487145478519</v>
      </c>
    </row>
    <row r="26" spans="2:10" x14ac:dyDescent="0.25">
      <c r="B26" s="24" t="s">
        <v>20</v>
      </c>
      <c r="C26" s="248">
        <v>90.148868090000008</v>
      </c>
      <c r="D26" s="248">
        <v>2.9312645609125099</v>
      </c>
      <c r="E26" s="108">
        <v>273.94</v>
      </c>
      <c r="F26" s="264">
        <v>31655</v>
      </c>
      <c r="G26" s="210">
        <v>27481</v>
      </c>
      <c r="H26" s="210">
        <v>27997.024000000001</v>
      </c>
      <c r="I26" s="265">
        <f t="shared" si="1"/>
        <v>43.358000000000175</v>
      </c>
      <c r="J26" s="266">
        <f t="shared" si="0"/>
        <v>0.97846113929823397</v>
      </c>
    </row>
    <row r="27" spans="2:10" x14ac:dyDescent="0.25">
      <c r="B27" s="24" t="s">
        <v>21</v>
      </c>
      <c r="C27" s="248">
        <v>91.802506306666672</v>
      </c>
      <c r="D27" s="248">
        <v>4.4508541790910527</v>
      </c>
      <c r="E27" s="108">
        <v>294.57</v>
      </c>
      <c r="F27" s="264">
        <v>30740</v>
      </c>
      <c r="G27" s="210">
        <v>27637</v>
      </c>
      <c r="H27" s="210">
        <v>28040.448</v>
      </c>
      <c r="I27" s="265">
        <f t="shared" si="1"/>
        <v>43.423999999999069</v>
      </c>
      <c r="J27" s="266">
        <f t="shared" si="0"/>
        <v>1.0505181657582645</v>
      </c>
    </row>
    <row r="28" spans="2:10" x14ac:dyDescent="0.25">
      <c r="B28" s="24" t="s">
        <v>22</v>
      </c>
      <c r="C28" s="248">
        <v>94.062605973333334</v>
      </c>
      <c r="D28" s="248">
        <v>6.4146675609723047</v>
      </c>
      <c r="E28" s="108">
        <v>312.20999999999998</v>
      </c>
      <c r="F28" s="264">
        <v>35472</v>
      </c>
      <c r="G28" s="210">
        <v>28011</v>
      </c>
      <c r="H28" s="210">
        <v>28083.94</v>
      </c>
      <c r="I28" s="265">
        <f t="shared" si="1"/>
        <v>43.49199999999837</v>
      </c>
      <c r="J28" s="266">
        <f t="shared" si="0"/>
        <v>1.1117029875437705</v>
      </c>
    </row>
    <row r="29" spans="2:10" x14ac:dyDescent="0.25">
      <c r="B29" s="24" t="s">
        <v>23</v>
      </c>
      <c r="C29" s="248">
        <v>96.391542393333339</v>
      </c>
      <c r="D29" s="248">
        <v>8.1509006788139828</v>
      </c>
      <c r="E29" s="108">
        <v>309.70999999999998</v>
      </c>
      <c r="F29" s="264">
        <v>34216</v>
      </c>
      <c r="G29" s="210">
        <v>28871</v>
      </c>
      <c r="H29" s="210">
        <v>28127.5</v>
      </c>
      <c r="I29" s="265">
        <f t="shared" si="1"/>
        <v>43.56000000000131</v>
      </c>
      <c r="J29" s="266">
        <f t="shared" si="0"/>
        <v>1.101093236156786</v>
      </c>
    </row>
    <row r="30" spans="2:10" x14ac:dyDescent="0.25">
      <c r="B30" s="24" t="s">
        <v>24</v>
      </c>
      <c r="C30" s="248">
        <v>98.208802953333318</v>
      </c>
      <c r="D30" s="248">
        <v>8.9406944691603769</v>
      </c>
      <c r="E30" s="108">
        <v>304.52</v>
      </c>
      <c r="F30" s="264">
        <v>33326</v>
      </c>
      <c r="G30" s="210">
        <v>28808</v>
      </c>
      <c r="H30" s="210">
        <v>28180.125</v>
      </c>
      <c r="I30" s="265">
        <f t="shared" si="1"/>
        <v>52.625</v>
      </c>
      <c r="J30" s="266">
        <f t="shared" si="0"/>
        <v>1.080619763042215</v>
      </c>
    </row>
    <row r="31" spans="2:10" x14ac:dyDescent="0.25">
      <c r="B31" s="24" t="s">
        <v>25</v>
      </c>
      <c r="C31" s="248">
        <v>99.566378973333329</v>
      </c>
      <c r="D31" s="248">
        <v>8.4571467370742681</v>
      </c>
      <c r="E31" s="108">
        <v>296.38</v>
      </c>
      <c r="F31" s="264">
        <v>31880</v>
      </c>
      <c r="G31" s="210">
        <v>29065</v>
      </c>
      <c r="H31" s="210">
        <v>28232.848999999998</v>
      </c>
      <c r="I31" s="265">
        <f t="shared" si="1"/>
        <v>52.723999999998341</v>
      </c>
      <c r="J31" s="266">
        <f t="shared" si="0"/>
        <v>1.0497700745681033</v>
      </c>
    </row>
    <row r="32" spans="2:10" x14ac:dyDescent="0.25">
      <c r="B32" s="24" t="s">
        <v>26</v>
      </c>
      <c r="C32" s="248">
        <v>100.4062972</v>
      </c>
      <c r="D32" s="248">
        <v>6.7441159651318685</v>
      </c>
      <c r="E32" s="108">
        <v>289.46000000000004</v>
      </c>
      <c r="F32" s="264">
        <v>37673</v>
      </c>
      <c r="G32" s="210">
        <v>31949</v>
      </c>
      <c r="H32" s="210">
        <v>28285.670999999998</v>
      </c>
      <c r="I32" s="265">
        <f t="shared" si="1"/>
        <v>52.822000000000116</v>
      </c>
      <c r="J32" s="266">
        <f t="shared" si="0"/>
        <v>1.0233450003713898</v>
      </c>
    </row>
    <row r="33" spans="2:10" x14ac:dyDescent="0.25">
      <c r="B33" s="24" t="s">
        <v>27</v>
      </c>
      <c r="C33" s="248">
        <v>101.48587643333333</v>
      </c>
      <c r="D33" s="248">
        <v>5.285042560282065</v>
      </c>
      <c r="E33" s="108">
        <v>302.08999999999997</v>
      </c>
      <c r="F33" s="264">
        <v>35973</v>
      </c>
      <c r="G33" s="210">
        <v>33070</v>
      </c>
      <c r="H33" s="210">
        <v>28338.592000000001</v>
      </c>
      <c r="I33" s="265">
        <f t="shared" si="1"/>
        <v>52.921000000002095</v>
      </c>
      <c r="J33" s="266">
        <f t="shared" si="0"/>
        <v>1.0660021500009598</v>
      </c>
    </row>
    <row r="34" spans="2:10" x14ac:dyDescent="0.25">
      <c r="B34" s="24" t="s">
        <v>28</v>
      </c>
      <c r="C34" s="248">
        <v>103.59384813333334</v>
      </c>
      <c r="D34" s="248">
        <v>5.4832611925418604</v>
      </c>
      <c r="E34" s="108">
        <v>314.49</v>
      </c>
      <c r="F34" s="264">
        <v>36240</v>
      </c>
      <c r="G34" s="210">
        <v>34140</v>
      </c>
      <c r="H34" s="210">
        <v>28397.484</v>
      </c>
      <c r="I34" s="265">
        <f t="shared" si="1"/>
        <v>58.891999999999825</v>
      </c>
      <c r="J34" s="266">
        <f t="shared" si="0"/>
        <v>1.1074572662845765</v>
      </c>
    </row>
    <row r="35" spans="2:10" x14ac:dyDescent="0.25">
      <c r="B35" s="24" t="s">
        <v>29</v>
      </c>
      <c r="C35" s="248">
        <v>106.0413415</v>
      </c>
      <c r="D35" s="248">
        <v>6.5031616027744263</v>
      </c>
      <c r="E35" s="108">
        <v>319.91999999999996</v>
      </c>
      <c r="F35" s="264">
        <v>36762</v>
      </c>
      <c r="G35" s="210">
        <v>34816</v>
      </c>
      <c r="H35" s="210">
        <v>28456.498</v>
      </c>
      <c r="I35" s="265">
        <f t="shared" si="1"/>
        <v>59.013999999999214</v>
      </c>
      <c r="J35" s="266">
        <f t="shared" si="0"/>
        <v>1.1242423435237883</v>
      </c>
    </row>
    <row r="36" spans="2:10" x14ac:dyDescent="0.25">
      <c r="B36" s="24" t="s">
        <v>30</v>
      </c>
      <c r="C36" s="248">
        <v>108.32251846666668</v>
      </c>
      <c r="D36" s="248">
        <v>7.8841880314521688</v>
      </c>
      <c r="E36" s="108">
        <v>388.02</v>
      </c>
      <c r="F36" s="264">
        <v>34400</v>
      </c>
      <c r="G36" s="210">
        <v>33201</v>
      </c>
      <c r="H36" s="210">
        <v>28515.634999999998</v>
      </c>
      <c r="I36" s="265">
        <f t="shared" si="1"/>
        <v>59.136999999998807</v>
      </c>
      <c r="J36" s="266">
        <f t="shared" si="0"/>
        <v>1.3607271940463539</v>
      </c>
    </row>
    <row r="37" spans="2:10" x14ac:dyDescent="0.25">
      <c r="B37" s="24" t="s">
        <v>52</v>
      </c>
      <c r="C37" s="248">
        <v>109.63509386666668</v>
      </c>
      <c r="D37" s="248">
        <v>8.0299029970801996</v>
      </c>
      <c r="E37" s="108">
        <v>263.23</v>
      </c>
      <c r="F37" s="264">
        <v>37852</v>
      </c>
      <c r="G37" s="210">
        <v>33865</v>
      </c>
      <c r="H37" s="210">
        <v>28574.895</v>
      </c>
      <c r="I37" s="265">
        <f t="shared" si="1"/>
        <v>59.260000000002037</v>
      </c>
      <c r="J37" s="266">
        <f t="shared" si="0"/>
        <v>0.92119323623061444</v>
      </c>
    </row>
    <row r="38" spans="2:10" x14ac:dyDescent="0.25">
      <c r="B38" s="24" t="s">
        <v>53</v>
      </c>
      <c r="C38" s="248">
        <v>110.56167903333333</v>
      </c>
      <c r="D38" s="248">
        <v>6.7261049044455348</v>
      </c>
      <c r="E38" s="108">
        <v>289.45999999999998</v>
      </c>
      <c r="F38" s="264">
        <v>41413</v>
      </c>
      <c r="G38" s="210">
        <v>37637</v>
      </c>
      <c r="H38" s="210">
        <v>28642.359</v>
      </c>
      <c r="I38" s="265">
        <f t="shared" si="1"/>
        <v>67.463999999999942</v>
      </c>
      <c r="J38" s="266">
        <f t="shared" si="0"/>
        <v>1.0106011170378808</v>
      </c>
    </row>
    <row r="39" spans="2:10" x14ac:dyDescent="0.25">
      <c r="B39" s="24" t="s">
        <v>54</v>
      </c>
      <c r="C39" s="248">
        <v>111.71239063333333</v>
      </c>
      <c r="D39" s="248">
        <v>5.3479605718995202</v>
      </c>
      <c r="E39" s="108">
        <v>292.27999999999997</v>
      </c>
      <c r="F39" s="264">
        <v>41136</v>
      </c>
      <c r="G39" s="210">
        <v>34050</v>
      </c>
      <c r="H39" s="210">
        <v>28709.982</v>
      </c>
      <c r="I39" s="265">
        <f t="shared" si="1"/>
        <v>67.622999999999593</v>
      </c>
      <c r="J39" s="266">
        <f t="shared" si="0"/>
        <v>1.018043132176119</v>
      </c>
    </row>
    <row r="40" spans="2:10" x14ac:dyDescent="0.25">
      <c r="B40" s="24" t="s">
        <v>55</v>
      </c>
      <c r="C40" s="248">
        <v>113.07443483333334</v>
      </c>
      <c r="D40" s="248">
        <v>4.3868222729043396</v>
      </c>
      <c r="E40" s="108">
        <v>309.89999999999998</v>
      </c>
      <c r="F40" s="264">
        <v>42983</v>
      </c>
      <c r="G40" s="210">
        <v>40536</v>
      </c>
      <c r="H40" s="210">
        <v>28777.766</v>
      </c>
      <c r="I40" s="265">
        <f t="shared" si="1"/>
        <v>67.783999999999651</v>
      </c>
      <c r="J40" s="266">
        <f t="shared" si="0"/>
        <v>1.076873027600544</v>
      </c>
    </row>
    <row r="41" spans="2:10" x14ac:dyDescent="0.25">
      <c r="B41" s="24" t="s">
        <v>85</v>
      </c>
      <c r="C41" s="248">
        <v>114.42667496666667</v>
      </c>
      <c r="D41" s="248">
        <v>4.3704811397592209</v>
      </c>
      <c r="E41" s="108">
        <v>304.68</v>
      </c>
      <c r="F41" s="264">
        <v>40869</v>
      </c>
      <c r="G41" s="210">
        <v>38889</v>
      </c>
      <c r="H41" s="210">
        <v>28845.708999999999</v>
      </c>
      <c r="I41" s="265">
        <f t="shared" si="1"/>
        <v>67.942999999999302</v>
      </c>
      <c r="J41" s="266">
        <f t="shared" si="0"/>
        <v>1.0562402886335711</v>
      </c>
    </row>
    <row r="42" spans="2:10" x14ac:dyDescent="0.25">
      <c r="B42" s="24" t="s">
        <v>86</v>
      </c>
      <c r="C42" s="248">
        <v>115.92994993333333</v>
      </c>
      <c r="D42" s="248">
        <v>4.8554534870816468</v>
      </c>
      <c r="E42" s="108">
        <v>306.21000000000004</v>
      </c>
      <c r="F42" s="264">
        <v>38549</v>
      </c>
      <c r="G42" s="210">
        <v>38694</v>
      </c>
      <c r="H42" s="210">
        <v>28887.825000000001</v>
      </c>
      <c r="I42" s="265">
        <f t="shared" si="1"/>
        <v>42.116000000001804</v>
      </c>
      <c r="J42" s="266">
        <f t="shared" si="0"/>
        <v>1.0599967287256828</v>
      </c>
    </row>
    <row r="43" spans="2:10" x14ac:dyDescent="0.25">
      <c r="B43" s="24" t="s">
        <v>87</v>
      </c>
      <c r="C43" s="248">
        <v>116.9557739</v>
      </c>
      <c r="D43" s="248">
        <v>4.6936452052813991</v>
      </c>
      <c r="E43" s="108">
        <v>302.78999999999996</v>
      </c>
      <c r="F43" s="264">
        <v>41533</v>
      </c>
      <c r="G43" s="210">
        <v>41022</v>
      </c>
      <c r="H43" s="210">
        <v>28932.475999999999</v>
      </c>
      <c r="I43" s="265">
        <f t="shared" si="1"/>
        <v>44.650999999998021</v>
      </c>
      <c r="J43" s="266">
        <f t="shared" si="0"/>
        <v>1.0465402269753892</v>
      </c>
    </row>
    <row r="44" spans="2:10" x14ac:dyDescent="0.25">
      <c r="B44" s="24" t="s">
        <v>88</v>
      </c>
      <c r="C44" s="248">
        <v>117.8056486</v>
      </c>
      <c r="D44" s="248">
        <v>4.1841586682615457</v>
      </c>
      <c r="E44" s="108">
        <v>294.03999999999996</v>
      </c>
      <c r="F44" s="264">
        <v>40495</v>
      </c>
      <c r="G44" s="210">
        <v>36760</v>
      </c>
      <c r="H44" s="210">
        <v>28972.488000000001</v>
      </c>
      <c r="I44" s="265">
        <f t="shared" si="1"/>
        <v>40.012000000002445</v>
      </c>
      <c r="J44" s="266">
        <f t="shared" si="0"/>
        <v>1.0148938537829404</v>
      </c>
    </row>
    <row r="45" spans="2:10" x14ac:dyDescent="0.25">
      <c r="B45" s="24" t="s">
        <v>99</v>
      </c>
      <c r="C45" s="248">
        <v>118.51172066666668</v>
      </c>
      <c r="D45" s="248">
        <v>3.5700117137809002</v>
      </c>
      <c r="E45" s="108">
        <v>296.01</v>
      </c>
      <c r="F45" s="264">
        <v>41616</v>
      </c>
      <c r="G45" s="210">
        <v>39029</v>
      </c>
      <c r="H45" s="210">
        <v>29031.681</v>
      </c>
      <c r="I45" s="265">
        <f t="shared" si="1"/>
        <v>59.192999999999302</v>
      </c>
      <c r="J45" s="266">
        <f t="shared" si="0"/>
        <v>1.0196102664533961</v>
      </c>
    </row>
    <row r="46" spans="2:10" x14ac:dyDescent="0.25">
      <c r="B46" s="24" t="s">
        <v>100</v>
      </c>
      <c r="C46" s="248">
        <v>119.25853692403172</v>
      </c>
      <c r="D46" s="248">
        <v>2.8712054068966069</v>
      </c>
      <c r="E46" s="108">
        <v>295.47000000000003</v>
      </c>
      <c r="F46" s="264">
        <v>40536</v>
      </c>
      <c r="G46" s="210">
        <v>41074</v>
      </c>
      <c r="H46" s="210">
        <v>29093.974999999999</v>
      </c>
      <c r="I46" s="265">
        <f t="shared" si="1"/>
        <v>62.29399999999805</v>
      </c>
      <c r="J46" s="266">
        <f t="shared" si="0"/>
        <v>1.0155710933277424</v>
      </c>
    </row>
    <row r="47" spans="2:10" x14ac:dyDescent="0.25">
      <c r="B47" s="24" t="s">
        <v>101</v>
      </c>
      <c r="C47" s="248">
        <v>120.30558541773705</v>
      </c>
      <c r="D47" s="248">
        <v>2.8641694257875798</v>
      </c>
      <c r="E47" s="108">
        <v>297.10264749999999</v>
      </c>
      <c r="F47" s="264">
        <v>39673</v>
      </c>
      <c r="G47" s="210">
        <v>40965</v>
      </c>
      <c r="H47" s="210">
        <v>29156.102999999999</v>
      </c>
      <c r="I47" s="265">
        <f t="shared" si="1"/>
        <v>62.128000000000611</v>
      </c>
      <c r="J47" s="266">
        <f t="shared" si="0"/>
        <v>1.0190067153350364</v>
      </c>
    </row>
    <row r="48" spans="2:10" x14ac:dyDescent="0.25">
      <c r="B48" s="24" t="s">
        <v>102</v>
      </c>
      <c r="C48" s="248">
        <v>121.43487641689507</v>
      </c>
      <c r="D48" s="248">
        <v>3.0806908327611922</v>
      </c>
      <c r="E48" s="108">
        <v>298.28807313999999</v>
      </c>
      <c r="F48" s="264">
        <v>39065</v>
      </c>
      <c r="G48" s="210">
        <v>40788</v>
      </c>
      <c r="H48" s="210">
        <v>29217.964</v>
      </c>
      <c r="I48" s="265">
        <f t="shared" si="1"/>
        <v>61.861000000000786</v>
      </c>
      <c r="J48" s="266">
        <f t="shared" si="0"/>
        <v>1.0209064298251582</v>
      </c>
    </row>
    <row r="49" spans="2:10" x14ac:dyDescent="0.25">
      <c r="B49" s="24" t="s">
        <v>139</v>
      </c>
      <c r="C49" s="248">
        <v>122.22692469694346</v>
      </c>
      <c r="D49" s="248">
        <v>3.1348832076503186</v>
      </c>
      <c r="E49" s="108">
        <v>299.81403231819996</v>
      </c>
      <c r="F49" s="264">
        <v>38369</v>
      </c>
      <c r="G49" s="210">
        <v>40305</v>
      </c>
      <c r="H49" s="210">
        <v>29279.092000000001</v>
      </c>
      <c r="I49" s="265">
        <f t="shared" si="1"/>
        <v>61.128000000000611</v>
      </c>
      <c r="J49" s="266">
        <f t="shared" si="0"/>
        <v>1.0239867831905443</v>
      </c>
    </row>
    <row r="50" spans="2:10" x14ac:dyDescent="0.25">
      <c r="B50" s="24" t="s">
        <v>140</v>
      </c>
      <c r="C50" s="248">
        <v>123.04591796793933</v>
      </c>
      <c r="D50" s="248">
        <v>3.1757735266534297</v>
      </c>
      <c r="E50" s="108">
        <v>301.60820958710917</v>
      </c>
      <c r="F50" s="264">
        <v>38042</v>
      </c>
      <c r="G50" s="210">
        <v>40029</v>
      </c>
      <c r="H50" s="210">
        <v>29339.802</v>
      </c>
      <c r="I50" s="265">
        <f t="shared" si="1"/>
        <v>60.709999999999127</v>
      </c>
      <c r="J50" s="266">
        <f t="shared" si="0"/>
        <v>1.0279831117712013</v>
      </c>
    </row>
    <row r="51" spans="2:10" x14ac:dyDescent="0.25">
      <c r="B51" s="24" t="s">
        <v>141</v>
      </c>
      <c r="C51" s="248">
        <v>124.10761963902254</v>
      </c>
      <c r="D51" s="248">
        <v>3.160313968868266</v>
      </c>
      <c r="E51" s="108">
        <v>303.41315191963184</v>
      </c>
      <c r="F51" s="264">
        <v>37828</v>
      </c>
      <c r="G51" s="210">
        <v>39948</v>
      </c>
      <c r="H51" s="210">
        <v>29400.948</v>
      </c>
      <c r="I51" s="265">
        <f t="shared" si="1"/>
        <v>61.14600000000064</v>
      </c>
      <c r="J51" s="266">
        <f t="shared" si="0"/>
        <v>1.0319842473094127</v>
      </c>
    </row>
    <row r="52" spans="2:10" x14ac:dyDescent="0.25">
      <c r="B52" s="24" t="s">
        <v>142</v>
      </c>
      <c r="C52" s="248">
        <v>125.24043422108048</v>
      </c>
      <c r="D52" s="248">
        <v>3.1338260609091009</v>
      </c>
      <c r="E52" s="108">
        <v>305.53155257056926</v>
      </c>
      <c r="F52" s="264">
        <v>37780</v>
      </c>
      <c r="G52" s="210">
        <v>39521</v>
      </c>
      <c r="H52" s="210">
        <v>29461.446</v>
      </c>
      <c r="I52" s="265">
        <f t="shared" si="1"/>
        <v>60.497999999999593</v>
      </c>
      <c r="J52" s="266">
        <f t="shared" si="0"/>
        <v>1.037055521886364</v>
      </c>
    </row>
    <row r="53" spans="2:10" x14ac:dyDescent="0.25">
      <c r="B53" s="24" t="s">
        <v>150</v>
      </c>
      <c r="C53" s="248">
        <v>126.05001685846582</v>
      </c>
      <c r="D53" s="248">
        <v>3.1278641518646992</v>
      </c>
      <c r="E53" s="108">
        <v>307.69165702606318</v>
      </c>
      <c r="F53" s="264">
        <v>37781</v>
      </c>
      <c r="G53" s="210">
        <v>38973</v>
      </c>
      <c r="H53" s="210">
        <v>29521.29</v>
      </c>
      <c r="I53" s="265">
        <f t="shared" si="1"/>
        <v>59.84400000000096</v>
      </c>
      <c r="J53" s="266">
        <f t="shared" si="0"/>
        <v>1.0422703649673275</v>
      </c>
    </row>
    <row r="54" spans="2:10" x14ac:dyDescent="0.25">
      <c r="B54" s="24" t="s">
        <v>151</v>
      </c>
      <c r="C54" s="248">
        <v>126.84924980723699</v>
      </c>
      <c r="D54" s="248">
        <v>3.0909857897834883</v>
      </c>
      <c r="E54" s="108">
        <v>309.83981908774558</v>
      </c>
      <c r="F54" s="264">
        <v>37779</v>
      </c>
      <c r="G54" s="210">
        <v>38514</v>
      </c>
      <c r="H54" s="210">
        <v>29580.436000000002</v>
      </c>
      <c r="I54" s="265">
        <f t="shared" si="1"/>
        <v>59.14600000000064</v>
      </c>
      <c r="J54" s="266">
        <f t="shared" si="0"/>
        <v>1.0474484523748926</v>
      </c>
    </row>
    <row r="55" spans="2:10" x14ac:dyDescent="0.25">
      <c r="B55" s="24" t="s">
        <v>152</v>
      </c>
      <c r="C55" s="248">
        <v>127.9595253355976</v>
      </c>
      <c r="D55" s="248">
        <v>3.1036818752778146</v>
      </c>
      <c r="E55" s="108">
        <v>312.00301828385977</v>
      </c>
      <c r="F55" s="264">
        <v>37820</v>
      </c>
      <c r="G55" s="210">
        <v>38189</v>
      </c>
      <c r="H55" s="210">
        <v>29639.091</v>
      </c>
      <c r="I55" s="265">
        <f t="shared" si="1"/>
        <v>58.654999999998836</v>
      </c>
      <c r="J55" s="266">
        <f t="shared" si="0"/>
        <v>1.05267404551597</v>
      </c>
    </row>
    <row r="56" spans="2:10" x14ac:dyDescent="0.25">
      <c r="B56" s="24" t="s">
        <v>153</v>
      </c>
      <c r="C56" s="248">
        <v>129.07580158902877</v>
      </c>
      <c r="D56" s="248">
        <v>3.0624034416695736</v>
      </c>
      <c r="E56" s="108">
        <v>314.25530987434678</v>
      </c>
      <c r="F56" s="264">
        <v>37894</v>
      </c>
      <c r="G56" s="210">
        <v>38045</v>
      </c>
      <c r="H56" s="210">
        <v>29697.488000000001</v>
      </c>
      <c r="I56" s="265">
        <f t="shared" si="1"/>
        <v>58.397000000000844</v>
      </c>
      <c r="J56" s="266">
        <f t="shared" si="0"/>
        <v>1.058188187076115</v>
      </c>
    </row>
    <row r="57" spans="2:10" x14ac:dyDescent="0.25">
      <c r="B57" s="24" t="s">
        <v>167</v>
      </c>
      <c r="C57" s="248">
        <v>130.21334184871159</v>
      </c>
      <c r="D57" s="248">
        <v>3.3029150602340138</v>
      </c>
      <c r="E57" s="108">
        <v>316.19024985596718</v>
      </c>
      <c r="F57" s="264">
        <v>38132</v>
      </c>
      <c r="G57" s="210">
        <v>37967</v>
      </c>
      <c r="H57" s="210">
        <v>29756.631000000001</v>
      </c>
      <c r="I57" s="265">
        <f t="shared" si="1"/>
        <v>59.143000000000029</v>
      </c>
      <c r="J57" s="266">
        <f t="shared" si="0"/>
        <v>1.062587528325929</v>
      </c>
    </row>
    <row r="58" spans="2:10" x14ac:dyDescent="0.25">
      <c r="B58" s="24" t="s">
        <v>168</v>
      </c>
      <c r="C58" s="248">
        <v>131.11301687399879</v>
      </c>
      <c r="D58" s="248">
        <v>3.3612867819408478</v>
      </c>
      <c r="E58" s="108">
        <v>318.39919496745893</v>
      </c>
      <c r="F58" s="264">
        <v>38255</v>
      </c>
      <c r="G58" s="210">
        <v>37904</v>
      </c>
      <c r="H58" s="210">
        <v>29815.678</v>
      </c>
      <c r="I58" s="265">
        <f t="shared" si="1"/>
        <v>59.046999999998661</v>
      </c>
      <c r="J58" s="266">
        <f t="shared" si="0"/>
        <v>1.0678918486021312</v>
      </c>
    </row>
    <row r="59" spans="2:10" x14ac:dyDescent="0.25">
      <c r="B59" s="24" t="s">
        <v>169</v>
      </c>
      <c r="C59" s="248">
        <v>132.23572958782009</v>
      </c>
      <c r="D59" s="248">
        <v>3.3418412900543046</v>
      </c>
      <c r="E59" s="108">
        <v>320.62360269473112</v>
      </c>
      <c r="F59" s="264">
        <v>38395</v>
      </c>
      <c r="G59" s="210">
        <v>37898</v>
      </c>
      <c r="H59" s="210">
        <v>29874.716</v>
      </c>
      <c r="I59" s="265">
        <f t="shared" si="1"/>
        <v>59.038000000000466</v>
      </c>
      <c r="J59" s="266">
        <f t="shared" si="0"/>
        <v>1.0732272825446478</v>
      </c>
    </row>
    <row r="60" spans="2:10" x14ac:dyDescent="0.25">
      <c r="B60" s="24" t="s">
        <v>170</v>
      </c>
      <c r="C60" s="248">
        <v>133.39874175508228</v>
      </c>
      <c r="D60" s="248">
        <v>3.3491484173133728</v>
      </c>
      <c r="E60" s="108">
        <v>322.86358127609418</v>
      </c>
      <c r="F60" s="264">
        <v>38548</v>
      </c>
      <c r="G60" s="210">
        <v>37935</v>
      </c>
      <c r="H60" s="210">
        <v>29933.81</v>
      </c>
      <c r="I60" s="265">
        <f t="shared" si="1"/>
        <v>59.09400000000096</v>
      </c>
      <c r="J60" s="266">
        <f t="shared" si="0"/>
        <v>1.0785916703423124</v>
      </c>
    </row>
    <row r="61" spans="2:10" x14ac:dyDescent="0.25">
      <c r="B61" s="24" t="s">
        <v>172</v>
      </c>
      <c r="C61" s="248">
        <v>134.56422674774291</v>
      </c>
      <c r="D61" s="248">
        <v>3.3413510760567107</v>
      </c>
      <c r="E61" s="108">
        <v>325.1976522075268</v>
      </c>
      <c r="F61" s="264">
        <v>37688</v>
      </c>
      <c r="G61" s="210">
        <v>38144</v>
      </c>
      <c r="H61" s="210">
        <v>29992.897000000001</v>
      </c>
      <c r="I61" s="265">
        <f t="shared" si="1"/>
        <v>59.086999999999534</v>
      </c>
      <c r="J61" s="266">
        <f t="shared" si="0"/>
        <v>1.0842488880201429</v>
      </c>
    </row>
    <row r="62" spans="2:10" x14ac:dyDescent="0.25">
      <c r="B62" s="24" t="s">
        <v>173</v>
      </c>
      <c r="C62" s="248">
        <v>135.76629706849579</v>
      </c>
      <c r="D62" s="248">
        <v>3.5490604254563465</v>
      </c>
      <c r="E62" s="108">
        <v>327.46910024797944</v>
      </c>
      <c r="F62" s="264">
        <v>37861</v>
      </c>
      <c r="G62" s="210">
        <v>38244</v>
      </c>
      <c r="H62" s="210">
        <v>30052.134999999998</v>
      </c>
      <c r="I62" s="265">
        <f t="shared" si="1"/>
        <v>59.237999999997555</v>
      </c>
      <c r="J62" s="266">
        <f t="shared" si="0"/>
        <v>1.089670002640343</v>
      </c>
    </row>
    <row r="63" spans="2:10" x14ac:dyDescent="0.25">
      <c r="B63" s="24" t="s">
        <v>174</v>
      </c>
      <c r="C63" s="248">
        <v>137.02201180183081</v>
      </c>
      <c r="D63" s="248">
        <v>3.6195075483227015</v>
      </c>
      <c r="E63" s="108">
        <v>329.75644842471524</v>
      </c>
      <c r="F63" s="264">
        <v>38042</v>
      </c>
      <c r="G63" s="210">
        <v>38365</v>
      </c>
      <c r="H63" s="210">
        <v>30111.557000000001</v>
      </c>
      <c r="I63" s="265">
        <f t="shared" si="1"/>
        <v>59.422000000002299</v>
      </c>
      <c r="J63" s="266">
        <f t="shared" si="0"/>
        <v>1.095115899934086</v>
      </c>
    </row>
    <row r="64" spans="2:10" x14ac:dyDescent="0.25">
      <c r="B64" s="23" t="s">
        <v>175</v>
      </c>
      <c r="C64" s="248">
        <v>138.33696246821495</v>
      </c>
      <c r="D64" s="248">
        <v>3.7018495438278904</v>
      </c>
      <c r="E64" s="108">
        <v>332.05980803868823</v>
      </c>
      <c r="F64" s="264">
        <v>38228</v>
      </c>
      <c r="G64" s="210">
        <v>38503</v>
      </c>
      <c r="H64" s="210">
        <v>30171.187999999998</v>
      </c>
      <c r="I64" s="265">
        <f t="shared" si="1"/>
        <v>59.630999999997584</v>
      </c>
      <c r="J64" s="266">
        <f t="shared" si="0"/>
        <v>1.1005857907838705</v>
      </c>
    </row>
    <row r="65" spans="2:10" x14ac:dyDescent="0.25">
      <c r="B65" s="23" t="s">
        <v>197</v>
      </c>
      <c r="C65" s="248">
        <v>139.56664935738431</v>
      </c>
      <c r="D65" s="248">
        <v>3.7174981275068291</v>
      </c>
      <c r="E65" s="108">
        <v>333.67421616995898</v>
      </c>
      <c r="F65" s="264">
        <v>38419</v>
      </c>
      <c r="G65" s="210">
        <v>37631</v>
      </c>
      <c r="H65" s="210">
        <v>30230.458999999999</v>
      </c>
      <c r="I65" s="265">
        <f t="shared" si="1"/>
        <v>59.27100000000064</v>
      </c>
      <c r="J65" s="266">
        <f t="shared" si="0"/>
        <v>1.1037682761282552</v>
      </c>
    </row>
    <row r="66" spans="2:10" x14ac:dyDescent="0.25">
      <c r="B66" s="23" t="s">
        <v>198</v>
      </c>
      <c r="C66" s="248">
        <v>141.00982171778696</v>
      </c>
      <c r="D66" s="248">
        <v>3.8621695976916612</v>
      </c>
      <c r="E66" s="108">
        <v>336.00993568314868</v>
      </c>
      <c r="F66" s="264">
        <v>38619</v>
      </c>
      <c r="G66" s="210">
        <v>37795</v>
      </c>
      <c r="H66" s="210">
        <v>30289.976999999999</v>
      </c>
      <c r="I66" s="265">
        <f t="shared" si="1"/>
        <v>59.518000000000029</v>
      </c>
      <c r="J66" s="266">
        <f t="shared" si="0"/>
        <v>1.1093106332934775</v>
      </c>
    </row>
    <row r="67" spans="2:10" x14ac:dyDescent="0.25">
      <c r="B67" s="23" t="s">
        <v>199</v>
      </c>
      <c r="C67" s="248">
        <v>142.524647844257</v>
      </c>
      <c r="D67" s="248">
        <v>4.0158774273321995</v>
      </c>
      <c r="E67" s="108">
        <v>338.3620052329307</v>
      </c>
      <c r="F67" s="264">
        <v>38815</v>
      </c>
      <c r="G67" s="210">
        <v>37969</v>
      </c>
      <c r="H67" s="210">
        <v>30349.758999999998</v>
      </c>
      <c r="I67" s="265">
        <f t="shared" si="1"/>
        <v>59.781999999999243</v>
      </c>
      <c r="J67" s="266">
        <f t="shared" si="0"/>
        <v>1.1148754269611523</v>
      </c>
    </row>
    <row r="68" spans="2:10" x14ac:dyDescent="0.25">
      <c r="B68" s="267" t="s">
        <v>200</v>
      </c>
      <c r="C68" s="248">
        <v>144.10082947085493</v>
      </c>
      <c r="D68" s="248">
        <v>4.1665415372730337</v>
      </c>
      <c r="E68" s="108">
        <v>340.94964621141025</v>
      </c>
      <c r="F68" s="268">
        <v>39026</v>
      </c>
      <c r="G68" s="211">
        <v>38149</v>
      </c>
      <c r="H68" s="211">
        <v>30409.814999999999</v>
      </c>
      <c r="I68" s="269">
        <f t="shared" si="1"/>
        <v>60.056000000000495</v>
      </c>
      <c r="J68" s="270">
        <f t="shared" si="0"/>
        <v>1.121182901676351</v>
      </c>
    </row>
    <row r="69" spans="2:10" x14ac:dyDescent="0.25">
      <c r="B69" s="90">
        <v>2008</v>
      </c>
      <c r="C69" s="271">
        <f t="shared" ref="C69:C84" ca="1" si="2">AVERAGE(OFFSET($C$4,4*(ROW()-ROW($C$69)),0,4,1))</f>
        <v>91.950876806666656</v>
      </c>
      <c r="D69" s="272">
        <v>-4.4663699764754341</v>
      </c>
      <c r="E69" s="273">
        <v>916.92</v>
      </c>
      <c r="F69" s="210">
        <v>108678.44494019629</v>
      </c>
      <c r="G69" s="210">
        <v>156160.88465352659</v>
      </c>
      <c r="H69" s="210">
        <v>27124.455581673454</v>
      </c>
      <c r="I69" s="264"/>
      <c r="J69" s="266">
        <f t="shared" si="0"/>
        <v>3.3804180778452708</v>
      </c>
    </row>
    <row r="70" spans="2:10" x14ac:dyDescent="0.25">
      <c r="B70" s="90">
        <f>B69+1</f>
        <v>2009</v>
      </c>
      <c r="C70" s="25">
        <f t="shared" ca="1" si="2"/>
        <v>83.759238434166676</v>
      </c>
      <c r="D70" s="25">
        <f ca="1">(C70/C69-1)*100</f>
        <v>-8.9087115392314171</v>
      </c>
      <c r="E70" s="108">
        <v>847.54</v>
      </c>
      <c r="F70" s="210">
        <v>87137.583403777506</v>
      </c>
      <c r="G70" s="210">
        <v>121859.7960925486</v>
      </c>
      <c r="H70" s="210">
        <v>27331.551500985723</v>
      </c>
      <c r="I70" s="265">
        <f>H70-H69</f>
        <v>207.09591931226896</v>
      </c>
      <c r="J70" s="266">
        <f t="shared" si="0"/>
        <v>3.1009582458918703</v>
      </c>
    </row>
    <row r="71" spans="2:10" x14ac:dyDescent="0.25">
      <c r="B71" s="90">
        <f t="shared" ref="B71:B84" si="3">B70+1</f>
        <v>2010</v>
      </c>
      <c r="C71" s="25">
        <f t="shared" ca="1" si="2"/>
        <v>88.558526404999995</v>
      </c>
      <c r="D71" s="25">
        <f ca="1">(C71/C70-1)*100</f>
        <v>5.7298610404695527</v>
      </c>
      <c r="E71" s="108">
        <v>883.67</v>
      </c>
      <c r="F71" s="210">
        <v>105053.7315051344</v>
      </c>
      <c r="G71" s="210">
        <v>105566.7050853307</v>
      </c>
      <c r="H71" s="210">
        <v>27508.718515964119</v>
      </c>
      <c r="I71" s="265">
        <f t="shared" ref="I71:I84" si="4">H71-H70</f>
        <v>177.16701497839676</v>
      </c>
      <c r="J71" s="266">
        <f t="shared" si="0"/>
        <v>3.2123270282008241</v>
      </c>
    </row>
    <row r="72" spans="2:10" x14ac:dyDescent="0.25">
      <c r="B72" s="90">
        <f t="shared" si="3"/>
        <v>2011</v>
      </c>
      <c r="C72" s="25">
        <f t="shared" ca="1" si="2"/>
        <v>87.277347387500001</v>
      </c>
      <c r="D72" s="25">
        <f t="shared" ref="D72:D77" ca="1" si="5">(C72/C71-1)*100</f>
        <v>-1.4467031798167551</v>
      </c>
      <c r="E72" s="108">
        <v>882.85000000000014</v>
      </c>
      <c r="F72" s="210">
        <v>107243.0495044433</v>
      </c>
      <c r="G72" s="210">
        <v>105334.6810279981</v>
      </c>
      <c r="H72" s="210">
        <v>27670.337085258478</v>
      </c>
      <c r="I72" s="265">
        <f t="shared" si="4"/>
        <v>161.61856929435817</v>
      </c>
      <c r="J72" s="266">
        <f t="shared" si="0"/>
        <v>3.1906008129924204</v>
      </c>
    </row>
    <row r="73" spans="2:10" x14ac:dyDescent="0.25">
      <c r="B73" s="90">
        <f t="shared" si="3"/>
        <v>2012</v>
      </c>
      <c r="C73" s="25">
        <f t="shared" ca="1" si="2"/>
        <v>87.620287632499995</v>
      </c>
      <c r="D73" s="25">
        <f t="shared" ca="1" si="5"/>
        <v>0.39293156273114693</v>
      </c>
      <c r="E73" s="108">
        <v>931.32</v>
      </c>
      <c r="F73" s="210">
        <v>99920.9877529652</v>
      </c>
      <c r="G73" s="210">
        <v>107870.32158315531</v>
      </c>
      <c r="H73" s="210">
        <v>27822.267735816647</v>
      </c>
      <c r="I73" s="265">
        <f t="shared" si="4"/>
        <v>151.93065055816987</v>
      </c>
      <c r="J73" s="266">
        <f t="shared" ref="J73:J100" si="6">(E73/H73)*100</f>
        <v>3.3473906902314687</v>
      </c>
    </row>
    <row r="74" spans="2:10" x14ac:dyDescent="0.25">
      <c r="B74" s="90">
        <f t="shared" si="3"/>
        <v>2013</v>
      </c>
      <c r="C74" s="25">
        <f t="shared" ca="1" si="2"/>
        <v>89.867697895833331</v>
      </c>
      <c r="D74" s="25">
        <f t="shared" ca="1" si="5"/>
        <v>2.564942804980852</v>
      </c>
      <c r="E74" s="108">
        <v>1067.29</v>
      </c>
      <c r="F74" s="210">
        <v>118839.82980264229</v>
      </c>
      <c r="G74" s="210">
        <v>106414.6435627043</v>
      </c>
      <c r="H74" s="210">
        <v>27976.807763297787</v>
      </c>
      <c r="I74" s="265">
        <f t="shared" si="4"/>
        <v>154.54002748113999</v>
      </c>
      <c r="J74" s="266">
        <f t="shared" si="6"/>
        <v>3.8149098675945305</v>
      </c>
    </row>
    <row r="75" spans="2:10" x14ac:dyDescent="0.25">
      <c r="B75" s="90">
        <f t="shared" si="3"/>
        <v>2014</v>
      </c>
      <c r="C75" s="25">
        <f t="shared" ca="1" si="2"/>
        <v>97.057332573333326</v>
      </c>
      <c r="D75" s="25">
        <f t="shared" ca="1" si="5"/>
        <v>8.0002435200171576</v>
      </c>
      <c r="E75" s="108">
        <v>1222.82</v>
      </c>
      <c r="F75" s="210">
        <v>134894.0495554845</v>
      </c>
      <c r="G75" s="210">
        <v>114755.6427178469</v>
      </c>
      <c r="H75" s="210">
        <v>28156.103527053456</v>
      </c>
      <c r="I75" s="265">
        <f t="shared" si="4"/>
        <v>179.2957637556683</v>
      </c>
      <c r="J75" s="266">
        <f t="shared" si="6"/>
        <v>4.3430015052511362</v>
      </c>
    </row>
    <row r="76" spans="2:10" x14ac:dyDescent="0.25">
      <c r="B76" s="90">
        <f t="shared" si="3"/>
        <v>2015</v>
      </c>
      <c r="C76" s="25">
        <f t="shared" ca="1" si="2"/>
        <v>102.88184081666667</v>
      </c>
      <c r="D76" s="25">
        <f t="shared" ca="1" si="5"/>
        <v>6.0011006782331844</v>
      </c>
      <c r="E76" s="108">
        <v>1225.96</v>
      </c>
      <c r="F76" s="210">
        <v>146647.83486799791</v>
      </c>
      <c r="G76" s="210">
        <v>133975.1879092725</v>
      </c>
      <c r="H76" s="210">
        <v>28369.561025878495</v>
      </c>
      <c r="I76" s="265">
        <f t="shared" si="4"/>
        <v>213.45749882503878</v>
      </c>
      <c r="J76" s="266">
        <f t="shared" si="6"/>
        <v>4.3213922093531467</v>
      </c>
    </row>
    <row r="77" spans="2:10" x14ac:dyDescent="0.25">
      <c r="B77" s="90">
        <f t="shared" si="3"/>
        <v>2016</v>
      </c>
      <c r="C77" s="25">
        <f t="shared" ca="1" si="2"/>
        <v>110.05792050000001</v>
      </c>
      <c r="D77" s="25">
        <f t="shared" ca="1" si="5"/>
        <v>6.975069289556135</v>
      </c>
      <c r="E77" s="108">
        <v>1232.99</v>
      </c>
      <c r="F77" s="210">
        <v>154800.24505665401</v>
      </c>
      <c r="G77" s="210">
        <v>138753.7259060872</v>
      </c>
      <c r="H77" s="210">
        <v>28610.717624941608</v>
      </c>
      <c r="I77" s="265">
        <f t="shared" si="4"/>
        <v>241.15659906311339</v>
      </c>
      <c r="J77" s="266">
        <f t="shared" si="6"/>
        <v>4.3095388803709413</v>
      </c>
    </row>
    <row r="78" spans="2:10" x14ac:dyDescent="0.25">
      <c r="B78" s="90">
        <f t="shared" si="3"/>
        <v>2017</v>
      </c>
      <c r="C78" s="25">
        <f t="shared" ca="1" si="2"/>
        <v>115.09670840833333</v>
      </c>
      <c r="D78" s="25">
        <f ca="1">(C78/C77-1)*100</f>
        <v>4.578305573503294</v>
      </c>
      <c r="E78" s="108">
        <v>1223.58</v>
      </c>
      <c r="F78" s="210">
        <v>163932.96687631079</v>
      </c>
      <c r="G78" s="210">
        <v>159140.8455490151</v>
      </c>
      <c r="H78" s="210">
        <v>28860.943956105653</v>
      </c>
      <c r="I78" s="265">
        <f t="shared" si="4"/>
        <v>250.2263311640454</v>
      </c>
      <c r="J78" s="266">
        <f t="shared" si="6"/>
        <v>4.2395702713706509</v>
      </c>
    </row>
    <row r="79" spans="2:10" x14ac:dyDescent="0.25">
      <c r="B79" s="90">
        <f t="shared" si="3"/>
        <v>2018</v>
      </c>
      <c r="C79" s="25">
        <f t="shared" ca="1" si="2"/>
        <v>118.97037290210886</v>
      </c>
      <c r="D79" s="25">
        <f ca="1">(C79/C78-1)*100</f>
        <v>3.3655736530994185</v>
      </c>
      <c r="E79" s="108">
        <v>1182.6226474999999</v>
      </c>
      <c r="F79" s="210">
        <v>162320.71701171744</v>
      </c>
      <c r="G79" s="210">
        <v>157828.47396619595</v>
      </c>
      <c r="H79" s="210">
        <v>29063.561629821779</v>
      </c>
      <c r="I79" s="265">
        <f t="shared" si="4"/>
        <v>202.61767371612586</v>
      </c>
      <c r="J79" s="266">
        <f t="shared" si="6"/>
        <v>4.0690905765882617</v>
      </c>
    </row>
    <row r="80" spans="2:10" x14ac:dyDescent="0.25">
      <c r="B80" s="90">
        <f t="shared" si="3"/>
        <v>2019</v>
      </c>
      <c r="C80" s="25">
        <f t="shared" ca="1" si="2"/>
        <v>122.70383468020009</v>
      </c>
      <c r="D80" s="25">
        <f t="shared" ref="D80:D84" ca="1" si="7">(C80/C79-1)*100</f>
        <v>3.1381441337190674</v>
      </c>
      <c r="E80" s="108">
        <v>1203.1234669649409</v>
      </c>
      <c r="F80" s="210">
        <v>153303.66035990312</v>
      </c>
      <c r="G80" s="210">
        <v>161070.99425870637</v>
      </c>
      <c r="H80" s="210">
        <v>29309.451448769705</v>
      </c>
      <c r="I80" s="265">
        <f t="shared" si="4"/>
        <v>245.88981894792596</v>
      </c>
      <c r="J80" s="266">
        <f t="shared" si="6"/>
        <v>4.1048992986712589</v>
      </c>
    </row>
    <row r="81" spans="2:10" x14ac:dyDescent="0.25">
      <c r="B81" s="90">
        <f t="shared" si="3"/>
        <v>2020</v>
      </c>
      <c r="C81" s="25">
        <f t="shared" ca="1" si="2"/>
        <v>126.52480655559523</v>
      </c>
      <c r="D81" s="25">
        <f t="shared" ca="1" si="7"/>
        <v>3.1139791884692514</v>
      </c>
      <c r="E81" s="108">
        <v>1235.0660469682377</v>
      </c>
      <c r="F81" s="210">
        <v>151160.13117754197</v>
      </c>
      <c r="G81" s="210">
        <v>155197.83110655134</v>
      </c>
      <c r="H81" s="210">
        <v>29550.565656793573</v>
      </c>
      <c r="I81" s="265">
        <f t="shared" si="4"/>
        <v>241.11420802386783</v>
      </c>
      <c r="J81" s="266">
        <f t="shared" si="6"/>
        <v>4.1795005256838467</v>
      </c>
    </row>
    <row r="82" spans="2:10" x14ac:dyDescent="0.25">
      <c r="B82" s="90">
        <f t="shared" si="3"/>
        <v>2021</v>
      </c>
      <c r="C82" s="25">
        <f t="shared" ca="1" si="2"/>
        <v>130.65947247488981</v>
      </c>
      <c r="D82" s="25">
        <f t="shared" ca="1" si="7"/>
        <v>3.2678697813126378</v>
      </c>
      <c r="E82" s="108">
        <v>1269.468357392504</v>
      </c>
      <c r="F82" s="210">
        <v>152676.51327742715</v>
      </c>
      <c r="G82" s="210">
        <v>151813.52072197638</v>
      </c>
      <c r="H82" s="210">
        <v>29786.128020246098</v>
      </c>
      <c r="I82" s="265">
        <f t="shared" si="4"/>
        <v>235.56236345252546</v>
      </c>
      <c r="J82" s="266">
        <f t="shared" si="6"/>
        <v>4.2619448775941144</v>
      </c>
    </row>
    <row r="83" spans="2:10" x14ac:dyDescent="0.25">
      <c r="B83" s="90">
        <f t="shared" si="3"/>
        <v>2022</v>
      </c>
      <c r="C83" s="25">
        <f t="shared" ca="1" si="2"/>
        <v>135.18781934328794</v>
      </c>
      <c r="D83" s="25">
        <f t="shared" ca="1" si="7"/>
        <v>3.4657623994834186</v>
      </c>
      <c r="E83" s="108">
        <v>1305.2867821563157</v>
      </c>
      <c r="F83" s="210">
        <v>152139.48041467345</v>
      </c>
      <c r="G83" s="210">
        <v>152687.56112410635</v>
      </c>
      <c r="H83" s="210">
        <v>30022.599792066219</v>
      </c>
      <c r="I83" s="265">
        <f t="shared" si="4"/>
        <v>236.47177182012092</v>
      </c>
      <c r="J83" s="266">
        <f t="shared" si="6"/>
        <v>4.34768071784793</v>
      </c>
    </row>
    <row r="84" spans="2:10" x14ac:dyDescent="0.25">
      <c r="B84" s="91">
        <f t="shared" si="3"/>
        <v>2023</v>
      </c>
      <c r="C84" s="49">
        <f t="shared" ca="1" si="2"/>
        <v>140.35952034691081</v>
      </c>
      <c r="D84" s="49">
        <f t="shared" ca="1" si="7"/>
        <v>3.8255672950017416</v>
      </c>
      <c r="E84" s="274">
        <v>1340.1059651247267</v>
      </c>
      <c r="F84" s="211">
        <v>154080.71577643888</v>
      </c>
      <c r="G84" s="211">
        <v>151898.84073981724</v>
      </c>
      <c r="H84" s="211">
        <v>30260.34603194286</v>
      </c>
      <c r="I84" s="269">
        <f t="shared" si="4"/>
        <v>237.74623987664017</v>
      </c>
      <c r="J84" s="270">
        <f t="shared" si="6"/>
        <v>4.4285877091759271</v>
      </c>
    </row>
    <row r="85" spans="2:10" x14ac:dyDescent="0.25">
      <c r="B85" s="90" t="s">
        <v>178</v>
      </c>
      <c r="C85" s="25">
        <f t="shared" ref="C85:C100" ca="1" si="8">AVERAGE(OFFSET($C$5,4*(ROW()-ROW($C$85)),0,4,1))</f>
        <v>88.179581707499992</v>
      </c>
      <c r="D85" s="25">
        <v>-9.2185803662392658</v>
      </c>
      <c r="E85" s="108">
        <v>792.88000000000011</v>
      </c>
      <c r="F85" s="210">
        <v>88510.244048032706</v>
      </c>
      <c r="G85" s="210">
        <v>145152.00715419979</v>
      </c>
      <c r="H85" s="210">
        <v>27180.133551521991</v>
      </c>
      <c r="I85" s="265"/>
      <c r="J85" s="266">
        <f t="shared" si="6"/>
        <v>2.9171306259295466</v>
      </c>
    </row>
    <row r="86" spans="2:10" x14ac:dyDescent="0.25">
      <c r="B86" s="90" t="s">
        <v>104</v>
      </c>
      <c r="C86" s="25">
        <f t="shared" ca="1" si="8"/>
        <v>85.338091283333341</v>
      </c>
      <c r="D86" s="25">
        <f ca="1">(C86/C85-1)*100</f>
        <v>-3.2223904549605886</v>
      </c>
      <c r="E86" s="108">
        <v>892.93000000000006</v>
      </c>
      <c r="F86" s="210">
        <v>95751.718741747405</v>
      </c>
      <c r="G86" s="210">
        <v>116189.12458895669</v>
      </c>
      <c r="H86" s="210">
        <v>27378.053653890172</v>
      </c>
      <c r="I86" s="265">
        <f>H86-H85</f>
        <v>197.92010236818169</v>
      </c>
      <c r="J86" s="266">
        <f t="shared" si="6"/>
        <v>3.261480933919942</v>
      </c>
    </row>
    <row r="87" spans="2:10" x14ac:dyDescent="0.25">
      <c r="B87" s="90" t="s">
        <v>105</v>
      </c>
      <c r="C87" s="25">
        <f t="shared" ca="1" si="8"/>
        <v>88.374584654166668</v>
      </c>
      <c r="D87" s="25">
        <f t="shared" ref="D87:D100" ca="1" si="9">(C87/C86-1)*100</f>
        <v>3.5581922740125282</v>
      </c>
      <c r="E87" s="108">
        <v>876.66000000000008</v>
      </c>
      <c r="F87" s="210">
        <v>104465.20593035271</v>
      </c>
      <c r="G87" s="210">
        <v>104061.1602768146</v>
      </c>
      <c r="H87" s="210">
        <v>27550.367519135914</v>
      </c>
      <c r="I87" s="265">
        <f t="shared" ref="I87:I100" si="10">H87-H86</f>
        <v>172.31386524574191</v>
      </c>
      <c r="J87" s="266">
        <f t="shared" si="6"/>
        <v>3.1820265170368058</v>
      </c>
    </row>
    <row r="88" spans="2:10" x14ac:dyDescent="0.25">
      <c r="B88" s="90" t="s">
        <v>106</v>
      </c>
      <c r="C88" s="25">
        <f t="shared" ca="1" si="8"/>
        <v>87.170480499166658</v>
      </c>
      <c r="D88" s="25">
        <f t="shared" ca="1" si="9"/>
        <v>-1.3625004968475851</v>
      </c>
      <c r="E88" s="108">
        <v>916.3</v>
      </c>
      <c r="F88" s="210">
        <v>107322.5611745632</v>
      </c>
      <c r="G88" s="210">
        <v>108989.10735708471</v>
      </c>
      <c r="H88" s="210">
        <v>27708.920648946249</v>
      </c>
      <c r="I88" s="265">
        <f t="shared" si="10"/>
        <v>158.55312981033421</v>
      </c>
      <c r="J88" s="266">
        <f t="shared" si="6"/>
        <v>3.3068772746831852</v>
      </c>
    </row>
    <row r="89" spans="2:10" x14ac:dyDescent="0.25">
      <c r="B89" s="90" t="s">
        <v>107</v>
      </c>
      <c r="C89" s="25">
        <f t="shared" ca="1" si="8"/>
        <v>87.901050304999998</v>
      </c>
      <c r="D89" s="25">
        <f t="shared" ca="1" si="9"/>
        <v>0.83809312699649752</v>
      </c>
      <c r="E89" s="108">
        <v>928.15000000000009</v>
      </c>
      <c r="F89" s="210">
        <v>100512.10440085409</v>
      </c>
      <c r="G89" s="210">
        <v>103011.43809943741</v>
      </c>
      <c r="H89" s="210">
        <v>27859.860269983503</v>
      </c>
      <c r="I89" s="265">
        <f t="shared" si="10"/>
        <v>150.93962103725426</v>
      </c>
      <c r="J89" s="266">
        <f t="shared" si="6"/>
        <v>3.3314955315838333</v>
      </c>
    </row>
    <row r="90" spans="2:10" x14ac:dyDescent="0.25">
      <c r="B90" s="90" t="s">
        <v>108</v>
      </c>
      <c r="C90" s="25">
        <f t="shared" ca="1" si="8"/>
        <v>91.285219467499999</v>
      </c>
      <c r="D90" s="25">
        <f t="shared" ca="1" si="9"/>
        <v>3.8499757975104743</v>
      </c>
      <c r="E90" s="108">
        <v>1140</v>
      </c>
      <c r="F90" s="210">
        <v>127961.48301025509</v>
      </c>
      <c r="G90" s="210">
        <v>109940.2508166683</v>
      </c>
      <c r="H90" s="210">
        <v>28018.769557475131</v>
      </c>
      <c r="I90" s="265">
        <f t="shared" si="10"/>
        <v>158.90928749162777</v>
      </c>
      <c r="J90" s="266">
        <f t="shared" si="6"/>
        <v>4.0687011528522294</v>
      </c>
    </row>
    <row r="91" spans="2:10" x14ac:dyDescent="0.25">
      <c r="B91" s="90" t="s">
        <v>109</v>
      </c>
      <c r="C91" s="25">
        <f t="shared" ca="1" si="8"/>
        <v>98.643255379999985</v>
      </c>
      <c r="D91" s="25">
        <f t="shared" ca="1" si="9"/>
        <v>8.0604899187646026</v>
      </c>
      <c r="E91" s="108">
        <v>1200.0700000000002</v>
      </c>
      <c r="F91" s="210">
        <v>137094.50752595571</v>
      </c>
      <c r="G91" s="210">
        <v>118693.930747177</v>
      </c>
      <c r="H91" s="210">
        <v>28206.536121156067</v>
      </c>
      <c r="I91" s="265">
        <f t="shared" si="10"/>
        <v>187.76656368093609</v>
      </c>
      <c r="J91" s="266">
        <f t="shared" si="6"/>
        <v>4.2545812603338344</v>
      </c>
    </row>
    <row r="92" spans="2:10" x14ac:dyDescent="0.25">
      <c r="B92" s="90" t="s">
        <v>110</v>
      </c>
      <c r="C92" s="25">
        <f t="shared" ca="1" si="8"/>
        <v>104.86089613333334</v>
      </c>
      <c r="D92" s="25">
        <f t="shared" ca="1" si="9"/>
        <v>6.3031585174083693</v>
      </c>
      <c r="E92" s="108">
        <v>1324.52</v>
      </c>
      <c r="F92" s="210">
        <v>143375.1741222236</v>
      </c>
      <c r="G92" s="210">
        <v>135226.79412841779</v>
      </c>
      <c r="H92" s="210">
        <v>28427.052011788863</v>
      </c>
      <c r="I92" s="265">
        <f t="shared" si="10"/>
        <v>220.51589063279607</v>
      </c>
      <c r="J92" s="266">
        <f t="shared" si="6"/>
        <v>4.6593646061178413</v>
      </c>
    </row>
    <row r="93" spans="2:10" x14ac:dyDescent="0.25">
      <c r="B93" s="90" t="s">
        <v>111</v>
      </c>
      <c r="C93" s="25">
        <f t="shared" ca="1" si="8"/>
        <v>111.24589959166667</v>
      </c>
      <c r="D93" s="25">
        <f t="shared" ca="1" si="9"/>
        <v>6.0890224037515761</v>
      </c>
      <c r="E93" s="108">
        <v>1154.8699999999999</v>
      </c>
      <c r="F93" s="210">
        <v>163383.07851542742</v>
      </c>
      <c r="G93" s="210">
        <v>146088.74918916781</v>
      </c>
      <c r="H93" s="210">
        <v>28676.250365947126</v>
      </c>
      <c r="I93" s="265">
        <f t="shared" si="10"/>
        <v>249.1983541582631</v>
      </c>
      <c r="J93" s="266">
        <f t="shared" si="6"/>
        <v>4.0272699019652896</v>
      </c>
    </row>
    <row r="94" spans="2:10" x14ac:dyDescent="0.25">
      <c r="B94" s="90" t="s">
        <v>112</v>
      </c>
      <c r="C94" s="25">
        <f t="shared" ca="1" si="8"/>
        <v>116.27951184999999</v>
      </c>
      <c r="D94" s="25">
        <f t="shared" ca="1" si="9"/>
        <v>4.5247620602731686</v>
      </c>
      <c r="E94" s="108">
        <v>1207.72</v>
      </c>
      <c r="F94" s="210">
        <v>161445.31558613322</v>
      </c>
      <c r="G94" s="210">
        <v>155365.56579126231</v>
      </c>
      <c r="H94" s="210">
        <v>28909.624435674974</v>
      </c>
      <c r="I94" s="265">
        <f t="shared" si="10"/>
        <v>233.37406972784811</v>
      </c>
      <c r="J94" s="266">
        <f t="shared" si="6"/>
        <v>4.1775707003293094</v>
      </c>
    </row>
    <row r="95" spans="2:10" x14ac:dyDescent="0.25">
      <c r="B95" s="90" t="s">
        <v>113</v>
      </c>
      <c r="C95" s="25">
        <f t="shared" ca="1" si="8"/>
        <v>119.87767985633263</v>
      </c>
      <c r="D95" s="25">
        <f t="shared" ca="1" si="9"/>
        <v>3.0944127207674033</v>
      </c>
      <c r="E95" s="108">
        <v>1186.8707206399999</v>
      </c>
      <c r="F95" s="210">
        <v>160890.57297861855</v>
      </c>
      <c r="G95" s="210">
        <v>161856.34838704529</v>
      </c>
      <c r="H95" s="210">
        <v>29124.93076578137</v>
      </c>
      <c r="I95" s="265">
        <f t="shared" si="10"/>
        <v>215.30633010639576</v>
      </c>
      <c r="J95" s="266">
        <f t="shared" si="6"/>
        <v>4.0751022901467087</v>
      </c>
    </row>
    <row r="96" spans="2:10" x14ac:dyDescent="0.25">
      <c r="B96" s="90" t="s">
        <v>143</v>
      </c>
      <c r="C96" s="25">
        <f t="shared" ca="1" si="8"/>
        <v>123.65522413124646</v>
      </c>
      <c r="D96" s="25">
        <f t="shared" ca="1" si="9"/>
        <v>3.1511656543912192</v>
      </c>
      <c r="E96" s="108">
        <v>1210.3669463955102</v>
      </c>
      <c r="F96" s="210">
        <v>152018.56365778629</v>
      </c>
      <c r="G96" s="210">
        <v>159804.0262566554</v>
      </c>
      <c r="H96" s="210">
        <v>29370.321909790811</v>
      </c>
      <c r="I96" s="265">
        <f t="shared" si="10"/>
        <v>245.39114400944163</v>
      </c>
      <c r="J96" s="266">
        <f t="shared" si="6"/>
        <v>4.1210544103434756</v>
      </c>
    </row>
    <row r="97" spans="2:10" x14ac:dyDescent="0.25">
      <c r="B97" s="90" t="s">
        <v>154</v>
      </c>
      <c r="C97" s="25">
        <f t="shared" ca="1" si="8"/>
        <v>127.4836483975823</v>
      </c>
      <c r="D97" s="25">
        <f t="shared" ca="1" si="9"/>
        <v>3.0960473309824765</v>
      </c>
      <c r="E97" s="108">
        <v>1243.7898042720153</v>
      </c>
      <c r="F97" s="210">
        <v>151274.22932812438</v>
      </c>
      <c r="G97" s="210">
        <v>153721.15787727939</v>
      </c>
      <c r="H97" s="210">
        <v>29609.576036373004</v>
      </c>
      <c r="I97" s="265">
        <f t="shared" si="10"/>
        <v>239.25412658219284</v>
      </c>
      <c r="J97" s="266">
        <f t="shared" si="6"/>
        <v>4.2006336150984351</v>
      </c>
    </row>
    <row r="98" spans="2:10" x14ac:dyDescent="0.25">
      <c r="B98" s="90" t="s">
        <v>171</v>
      </c>
      <c r="C98" s="25">
        <f t="shared" ca="1" si="8"/>
        <v>131.74020751640319</v>
      </c>
      <c r="D98" s="25">
        <f t="shared" ca="1" si="9"/>
        <v>3.3389059478012406</v>
      </c>
      <c r="E98" s="108">
        <v>1278.0766287942515</v>
      </c>
      <c r="F98" s="210">
        <v>153330.61525175074</v>
      </c>
      <c r="G98" s="210">
        <v>151703.8898366669</v>
      </c>
      <c r="H98" s="210">
        <v>29845.208709630861</v>
      </c>
      <c r="I98" s="265">
        <f t="shared" si="10"/>
        <v>235.63267325785637</v>
      </c>
      <c r="J98" s="266">
        <f t="shared" si="6"/>
        <v>4.28235111782557</v>
      </c>
    </row>
    <row r="99" spans="2:10" x14ac:dyDescent="0.25">
      <c r="B99" s="90" t="s">
        <v>176</v>
      </c>
      <c r="C99" s="25">
        <f t="shared" ca="1" si="8"/>
        <v>136.4223745215711</v>
      </c>
      <c r="D99" s="25">
        <f t="shared" ca="1" si="9"/>
        <v>3.5540911111628049</v>
      </c>
      <c r="E99" s="108">
        <v>1314.4830089189097</v>
      </c>
      <c r="F99" s="210">
        <v>151819.37347094942</v>
      </c>
      <c r="G99" s="210">
        <v>153255.95165374776</v>
      </c>
      <c r="H99" s="210">
        <v>30081.944345609751</v>
      </c>
      <c r="I99" s="265">
        <f t="shared" si="10"/>
        <v>236.73563597889006</v>
      </c>
      <c r="J99" s="266">
        <f t="shared" si="6"/>
        <v>4.3696743595323797</v>
      </c>
    </row>
    <row r="100" spans="2:10" x14ac:dyDescent="0.25">
      <c r="B100" s="91" t="s">
        <v>201</v>
      </c>
      <c r="C100" s="49">
        <f t="shared" ca="1" si="8"/>
        <v>141.80048709757079</v>
      </c>
      <c r="D100" s="25">
        <f t="shared" ca="1" si="9"/>
        <v>3.9422511115647652</v>
      </c>
      <c r="E100" s="274">
        <v>1348.9958032974487</v>
      </c>
      <c r="F100" s="211">
        <v>154878.74549218063</v>
      </c>
      <c r="G100" s="211">
        <v>151544.7832396937</v>
      </c>
      <c r="H100" s="211">
        <v>30320.002765611498</v>
      </c>
      <c r="I100" s="269">
        <f t="shared" si="10"/>
        <v>238.05842000174744</v>
      </c>
      <c r="J100" s="270">
        <f t="shared" si="6"/>
        <v>4.4491941960752719</v>
      </c>
    </row>
    <row r="101" spans="2:10" ht="12.75" customHeight="1" x14ac:dyDescent="0.25">
      <c r="B101" s="275" t="s">
        <v>44</v>
      </c>
      <c r="C101" s="276"/>
      <c r="D101" s="276"/>
      <c r="E101" s="276"/>
      <c r="F101" s="276"/>
      <c r="G101" s="276"/>
      <c r="H101" s="276"/>
      <c r="I101" s="277"/>
      <c r="J101" s="278"/>
    </row>
    <row r="102" spans="2:10" ht="12.75" customHeight="1" x14ac:dyDescent="0.25">
      <c r="B102" s="719" t="s">
        <v>233</v>
      </c>
      <c r="C102" s="691"/>
      <c r="D102" s="691"/>
      <c r="E102" s="691"/>
      <c r="F102" s="691"/>
      <c r="G102" s="691"/>
      <c r="H102" s="691"/>
      <c r="I102" s="691"/>
      <c r="J102" s="720"/>
    </row>
    <row r="103" spans="2:10" ht="12.75" customHeight="1" x14ac:dyDescent="0.25">
      <c r="B103" s="721" t="s">
        <v>234</v>
      </c>
      <c r="C103" s="722"/>
      <c r="D103" s="722"/>
      <c r="E103" s="722"/>
      <c r="F103" s="722"/>
      <c r="G103" s="722"/>
      <c r="H103" s="722"/>
      <c r="I103" s="722"/>
      <c r="J103" s="723"/>
    </row>
    <row r="104" spans="2:10" ht="12.75" customHeight="1" x14ac:dyDescent="0.25">
      <c r="B104" s="721" t="s">
        <v>235</v>
      </c>
      <c r="C104" s="722"/>
      <c r="D104" s="722"/>
      <c r="E104" s="722"/>
      <c r="F104" s="722"/>
      <c r="G104" s="722"/>
      <c r="H104" s="722"/>
      <c r="I104" s="722"/>
      <c r="J104" s="723"/>
    </row>
    <row r="105" spans="2:10" ht="22.5" customHeight="1" x14ac:dyDescent="0.25">
      <c r="B105" s="721" t="s">
        <v>236</v>
      </c>
      <c r="C105" s="722"/>
      <c r="D105" s="722"/>
      <c r="E105" s="722"/>
      <c r="F105" s="722"/>
      <c r="G105" s="722"/>
      <c r="H105" s="722"/>
      <c r="I105" s="722"/>
      <c r="J105" s="723"/>
    </row>
    <row r="106" spans="2:10" ht="11.25" customHeight="1" thickBot="1" x14ac:dyDescent="0.3">
      <c r="B106" s="716" t="s">
        <v>237</v>
      </c>
      <c r="C106" s="717"/>
      <c r="D106" s="717"/>
      <c r="E106" s="717"/>
      <c r="F106" s="717"/>
      <c r="G106" s="717"/>
      <c r="H106" s="717"/>
      <c r="I106" s="717"/>
      <c r="J106" s="718"/>
    </row>
    <row r="136" spans="12:14" x14ac:dyDescent="0.25">
      <c r="L136" s="279"/>
      <c r="M136" s="279"/>
    </row>
    <row r="137" spans="12:14" x14ac:dyDescent="0.25">
      <c r="L137" s="279"/>
      <c r="M137" s="279"/>
    </row>
    <row r="138" spans="12:14" x14ac:dyDescent="0.25">
      <c r="L138" s="279"/>
      <c r="M138" s="279"/>
    </row>
    <row r="139" spans="12:14" x14ac:dyDescent="0.25">
      <c r="L139" s="279"/>
      <c r="M139" s="279"/>
    </row>
    <row r="140" spans="12:14" x14ac:dyDescent="0.25">
      <c r="L140" s="279"/>
      <c r="M140" s="279"/>
    </row>
    <row r="141" spans="12:14" x14ac:dyDescent="0.25">
      <c r="L141" s="279"/>
      <c r="M141" s="279"/>
    </row>
    <row r="142" spans="12:14" x14ac:dyDescent="0.25">
      <c r="L142" s="279"/>
      <c r="M142" s="279"/>
      <c r="N142" s="280"/>
    </row>
    <row r="160" spans="1:1" x14ac:dyDescent="0.25">
      <c r="A160" s="281"/>
    </row>
    <row r="161" spans="1:1" x14ac:dyDescent="0.25">
      <c r="A161" s="281"/>
    </row>
    <row r="210" spans="11:12" ht="15" customHeight="1" x14ac:dyDescent="0.25"/>
    <row r="216" spans="11:12" x14ac:dyDescent="0.25">
      <c r="L216" s="259"/>
    </row>
    <row r="217" spans="11:12" x14ac:dyDescent="0.25">
      <c r="L217" s="259"/>
    </row>
    <row r="218" spans="11:12" x14ac:dyDescent="0.25">
      <c r="L218" s="259"/>
    </row>
    <row r="222" spans="11:12" x14ac:dyDescent="0.25">
      <c r="K222" s="282"/>
      <c r="L222" s="283"/>
    </row>
    <row r="266" ht="24" customHeight="1" x14ac:dyDescent="0.25"/>
    <row r="267" ht="37.5" customHeight="1" x14ac:dyDescent="0.25"/>
  </sheetData>
  <mergeCells count="6">
    <mergeCell ref="B106:J106"/>
    <mergeCell ref="B2:J2"/>
    <mergeCell ref="B102:J102"/>
    <mergeCell ref="B103:J103"/>
    <mergeCell ref="B104:J104"/>
    <mergeCell ref="B105:J105"/>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8" min="1" max="9"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6"/>
  </sheetPr>
  <dimension ref="A1:E104"/>
  <sheetViews>
    <sheetView zoomScaleNormal="100" workbookViewId="0"/>
  </sheetViews>
  <sheetFormatPr defaultRowHeight="15" x14ac:dyDescent="0.25"/>
  <cols>
    <col min="1" max="2" width="8.88671875" style="17"/>
    <col min="3" max="5" width="21.77734375" style="17" customWidth="1"/>
    <col min="6" max="16384" width="8.88671875" style="17"/>
  </cols>
  <sheetData>
    <row r="1" spans="1:5" ht="27" customHeight="1" thickBot="1" x14ac:dyDescent="0.3">
      <c r="A1" s="48" t="s">
        <v>92</v>
      </c>
    </row>
    <row r="2" spans="1:5" ht="21" customHeight="1" thickBot="1" x14ac:dyDescent="0.35">
      <c r="B2" s="575" t="s">
        <v>184</v>
      </c>
      <c r="C2" s="724"/>
      <c r="D2" s="724"/>
      <c r="E2" s="725"/>
    </row>
    <row r="3" spans="1:5" ht="72" customHeight="1" x14ac:dyDescent="0.25">
      <c r="B3" s="207"/>
      <c r="C3" s="208" t="s">
        <v>181</v>
      </c>
      <c r="D3" s="208" t="s">
        <v>182</v>
      </c>
      <c r="E3" s="209" t="s">
        <v>183</v>
      </c>
    </row>
    <row r="4" spans="1:5" x14ac:dyDescent="0.25">
      <c r="B4" s="183" t="s">
        <v>132</v>
      </c>
      <c r="C4" s="215">
        <v>96.986999999999995</v>
      </c>
      <c r="D4" s="215">
        <v>1023.47</v>
      </c>
      <c r="E4" s="214">
        <f>100*(C4/D4)</f>
        <v>9.4762914399054203</v>
      </c>
    </row>
    <row r="5" spans="1:5" x14ac:dyDescent="0.25">
      <c r="B5" s="183" t="s">
        <v>133</v>
      </c>
      <c r="C5" s="215">
        <v>98.346999999999994</v>
      </c>
      <c r="D5" s="215">
        <v>1034.5239999999999</v>
      </c>
      <c r="E5" s="214">
        <f t="shared" ref="E5:E64" si="0">100*(C5/D5)</f>
        <v>9.506497674292719</v>
      </c>
    </row>
    <row r="6" spans="1:5" x14ac:dyDescent="0.25">
      <c r="B6" s="183" t="s">
        <v>134</v>
      </c>
      <c r="C6" s="215">
        <v>99.137</v>
      </c>
      <c r="D6" s="215">
        <v>1042.9570000000001</v>
      </c>
      <c r="E6" s="214">
        <f t="shared" si="0"/>
        <v>9.5053774987847053</v>
      </c>
    </row>
    <row r="7" spans="1:5" x14ac:dyDescent="0.25">
      <c r="B7" s="183" t="s">
        <v>148</v>
      </c>
      <c r="C7" s="215">
        <v>98.561000000000007</v>
      </c>
      <c r="D7" s="215">
        <v>1051.768</v>
      </c>
      <c r="E7" s="214">
        <f t="shared" si="0"/>
        <v>9.370982954415803</v>
      </c>
    </row>
    <row r="8" spans="1:5" x14ac:dyDescent="0.25">
      <c r="B8" s="183" t="s">
        <v>2</v>
      </c>
      <c r="C8" s="215">
        <v>92.858000000000004</v>
      </c>
      <c r="D8" s="215">
        <v>1056.623</v>
      </c>
      <c r="E8" s="214">
        <f t="shared" si="0"/>
        <v>8.7881865149632361</v>
      </c>
    </row>
    <row r="9" spans="1:5" x14ac:dyDescent="0.25">
      <c r="B9" s="183" t="s">
        <v>3</v>
      </c>
      <c r="C9" s="215">
        <v>86.081000000000003</v>
      </c>
      <c r="D9" s="215">
        <v>1065.0740000000001</v>
      </c>
      <c r="E9" s="214">
        <f t="shared" si="0"/>
        <v>8.0821614272811093</v>
      </c>
    </row>
    <row r="10" spans="1:5" x14ac:dyDescent="0.25">
      <c r="B10" s="24" t="s">
        <v>4</v>
      </c>
      <c r="C10" s="215">
        <v>78.766000000000005</v>
      </c>
      <c r="D10" s="215">
        <v>1072.508</v>
      </c>
      <c r="E10" s="214">
        <f t="shared" si="0"/>
        <v>7.3440944030254318</v>
      </c>
    </row>
    <row r="11" spans="1:5" x14ac:dyDescent="0.25">
      <c r="B11" s="24" t="s">
        <v>5</v>
      </c>
      <c r="C11" s="215">
        <v>72.004000000000005</v>
      </c>
      <c r="D11" s="215">
        <v>1079.164</v>
      </c>
      <c r="E11" s="214">
        <f t="shared" si="0"/>
        <v>6.672201815479391</v>
      </c>
    </row>
    <row r="12" spans="1:5" x14ac:dyDescent="0.25">
      <c r="B12" s="24" t="s">
        <v>6</v>
      </c>
      <c r="C12" s="215">
        <v>69.375</v>
      </c>
      <c r="D12" s="215">
        <v>1086.1949999999999</v>
      </c>
      <c r="E12" s="214">
        <f t="shared" si="0"/>
        <v>6.3869747144849693</v>
      </c>
    </row>
    <row r="13" spans="1:5" x14ac:dyDescent="0.25">
      <c r="B13" s="24" t="s">
        <v>7</v>
      </c>
      <c r="C13" s="215">
        <v>67.909000000000006</v>
      </c>
      <c r="D13" s="215">
        <v>1086.886</v>
      </c>
      <c r="E13" s="214">
        <f t="shared" si="0"/>
        <v>6.2480333724052022</v>
      </c>
    </row>
    <row r="14" spans="1:5" x14ac:dyDescent="0.25">
      <c r="B14" s="24" t="s">
        <v>8</v>
      </c>
      <c r="C14" s="215">
        <v>66.283000000000001</v>
      </c>
      <c r="D14" s="215">
        <v>1090.817</v>
      </c>
      <c r="E14" s="214">
        <f t="shared" si="0"/>
        <v>6.0764546207108987</v>
      </c>
    </row>
    <row r="15" spans="1:5" x14ac:dyDescent="0.25">
      <c r="B15" s="24" t="s">
        <v>9</v>
      </c>
      <c r="C15" s="215">
        <v>64.816000000000003</v>
      </c>
      <c r="D15" s="215">
        <v>1092.8989999999999</v>
      </c>
      <c r="E15" s="214">
        <f t="shared" si="0"/>
        <v>5.9306486692731903</v>
      </c>
    </row>
    <row r="16" spans="1:5" x14ac:dyDescent="0.25">
      <c r="B16" s="24" t="s">
        <v>10</v>
      </c>
      <c r="C16" s="215">
        <v>64.081999999999994</v>
      </c>
      <c r="D16" s="215">
        <v>1095.4449999999999</v>
      </c>
      <c r="E16" s="214">
        <f t="shared" si="0"/>
        <v>5.8498601025154162</v>
      </c>
    </row>
    <row r="17" spans="2:5" x14ac:dyDescent="0.25">
      <c r="B17" s="24" t="s">
        <v>11</v>
      </c>
      <c r="C17" s="215">
        <v>63.32</v>
      </c>
      <c r="D17" s="215">
        <v>1101.508</v>
      </c>
      <c r="E17" s="214">
        <f t="shared" si="0"/>
        <v>5.7484829887753879</v>
      </c>
    </row>
    <row r="18" spans="2:5" x14ac:dyDescent="0.25">
      <c r="B18" s="24" t="s">
        <v>12</v>
      </c>
      <c r="C18" s="215">
        <v>62.597999999999999</v>
      </c>
      <c r="D18" s="215">
        <v>1106.8140000000001</v>
      </c>
      <c r="E18" s="214">
        <f t="shared" si="0"/>
        <v>5.6556928264369617</v>
      </c>
    </row>
    <row r="19" spans="2:5" x14ac:dyDescent="0.25">
      <c r="B19" s="24" t="s">
        <v>13</v>
      </c>
      <c r="C19" s="215">
        <v>62.088999999999999</v>
      </c>
      <c r="D19" s="215">
        <v>1111.7570000000001</v>
      </c>
      <c r="E19" s="214">
        <f t="shared" si="0"/>
        <v>5.5847635769327288</v>
      </c>
    </row>
    <row r="20" spans="2:5" x14ac:dyDescent="0.25">
      <c r="B20" s="24" t="s">
        <v>14</v>
      </c>
      <c r="C20" s="215">
        <v>61.74</v>
      </c>
      <c r="D20" s="215">
        <v>1124.27</v>
      </c>
      <c r="E20" s="214">
        <f t="shared" si="0"/>
        <v>5.4915634144822869</v>
      </c>
    </row>
    <row r="21" spans="2:5" x14ac:dyDescent="0.25">
      <c r="B21" s="24" t="s">
        <v>15</v>
      </c>
      <c r="C21" s="215">
        <v>61.527000000000001</v>
      </c>
      <c r="D21" s="215">
        <v>1138.04</v>
      </c>
      <c r="E21" s="214">
        <f t="shared" si="0"/>
        <v>5.4064004780148327</v>
      </c>
    </row>
    <row r="22" spans="2:5" x14ac:dyDescent="0.25">
      <c r="B22" s="24" t="s">
        <v>16</v>
      </c>
      <c r="C22" s="215">
        <v>61.603999999999999</v>
      </c>
      <c r="D22" s="215">
        <v>1150.76</v>
      </c>
      <c r="E22" s="214">
        <f t="shared" si="0"/>
        <v>5.353331711216935</v>
      </c>
    </row>
    <row r="23" spans="2:5" x14ac:dyDescent="0.25">
      <c r="B23" s="24" t="s">
        <v>17</v>
      </c>
      <c r="C23" s="215">
        <v>61.73</v>
      </c>
      <c r="D23" s="215">
        <v>1166.2919999999999</v>
      </c>
      <c r="E23" s="214">
        <f t="shared" si="0"/>
        <v>5.2928426157428845</v>
      </c>
    </row>
    <row r="24" spans="2:5" x14ac:dyDescent="0.25">
      <c r="B24" s="24" t="s">
        <v>18</v>
      </c>
      <c r="C24" s="215">
        <v>61.591000000000001</v>
      </c>
      <c r="D24" s="215">
        <v>1173.539</v>
      </c>
      <c r="E24" s="214">
        <f t="shared" si="0"/>
        <v>5.2483130087709062</v>
      </c>
    </row>
    <row r="25" spans="2:5" x14ac:dyDescent="0.25">
      <c r="B25" s="24" t="s">
        <v>19</v>
      </c>
      <c r="C25" s="215">
        <v>61.665999999999997</v>
      </c>
      <c r="D25" s="215">
        <v>1184.47</v>
      </c>
      <c r="E25" s="214">
        <f t="shared" si="0"/>
        <v>5.2062103725716984</v>
      </c>
    </row>
    <row r="26" spans="2:5" x14ac:dyDescent="0.25">
      <c r="B26" s="24" t="s">
        <v>20</v>
      </c>
      <c r="C26" s="215">
        <v>61.691000000000003</v>
      </c>
      <c r="D26" s="215">
        <v>1198.616</v>
      </c>
      <c r="E26" s="214">
        <f t="shared" si="0"/>
        <v>5.1468527034513141</v>
      </c>
    </row>
    <row r="27" spans="2:5" x14ac:dyDescent="0.25">
      <c r="B27" s="24" t="s">
        <v>21</v>
      </c>
      <c r="C27" s="215">
        <v>61.55</v>
      </c>
      <c r="D27" s="215">
        <v>1208.2380000000001</v>
      </c>
      <c r="E27" s="214">
        <f t="shared" si="0"/>
        <v>5.0941950178689961</v>
      </c>
    </row>
    <row r="28" spans="2:5" x14ac:dyDescent="0.25">
      <c r="B28" s="24" t="s">
        <v>22</v>
      </c>
      <c r="C28" s="215">
        <v>61.460999999999999</v>
      </c>
      <c r="D28" s="215">
        <v>1221.133</v>
      </c>
      <c r="E28" s="214">
        <f t="shared" si="0"/>
        <v>5.033112691246572</v>
      </c>
    </row>
    <row r="29" spans="2:5" x14ac:dyDescent="0.25">
      <c r="B29" s="24" t="s">
        <v>23</v>
      </c>
      <c r="C29" s="215">
        <v>61.116999999999997</v>
      </c>
      <c r="D29" s="215">
        <v>1228.93</v>
      </c>
      <c r="E29" s="214">
        <f t="shared" si="0"/>
        <v>4.9731880579040304</v>
      </c>
    </row>
    <row r="30" spans="2:5" x14ac:dyDescent="0.25">
      <c r="B30" s="24" t="s">
        <v>24</v>
      </c>
      <c r="C30" s="215">
        <v>60.808</v>
      </c>
      <c r="D30" s="215">
        <v>1232.3</v>
      </c>
      <c r="E30" s="214">
        <f t="shared" si="0"/>
        <v>4.934512699829587</v>
      </c>
    </row>
    <row r="31" spans="2:5" x14ac:dyDescent="0.25">
      <c r="B31" s="24" t="s">
        <v>25</v>
      </c>
      <c r="C31" s="215">
        <v>60.421999999999997</v>
      </c>
      <c r="D31" s="215">
        <v>1243.4870000000001</v>
      </c>
      <c r="E31" s="214">
        <f t="shared" si="0"/>
        <v>4.859077738649459</v>
      </c>
    </row>
    <row r="32" spans="2:5" x14ac:dyDescent="0.25">
      <c r="B32" s="24" t="s">
        <v>26</v>
      </c>
      <c r="C32" s="215">
        <v>59.820999999999998</v>
      </c>
      <c r="D32" s="215">
        <v>1259.635</v>
      </c>
      <c r="E32" s="214">
        <f t="shared" si="0"/>
        <v>4.7490741365554303</v>
      </c>
    </row>
    <row r="33" spans="2:5" x14ac:dyDescent="0.25">
      <c r="B33" s="24" t="s">
        <v>27</v>
      </c>
      <c r="C33" s="215">
        <v>59.329000000000001</v>
      </c>
      <c r="D33" s="215">
        <v>1276.019</v>
      </c>
      <c r="E33" s="214">
        <f t="shared" si="0"/>
        <v>4.6495389175239561</v>
      </c>
    </row>
    <row r="34" spans="2:5" x14ac:dyDescent="0.25">
      <c r="B34" s="24" t="s">
        <v>28</v>
      </c>
      <c r="C34" s="215">
        <v>58.768000000000001</v>
      </c>
      <c r="D34" s="215">
        <v>1299.855</v>
      </c>
      <c r="E34" s="214">
        <f t="shared" si="0"/>
        <v>4.5211196633470649</v>
      </c>
    </row>
    <row r="35" spans="2:5" x14ac:dyDescent="0.25">
      <c r="B35" s="24" t="s">
        <v>29</v>
      </c>
      <c r="C35" s="215">
        <v>58.418999999999997</v>
      </c>
      <c r="D35" s="215">
        <v>1317.252</v>
      </c>
      <c r="E35" s="214">
        <f t="shared" si="0"/>
        <v>4.4349145038307016</v>
      </c>
    </row>
    <row r="36" spans="2:5" x14ac:dyDescent="0.25">
      <c r="B36" s="24" t="s">
        <v>30</v>
      </c>
      <c r="C36" s="215">
        <v>58.575000000000003</v>
      </c>
      <c r="D36" s="215">
        <v>1327.634</v>
      </c>
      <c r="E36" s="214">
        <f t="shared" si="0"/>
        <v>4.4119840257179312</v>
      </c>
    </row>
    <row r="37" spans="2:5" x14ac:dyDescent="0.25">
      <c r="B37" s="24" t="s">
        <v>52</v>
      </c>
      <c r="C37" s="215">
        <v>58.533000000000001</v>
      </c>
      <c r="D37" s="215">
        <v>1334.566</v>
      </c>
      <c r="E37" s="214">
        <f t="shared" si="0"/>
        <v>4.3859202167596054</v>
      </c>
    </row>
    <row r="38" spans="2:5" x14ac:dyDescent="0.25">
      <c r="B38" s="24" t="s">
        <v>53</v>
      </c>
      <c r="C38" s="215">
        <v>58.615000000000002</v>
      </c>
      <c r="D38" s="215">
        <v>1336.7650000000001</v>
      </c>
      <c r="E38" s="214">
        <f t="shared" si="0"/>
        <v>4.384839519287234</v>
      </c>
    </row>
    <row r="39" spans="2:5" x14ac:dyDescent="0.25">
      <c r="B39" s="24" t="s">
        <v>54</v>
      </c>
      <c r="C39" s="215">
        <v>58.470999999999997</v>
      </c>
      <c r="D39" s="215">
        <v>1338.4390000000001</v>
      </c>
      <c r="E39" s="214">
        <f t="shared" si="0"/>
        <v>4.3685965516545764</v>
      </c>
    </row>
    <row r="40" spans="2:5" x14ac:dyDescent="0.25">
      <c r="B40" s="24" t="s">
        <v>55</v>
      </c>
      <c r="C40" s="215">
        <v>57.79</v>
      </c>
      <c r="D40" s="215">
        <v>1340.2270000000001</v>
      </c>
      <c r="E40" s="214">
        <f t="shared" si="0"/>
        <v>4.3119561089278156</v>
      </c>
    </row>
    <row r="41" spans="2:5" x14ac:dyDescent="0.25">
      <c r="B41" s="24" t="s">
        <v>85</v>
      </c>
      <c r="C41" s="215">
        <v>57.344000000000001</v>
      </c>
      <c r="D41" s="215">
        <v>1349.8409999999999</v>
      </c>
      <c r="E41" s="214">
        <f t="shared" si="0"/>
        <v>4.2482040477359924</v>
      </c>
    </row>
    <row r="42" spans="2:5" x14ac:dyDescent="0.25">
      <c r="B42" s="24" t="s">
        <v>86</v>
      </c>
      <c r="C42" s="215">
        <v>56.677999999999997</v>
      </c>
      <c r="D42" s="215">
        <v>1357.721</v>
      </c>
      <c r="E42" s="214">
        <f t="shared" si="0"/>
        <v>4.17449534919177</v>
      </c>
    </row>
    <row r="43" spans="2:5" x14ac:dyDescent="0.25">
      <c r="B43" s="24" t="s">
        <v>87</v>
      </c>
      <c r="C43" s="215">
        <v>56.312079616000005</v>
      </c>
      <c r="D43" s="215">
        <v>1368.9320753549998</v>
      </c>
      <c r="E43" s="214">
        <f t="shared" si="0"/>
        <v>4.1135773373851885</v>
      </c>
    </row>
    <row r="44" spans="2:5" x14ac:dyDescent="0.25">
      <c r="B44" s="24" t="s">
        <v>88</v>
      </c>
      <c r="C44" s="215">
        <v>55.879934754000004</v>
      </c>
      <c r="D44" s="215">
        <v>1384.1434762440001</v>
      </c>
      <c r="E44" s="214">
        <f t="shared" si="0"/>
        <v>4.0371490176463007</v>
      </c>
    </row>
    <row r="45" spans="2:5" x14ac:dyDescent="0.25">
      <c r="B45" s="24" t="s">
        <v>99</v>
      </c>
      <c r="C45" s="215">
        <v>55.794734903999995</v>
      </c>
      <c r="D45" s="215">
        <v>1393.2305038040001</v>
      </c>
      <c r="E45" s="214">
        <f t="shared" si="0"/>
        <v>4.0047023627218268</v>
      </c>
    </row>
    <row r="46" spans="2:5" x14ac:dyDescent="0.25">
      <c r="B46" s="24" t="s">
        <v>100</v>
      </c>
      <c r="C46" s="215">
        <v>56.406887247999997</v>
      </c>
      <c r="D46" s="215">
        <v>1403.6800162679999</v>
      </c>
      <c r="E46" s="214">
        <f t="shared" si="0"/>
        <v>4.0185004127914024</v>
      </c>
    </row>
    <row r="47" spans="2:5" x14ac:dyDescent="0.25">
      <c r="B47" s="24" t="s">
        <v>101</v>
      </c>
      <c r="C47" s="215">
        <v>57.309745462999999</v>
      </c>
      <c r="D47" s="215">
        <v>1414.0690005770002</v>
      </c>
      <c r="E47" s="214">
        <f t="shared" si="0"/>
        <v>4.0528252468313211</v>
      </c>
    </row>
    <row r="48" spans="2:5" x14ac:dyDescent="0.25">
      <c r="B48" s="24" t="s">
        <v>102</v>
      </c>
      <c r="C48" s="215">
        <v>58.921675262999997</v>
      </c>
      <c r="D48" s="215">
        <v>1423.3130921430002</v>
      </c>
      <c r="E48" s="214">
        <f t="shared" si="0"/>
        <v>4.1397550256693725</v>
      </c>
    </row>
    <row r="49" spans="2:5" x14ac:dyDescent="0.25">
      <c r="B49" s="24" t="s">
        <v>139</v>
      </c>
      <c r="C49" s="215">
        <v>60.546692532000002</v>
      </c>
      <c r="D49" s="215">
        <v>1430.984179947</v>
      </c>
      <c r="E49" s="214">
        <f t="shared" si="0"/>
        <v>4.2311224247246741</v>
      </c>
    </row>
    <row r="50" spans="2:5" x14ac:dyDescent="0.25">
      <c r="B50" s="24" t="s">
        <v>140</v>
      </c>
      <c r="C50" s="215">
        <v>62.065046755000004</v>
      </c>
      <c r="D50" s="215">
        <v>1438.91559674</v>
      </c>
      <c r="E50" s="214">
        <f t="shared" si="0"/>
        <v>4.3133208713293723</v>
      </c>
    </row>
    <row r="51" spans="2:5" x14ac:dyDescent="0.25">
      <c r="B51" s="24" t="s">
        <v>141</v>
      </c>
      <c r="C51" s="215">
        <v>63.539367465000005</v>
      </c>
      <c r="D51" s="215">
        <v>1447.1506117800002</v>
      </c>
      <c r="E51" s="214">
        <f t="shared" si="0"/>
        <v>4.390653394869962</v>
      </c>
    </row>
    <row r="52" spans="2:5" x14ac:dyDescent="0.25">
      <c r="B52" s="24" t="s">
        <v>142</v>
      </c>
      <c r="C52" s="215">
        <v>64.952474364000011</v>
      </c>
      <c r="D52" s="215">
        <v>1455.8865624339999</v>
      </c>
      <c r="E52" s="214">
        <f t="shared" si="0"/>
        <v>4.4613691780635918</v>
      </c>
    </row>
    <row r="53" spans="2:5" x14ac:dyDescent="0.25">
      <c r="B53" s="24" t="s">
        <v>150</v>
      </c>
      <c r="C53" s="215">
        <v>66.297203078999999</v>
      </c>
      <c r="D53" s="215">
        <v>1464.457057377</v>
      </c>
      <c r="E53" s="214">
        <f t="shared" si="0"/>
        <v>4.5270841329922931</v>
      </c>
    </row>
    <row r="54" spans="2:5" x14ac:dyDescent="0.25">
      <c r="B54" s="24" t="s">
        <v>151</v>
      </c>
      <c r="C54" s="215">
        <v>67.56609373900001</v>
      </c>
      <c r="D54" s="215">
        <v>1473.668806742</v>
      </c>
      <c r="E54" s="214">
        <f t="shared" si="0"/>
        <v>4.5848899990205885</v>
      </c>
    </row>
    <row r="55" spans="2:5" x14ac:dyDescent="0.25">
      <c r="B55" s="24" t="s">
        <v>152</v>
      </c>
      <c r="C55" s="215">
        <v>68.782266804999992</v>
      </c>
      <c r="D55" s="215">
        <v>1482.6584248710001</v>
      </c>
      <c r="E55" s="214">
        <f t="shared" si="0"/>
        <v>4.6391175237131534</v>
      </c>
    </row>
    <row r="56" spans="2:5" x14ac:dyDescent="0.25">
      <c r="B56" s="24" t="s">
        <v>153</v>
      </c>
      <c r="C56" s="215">
        <v>69.969222892999994</v>
      </c>
      <c r="D56" s="215">
        <v>1493.5456305179998</v>
      </c>
      <c r="E56" s="214">
        <f t="shared" si="0"/>
        <v>4.6847730302510326</v>
      </c>
    </row>
    <row r="57" spans="2:5" x14ac:dyDescent="0.25">
      <c r="B57" s="24" t="s">
        <v>167</v>
      </c>
      <c r="C57" s="215">
        <v>71.134739242999984</v>
      </c>
      <c r="D57" s="215">
        <v>1505.7458258680001</v>
      </c>
      <c r="E57" s="214">
        <f t="shared" si="0"/>
        <v>4.7242195874588431</v>
      </c>
    </row>
    <row r="58" spans="2:5" x14ac:dyDescent="0.25">
      <c r="B58" s="24" t="s">
        <v>168</v>
      </c>
      <c r="C58" s="215">
        <v>72.281214274999996</v>
      </c>
      <c r="D58" s="215">
        <v>1518.3198025849999</v>
      </c>
      <c r="E58" s="214">
        <f t="shared" si="0"/>
        <v>4.7606053844478842</v>
      </c>
    </row>
    <row r="59" spans="2:5" x14ac:dyDescent="0.25">
      <c r="B59" s="24" t="s">
        <v>169</v>
      </c>
      <c r="C59" s="215">
        <v>73.440696681000006</v>
      </c>
      <c r="D59" s="215">
        <v>1531.9933857240001</v>
      </c>
      <c r="E59" s="214">
        <f t="shared" si="0"/>
        <v>4.7937998535348045</v>
      </c>
    </row>
    <row r="60" spans="2:5" x14ac:dyDescent="0.25">
      <c r="B60" s="24" t="s">
        <v>170</v>
      </c>
      <c r="C60" s="215">
        <v>74.620998786000001</v>
      </c>
      <c r="D60" s="215">
        <v>1545.1277525</v>
      </c>
      <c r="E60" s="214">
        <f t="shared" si="0"/>
        <v>4.8294387739307654</v>
      </c>
    </row>
    <row r="61" spans="2:5" x14ac:dyDescent="0.25">
      <c r="B61" s="24" t="s">
        <v>172</v>
      </c>
      <c r="C61" s="215">
        <v>75.962512952000012</v>
      </c>
      <c r="D61" s="215">
        <v>1558.3849631929997</v>
      </c>
      <c r="E61" s="214">
        <f t="shared" si="0"/>
        <v>4.8744382643656419</v>
      </c>
    </row>
    <row r="62" spans="2:5" x14ac:dyDescent="0.25">
      <c r="B62" s="24" t="s">
        <v>173</v>
      </c>
      <c r="C62" s="215">
        <v>77.308315609000019</v>
      </c>
      <c r="D62" s="215">
        <v>1571.6939087199999</v>
      </c>
      <c r="E62" s="214">
        <f t="shared" si="0"/>
        <v>4.9187895416583078</v>
      </c>
    </row>
    <row r="63" spans="2:5" x14ac:dyDescent="0.25">
      <c r="B63" s="24" t="s">
        <v>174</v>
      </c>
      <c r="C63" s="215">
        <v>78.625646978000006</v>
      </c>
      <c r="D63" s="215">
        <v>1585.2043990719999</v>
      </c>
      <c r="E63" s="214">
        <f t="shared" si="0"/>
        <v>4.9599690124521807</v>
      </c>
    </row>
    <row r="64" spans="2:5" x14ac:dyDescent="0.25">
      <c r="B64" s="23" t="s">
        <v>175</v>
      </c>
      <c r="C64" s="215">
        <v>79.919076068999999</v>
      </c>
      <c r="D64" s="212">
        <v>1598.5680392200002</v>
      </c>
      <c r="E64" s="214">
        <f t="shared" si="0"/>
        <v>4.9994166096299182</v>
      </c>
    </row>
    <row r="65" spans="2:5" x14ac:dyDescent="0.25">
      <c r="B65" s="23" t="s">
        <v>197</v>
      </c>
      <c r="C65" s="215">
        <v>83.119559227000011</v>
      </c>
      <c r="D65" s="212">
        <v>1611.2280642339997</v>
      </c>
      <c r="E65" s="214">
        <f t="shared" ref="E65:E68" si="1">100*(C65/D65)</f>
        <v>5.158770572092549</v>
      </c>
    </row>
    <row r="66" spans="2:5" x14ac:dyDescent="0.25">
      <c r="B66" s="23" t="s">
        <v>198</v>
      </c>
      <c r="C66" s="215">
        <v>84.374851104999991</v>
      </c>
      <c r="D66" s="212">
        <v>1625.7113331329999</v>
      </c>
      <c r="E66" s="214">
        <f t="shared" si="1"/>
        <v>5.1900266292907276</v>
      </c>
    </row>
    <row r="67" spans="2:5" x14ac:dyDescent="0.25">
      <c r="B67" s="23" t="s">
        <v>199</v>
      </c>
      <c r="C67" s="215">
        <v>85.647853526000006</v>
      </c>
      <c r="D67" s="212">
        <v>1640.3454740189998</v>
      </c>
      <c r="E67" s="214">
        <f t="shared" si="1"/>
        <v>5.2213301943129551</v>
      </c>
    </row>
    <row r="68" spans="2:5" x14ac:dyDescent="0.25">
      <c r="B68" s="23" t="s">
        <v>200</v>
      </c>
      <c r="C68" s="215">
        <v>86.934179325999992</v>
      </c>
      <c r="D68" s="212">
        <v>1654.6914365109999</v>
      </c>
      <c r="E68" s="214">
        <f t="shared" si="1"/>
        <v>5.2538000383506596</v>
      </c>
    </row>
    <row r="69" spans="2:5" x14ac:dyDescent="0.25">
      <c r="B69" s="216">
        <v>2008</v>
      </c>
      <c r="C69" s="213">
        <f t="shared" ref="C69:C84" ca="1" si="2">(OFFSET($C$7,4*(ROW()-ROW($C$69)),0))</f>
        <v>98.561000000000007</v>
      </c>
      <c r="D69" s="213">
        <f t="shared" ref="D69:D84" ca="1" si="3">(OFFSET($D$7,4*(ROW()-ROW($D$69)),0))</f>
        <v>1051.768</v>
      </c>
      <c r="E69" s="217">
        <f t="shared" ref="E69:E84" ca="1" si="4">(OFFSET($E$7,4*(ROW()-ROW($E$69)),0))</f>
        <v>9.370982954415803</v>
      </c>
    </row>
    <row r="70" spans="2:5" x14ac:dyDescent="0.25">
      <c r="B70" s="90">
        <f>B69+1</f>
        <v>2009</v>
      </c>
      <c r="C70" s="210">
        <f t="shared" ca="1" si="2"/>
        <v>72.004000000000005</v>
      </c>
      <c r="D70" s="210">
        <f t="shared" ca="1" si="3"/>
        <v>1079.164</v>
      </c>
      <c r="E70" s="221">
        <f t="shared" ca="1" si="4"/>
        <v>6.672201815479391</v>
      </c>
    </row>
    <row r="71" spans="2:5" x14ac:dyDescent="0.25">
      <c r="B71" s="90">
        <f t="shared" ref="B71:B84" si="5">B70+1</f>
        <v>2010</v>
      </c>
      <c r="C71" s="210">
        <f t="shared" ca="1" si="2"/>
        <v>64.816000000000003</v>
      </c>
      <c r="D71" s="210">
        <f t="shared" ca="1" si="3"/>
        <v>1092.8989999999999</v>
      </c>
      <c r="E71" s="221">
        <f t="shared" ca="1" si="4"/>
        <v>5.9306486692731903</v>
      </c>
    </row>
    <row r="72" spans="2:5" x14ac:dyDescent="0.25">
      <c r="B72" s="90">
        <f t="shared" si="5"/>
        <v>2011</v>
      </c>
      <c r="C72" s="210">
        <f t="shared" ca="1" si="2"/>
        <v>62.088999999999999</v>
      </c>
      <c r="D72" s="210">
        <f t="shared" ca="1" si="3"/>
        <v>1111.7570000000001</v>
      </c>
      <c r="E72" s="221">
        <f t="shared" ca="1" si="4"/>
        <v>5.5847635769327288</v>
      </c>
    </row>
    <row r="73" spans="2:5" x14ac:dyDescent="0.25">
      <c r="B73" s="90">
        <f t="shared" si="5"/>
        <v>2012</v>
      </c>
      <c r="C73" s="210">
        <f t="shared" ca="1" si="2"/>
        <v>61.73</v>
      </c>
      <c r="D73" s="210">
        <f t="shared" ca="1" si="3"/>
        <v>1166.2919999999999</v>
      </c>
      <c r="E73" s="221">
        <f t="shared" ca="1" si="4"/>
        <v>5.2928426157428845</v>
      </c>
    </row>
    <row r="74" spans="2:5" x14ac:dyDescent="0.25">
      <c r="B74" s="90">
        <f t="shared" si="5"/>
        <v>2013</v>
      </c>
      <c r="C74" s="210">
        <f t="shared" ca="1" si="2"/>
        <v>61.55</v>
      </c>
      <c r="D74" s="210">
        <f t="shared" ca="1" si="3"/>
        <v>1208.2380000000001</v>
      </c>
      <c r="E74" s="221">
        <f t="shared" ca="1" si="4"/>
        <v>5.0941950178689961</v>
      </c>
    </row>
    <row r="75" spans="2:5" x14ac:dyDescent="0.25">
      <c r="B75" s="90">
        <f t="shared" si="5"/>
        <v>2014</v>
      </c>
      <c r="C75" s="210">
        <f t="shared" ca="1" si="2"/>
        <v>60.421999999999997</v>
      </c>
      <c r="D75" s="210">
        <f t="shared" ca="1" si="3"/>
        <v>1243.4870000000001</v>
      </c>
      <c r="E75" s="221">
        <f t="shared" ca="1" si="4"/>
        <v>4.859077738649459</v>
      </c>
    </row>
    <row r="76" spans="2:5" x14ac:dyDescent="0.25">
      <c r="B76" s="90">
        <f t="shared" si="5"/>
        <v>2015</v>
      </c>
      <c r="C76" s="210">
        <f t="shared" ca="1" si="2"/>
        <v>58.418999999999997</v>
      </c>
      <c r="D76" s="210">
        <f t="shared" ca="1" si="3"/>
        <v>1317.252</v>
      </c>
      <c r="E76" s="221">
        <f t="shared" ca="1" si="4"/>
        <v>4.4349145038307016</v>
      </c>
    </row>
    <row r="77" spans="2:5" x14ac:dyDescent="0.25">
      <c r="B77" s="90">
        <f t="shared" si="5"/>
        <v>2016</v>
      </c>
      <c r="C77" s="210">
        <f t="shared" ca="1" si="2"/>
        <v>58.470999999999997</v>
      </c>
      <c r="D77" s="210">
        <f t="shared" ca="1" si="3"/>
        <v>1338.4390000000001</v>
      </c>
      <c r="E77" s="221">
        <f t="shared" ca="1" si="4"/>
        <v>4.3685965516545764</v>
      </c>
    </row>
    <row r="78" spans="2:5" x14ac:dyDescent="0.25">
      <c r="B78" s="90">
        <f t="shared" si="5"/>
        <v>2017</v>
      </c>
      <c r="C78" s="210">
        <f t="shared" ca="1" si="2"/>
        <v>56.312079616000005</v>
      </c>
      <c r="D78" s="210">
        <f t="shared" ca="1" si="3"/>
        <v>1368.9320753549998</v>
      </c>
      <c r="E78" s="221">
        <f t="shared" ca="1" si="4"/>
        <v>4.1135773373851885</v>
      </c>
    </row>
    <row r="79" spans="2:5" x14ac:dyDescent="0.25">
      <c r="B79" s="90">
        <f t="shared" si="5"/>
        <v>2018</v>
      </c>
      <c r="C79" s="210">
        <f t="shared" ca="1" si="2"/>
        <v>57.309745462999999</v>
      </c>
      <c r="D79" s="210">
        <f t="shared" ca="1" si="3"/>
        <v>1414.0690005770002</v>
      </c>
      <c r="E79" s="221">
        <f t="shared" ca="1" si="4"/>
        <v>4.0528252468313211</v>
      </c>
    </row>
    <row r="80" spans="2:5" x14ac:dyDescent="0.25">
      <c r="B80" s="90">
        <f t="shared" si="5"/>
        <v>2019</v>
      </c>
      <c r="C80" s="210">
        <f t="shared" ca="1" si="2"/>
        <v>63.539367465000005</v>
      </c>
      <c r="D80" s="210">
        <f t="shared" ca="1" si="3"/>
        <v>1447.1506117800002</v>
      </c>
      <c r="E80" s="221">
        <f t="shared" ca="1" si="4"/>
        <v>4.390653394869962</v>
      </c>
    </row>
    <row r="81" spans="2:5" x14ac:dyDescent="0.25">
      <c r="B81" s="90">
        <f t="shared" si="5"/>
        <v>2020</v>
      </c>
      <c r="C81" s="210">
        <f t="shared" ca="1" si="2"/>
        <v>68.782266804999992</v>
      </c>
      <c r="D81" s="210">
        <f t="shared" ca="1" si="3"/>
        <v>1482.6584248710001</v>
      </c>
      <c r="E81" s="221">
        <f t="shared" ca="1" si="4"/>
        <v>4.6391175237131534</v>
      </c>
    </row>
    <row r="82" spans="2:5" x14ac:dyDescent="0.25">
      <c r="B82" s="90">
        <f t="shared" si="5"/>
        <v>2021</v>
      </c>
      <c r="C82" s="210">
        <f t="shared" ca="1" si="2"/>
        <v>73.440696681000006</v>
      </c>
      <c r="D82" s="210">
        <f t="shared" ca="1" si="3"/>
        <v>1531.9933857240001</v>
      </c>
      <c r="E82" s="221">
        <f t="shared" ca="1" si="4"/>
        <v>4.7937998535348045</v>
      </c>
    </row>
    <row r="83" spans="2:5" x14ac:dyDescent="0.25">
      <c r="B83" s="90">
        <f t="shared" si="5"/>
        <v>2022</v>
      </c>
      <c r="C83" s="210">
        <f t="shared" ca="1" si="2"/>
        <v>78.625646978000006</v>
      </c>
      <c r="D83" s="210">
        <f t="shared" ca="1" si="3"/>
        <v>1585.2043990719999</v>
      </c>
      <c r="E83" s="221">
        <f t="shared" ca="1" si="4"/>
        <v>4.9599690124521807</v>
      </c>
    </row>
    <row r="84" spans="2:5" x14ac:dyDescent="0.25">
      <c r="B84" s="91">
        <f t="shared" si="5"/>
        <v>2023</v>
      </c>
      <c r="C84" s="211">
        <f t="shared" ca="1" si="2"/>
        <v>85.647853526000006</v>
      </c>
      <c r="D84" s="211">
        <f t="shared" ca="1" si="3"/>
        <v>1640.3454740189998</v>
      </c>
      <c r="E84" s="220">
        <f t="shared" ca="1" si="4"/>
        <v>5.2213301943129551</v>
      </c>
    </row>
    <row r="85" spans="2:5" x14ac:dyDescent="0.25">
      <c r="B85" s="216" t="s">
        <v>178</v>
      </c>
      <c r="C85" s="213">
        <f ca="1">OFFSET($C$8,4*(ROW()-ROW($C$85)),0)</f>
        <v>92.858000000000004</v>
      </c>
      <c r="D85" s="213">
        <f ca="1">OFFSET($D$8,4*(ROW()-ROW($D$85)),0)</f>
        <v>1056.623</v>
      </c>
      <c r="E85" s="217">
        <f ca="1">OFFSET($E$8,4*(ROW()-ROW($E$85)),0)</f>
        <v>8.7881865149632361</v>
      </c>
    </row>
    <row r="86" spans="2:5" x14ac:dyDescent="0.25">
      <c r="B86" s="90" t="s">
        <v>104</v>
      </c>
      <c r="C86" s="210">
        <f t="shared" ref="C86:C100" ca="1" si="6">OFFSET($C$8,4*(ROW()-ROW($C$85)),0)</f>
        <v>69.375</v>
      </c>
      <c r="D86" s="210">
        <f t="shared" ref="D86:D100" ca="1" si="7">OFFSET($D$8,4*(ROW()-ROW($D$85)),0)</f>
        <v>1086.1949999999999</v>
      </c>
      <c r="E86" s="221">
        <f t="shared" ref="E86:E100" ca="1" si="8">OFFSET($E$8,4*(ROW()-ROW($E$85)),0)</f>
        <v>6.3869747144849693</v>
      </c>
    </row>
    <row r="87" spans="2:5" x14ac:dyDescent="0.25">
      <c r="B87" s="90" t="s">
        <v>105</v>
      </c>
      <c r="C87" s="210">
        <f t="shared" ca="1" si="6"/>
        <v>64.081999999999994</v>
      </c>
      <c r="D87" s="210">
        <f t="shared" ca="1" si="7"/>
        <v>1095.4449999999999</v>
      </c>
      <c r="E87" s="221">
        <f t="shared" ca="1" si="8"/>
        <v>5.8498601025154162</v>
      </c>
    </row>
    <row r="88" spans="2:5" x14ac:dyDescent="0.25">
      <c r="B88" s="90" t="s">
        <v>106</v>
      </c>
      <c r="C88" s="210">
        <f t="shared" ca="1" si="6"/>
        <v>61.74</v>
      </c>
      <c r="D88" s="210">
        <f t="shared" ca="1" si="7"/>
        <v>1124.27</v>
      </c>
      <c r="E88" s="221">
        <f t="shared" ca="1" si="8"/>
        <v>5.4915634144822869</v>
      </c>
    </row>
    <row r="89" spans="2:5" x14ac:dyDescent="0.25">
      <c r="B89" s="90" t="s">
        <v>107</v>
      </c>
      <c r="C89" s="210">
        <f t="shared" ca="1" si="6"/>
        <v>61.591000000000001</v>
      </c>
      <c r="D89" s="210">
        <f t="shared" ca="1" si="7"/>
        <v>1173.539</v>
      </c>
      <c r="E89" s="221">
        <f t="shared" ca="1" si="8"/>
        <v>5.2483130087709062</v>
      </c>
    </row>
    <row r="90" spans="2:5" x14ac:dyDescent="0.25">
      <c r="B90" s="90" t="s">
        <v>108</v>
      </c>
      <c r="C90" s="210">
        <f t="shared" ca="1" si="6"/>
        <v>61.460999999999999</v>
      </c>
      <c r="D90" s="210">
        <f t="shared" ca="1" si="7"/>
        <v>1221.133</v>
      </c>
      <c r="E90" s="221">
        <f t="shared" ca="1" si="8"/>
        <v>5.033112691246572</v>
      </c>
    </row>
    <row r="91" spans="2:5" x14ac:dyDescent="0.25">
      <c r="B91" s="90" t="s">
        <v>109</v>
      </c>
      <c r="C91" s="210">
        <f t="shared" ca="1" si="6"/>
        <v>59.820999999999998</v>
      </c>
      <c r="D91" s="210">
        <f t="shared" ca="1" si="7"/>
        <v>1259.635</v>
      </c>
      <c r="E91" s="221">
        <f t="shared" ca="1" si="8"/>
        <v>4.7490741365554303</v>
      </c>
    </row>
    <row r="92" spans="2:5" x14ac:dyDescent="0.25">
      <c r="B92" s="90" t="s">
        <v>110</v>
      </c>
      <c r="C92" s="210">
        <f t="shared" ca="1" si="6"/>
        <v>58.575000000000003</v>
      </c>
      <c r="D92" s="210">
        <f t="shared" ca="1" si="7"/>
        <v>1327.634</v>
      </c>
      <c r="E92" s="221">
        <f t="shared" ca="1" si="8"/>
        <v>4.4119840257179312</v>
      </c>
    </row>
    <row r="93" spans="2:5" x14ac:dyDescent="0.25">
      <c r="B93" s="90" t="s">
        <v>111</v>
      </c>
      <c r="C93" s="210">
        <f t="shared" ca="1" si="6"/>
        <v>57.79</v>
      </c>
      <c r="D93" s="210">
        <f t="shared" ca="1" si="7"/>
        <v>1340.2270000000001</v>
      </c>
      <c r="E93" s="221">
        <f t="shared" ca="1" si="8"/>
        <v>4.3119561089278156</v>
      </c>
    </row>
    <row r="94" spans="2:5" x14ac:dyDescent="0.25">
      <c r="B94" s="90" t="s">
        <v>112</v>
      </c>
      <c r="C94" s="210">
        <f t="shared" ca="1" si="6"/>
        <v>55.879934754000004</v>
      </c>
      <c r="D94" s="210">
        <f t="shared" ca="1" si="7"/>
        <v>1384.1434762440001</v>
      </c>
      <c r="E94" s="221">
        <f t="shared" ca="1" si="8"/>
        <v>4.0371490176463007</v>
      </c>
    </row>
    <row r="95" spans="2:5" x14ac:dyDescent="0.25">
      <c r="B95" s="90" t="s">
        <v>113</v>
      </c>
      <c r="C95" s="210">
        <f t="shared" ca="1" si="6"/>
        <v>58.921675262999997</v>
      </c>
      <c r="D95" s="210">
        <f t="shared" ca="1" si="7"/>
        <v>1423.3130921430002</v>
      </c>
      <c r="E95" s="221">
        <f t="shared" ca="1" si="8"/>
        <v>4.1397550256693725</v>
      </c>
    </row>
    <row r="96" spans="2:5" x14ac:dyDescent="0.25">
      <c r="B96" s="90" t="s">
        <v>143</v>
      </c>
      <c r="C96" s="210">
        <f t="shared" ca="1" si="6"/>
        <v>64.952474364000011</v>
      </c>
      <c r="D96" s="210">
        <f t="shared" ca="1" si="7"/>
        <v>1455.8865624339999</v>
      </c>
      <c r="E96" s="221">
        <f t="shared" ca="1" si="8"/>
        <v>4.4613691780635918</v>
      </c>
    </row>
    <row r="97" spans="2:5" x14ac:dyDescent="0.25">
      <c r="B97" s="90" t="s">
        <v>154</v>
      </c>
      <c r="C97" s="210">
        <f t="shared" ca="1" si="6"/>
        <v>69.969222892999994</v>
      </c>
      <c r="D97" s="210">
        <f t="shared" ca="1" si="7"/>
        <v>1493.5456305179998</v>
      </c>
      <c r="E97" s="221">
        <f t="shared" ca="1" si="8"/>
        <v>4.6847730302510326</v>
      </c>
    </row>
    <row r="98" spans="2:5" x14ac:dyDescent="0.25">
      <c r="B98" s="90" t="s">
        <v>171</v>
      </c>
      <c r="C98" s="210">
        <f t="shared" ca="1" si="6"/>
        <v>74.620998786000001</v>
      </c>
      <c r="D98" s="210">
        <f t="shared" ca="1" si="7"/>
        <v>1545.1277525</v>
      </c>
      <c r="E98" s="221">
        <f t="shared" ca="1" si="8"/>
        <v>4.8294387739307654</v>
      </c>
    </row>
    <row r="99" spans="2:5" x14ac:dyDescent="0.25">
      <c r="B99" s="90" t="s">
        <v>176</v>
      </c>
      <c r="C99" s="210">
        <f t="shared" ca="1" si="6"/>
        <v>79.919076068999999</v>
      </c>
      <c r="D99" s="210">
        <f t="shared" ca="1" si="7"/>
        <v>1598.5680392200002</v>
      </c>
      <c r="E99" s="221">
        <f t="shared" ca="1" si="8"/>
        <v>4.9994166096299182</v>
      </c>
    </row>
    <row r="100" spans="2:5" ht="15.75" thickBot="1" x14ac:dyDescent="0.3">
      <c r="B100" s="197" t="s">
        <v>201</v>
      </c>
      <c r="C100" s="218">
        <f t="shared" ca="1" si="6"/>
        <v>86.934179325999992</v>
      </c>
      <c r="D100" s="218">
        <f t="shared" ca="1" si="7"/>
        <v>1654.6914365109999</v>
      </c>
      <c r="E100" s="219">
        <f t="shared" ca="1" si="8"/>
        <v>5.2538000383506596</v>
      </c>
    </row>
    <row r="101" spans="2:5" ht="11.25" customHeight="1" x14ac:dyDescent="0.25">
      <c r="B101" s="729" t="s">
        <v>44</v>
      </c>
      <c r="C101" s="730"/>
      <c r="D101" s="730"/>
      <c r="E101" s="731"/>
    </row>
    <row r="102" spans="2:5" ht="11.25" customHeight="1" x14ac:dyDescent="0.25">
      <c r="B102" s="719" t="s">
        <v>185</v>
      </c>
      <c r="C102" s="691"/>
      <c r="D102" s="691"/>
      <c r="E102" s="720"/>
    </row>
    <row r="103" spans="2:5" ht="11.25" customHeight="1" x14ac:dyDescent="0.25">
      <c r="B103" s="719" t="s">
        <v>186</v>
      </c>
      <c r="C103" s="691"/>
      <c r="D103" s="691"/>
      <c r="E103" s="720"/>
    </row>
    <row r="104" spans="2:5" ht="11.25" customHeight="1" thickBot="1" x14ac:dyDescent="0.3">
      <c r="B104" s="726" t="s">
        <v>202</v>
      </c>
      <c r="C104" s="727"/>
      <c r="D104" s="727"/>
      <c r="E104" s="728"/>
    </row>
  </sheetData>
  <mergeCells count="5">
    <mergeCell ref="B2:E2"/>
    <mergeCell ref="B104:E104"/>
    <mergeCell ref="B101:E101"/>
    <mergeCell ref="B102:E102"/>
    <mergeCell ref="B103:E103"/>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8" min="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6"/>
  </sheetPr>
  <dimension ref="A1:R130"/>
  <sheetViews>
    <sheetView zoomScaleNormal="100" zoomScaleSheetLayoutView="100" workbookViewId="0"/>
  </sheetViews>
  <sheetFormatPr defaultRowHeight="15.75" x14ac:dyDescent="0.25"/>
  <cols>
    <col min="1" max="1" width="9.33203125" style="3" customWidth="1"/>
    <col min="2" max="2" width="7.21875" style="3" customWidth="1"/>
    <col min="3" max="3" width="6.88671875" style="3" customWidth="1"/>
    <col min="4" max="4" width="11.44140625" style="3" customWidth="1"/>
    <col min="5" max="5" width="11" style="3" customWidth="1"/>
    <col min="6" max="6" width="10.88671875" style="3" customWidth="1"/>
    <col min="7" max="7" width="8.77734375" style="3" customWidth="1"/>
    <col min="8" max="8" width="8.88671875" style="3" customWidth="1"/>
    <col min="9" max="9" width="8.6640625" style="3" customWidth="1"/>
    <col min="10" max="10" width="8.33203125" style="3" customWidth="1"/>
    <col min="11" max="11" width="6.5546875" style="3" customWidth="1"/>
    <col min="12" max="12" width="10" style="3" customWidth="1"/>
    <col min="13" max="13" width="6.77734375" style="3" customWidth="1"/>
    <col min="14" max="14" width="10.6640625" style="3" customWidth="1"/>
    <col min="15" max="15" width="6.77734375" style="3" customWidth="1"/>
    <col min="16" max="16" width="7.6640625" style="3" customWidth="1"/>
    <col min="17" max="16384" width="8.88671875" style="3"/>
  </cols>
  <sheetData>
    <row r="1" spans="1:18" ht="33.75" customHeight="1" thickBot="1" x14ac:dyDescent="0.3">
      <c r="A1" s="48" t="s">
        <v>92</v>
      </c>
      <c r="B1" s="233"/>
      <c r="C1" s="233"/>
      <c r="D1" s="233"/>
      <c r="E1" s="233"/>
      <c r="F1" s="233"/>
      <c r="G1" s="233"/>
      <c r="H1" s="233"/>
      <c r="I1" s="233"/>
      <c r="J1" s="233"/>
      <c r="K1" s="233"/>
      <c r="L1" s="233"/>
      <c r="M1" s="233"/>
      <c r="N1" s="233"/>
      <c r="O1" s="233"/>
      <c r="P1" s="233"/>
      <c r="Q1" s="357"/>
    </row>
    <row r="2" spans="1:18" ht="19.5" thickBot="1" x14ac:dyDescent="0.35">
      <c r="A2" s="35"/>
      <c r="B2" s="531" t="s">
        <v>314</v>
      </c>
      <c r="C2" s="532"/>
      <c r="D2" s="532"/>
      <c r="E2" s="532"/>
      <c r="F2" s="532"/>
      <c r="G2" s="532"/>
      <c r="H2" s="532"/>
      <c r="I2" s="532"/>
      <c r="J2" s="532"/>
      <c r="K2" s="532"/>
      <c r="L2" s="532"/>
      <c r="M2" s="532"/>
      <c r="N2" s="532"/>
      <c r="O2" s="532"/>
      <c r="P2" s="533"/>
    </row>
    <row r="3" spans="1:18" s="9" customFormat="1" ht="41.25" customHeight="1" x14ac:dyDescent="0.25">
      <c r="A3" s="62"/>
      <c r="B3" s="534" t="s">
        <v>0</v>
      </c>
      <c r="C3" s="527" t="s">
        <v>315</v>
      </c>
      <c r="D3" s="527" t="s">
        <v>316</v>
      </c>
      <c r="E3" s="358" t="s">
        <v>283</v>
      </c>
      <c r="F3" s="358"/>
      <c r="G3" s="527" t="s">
        <v>317</v>
      </c>
      <c r="H3" s="527" t="s">
        <v>285</v>
      </c>
      <c r="I3" s="527" t="s">
        <v>318</v>
      </c>
      <c r="J3" s="527" t="s">
        <v>287</v>
      </c>
      <c r="K3" s="527" t="s">
        <v>288</v>
      </c>
      <c r="L3" s="527" t="s">
        <v>319</v>
      </c>
      <c r="M3" s="527" t="s">
        <v>290</v>
      </c>
      <c r="N3" s="527" t="s">
        <v>320</v>
      </c>
      <c r="O3" s="527" t="s">
        <v>1</v>
      </c>
      <c r="P3" s="536" t="s">
        <v>321</v>
      </c>
    </row>
    <row r="4" spans="1:18" s="9" customFormat="1" ht="33" customHeight="1" x14ac:dyDescent="0.25">
      <c r="A4" s="62"/>
      <c r="B4" s="535"/>
      <c r="C4" s="527"/>
      <c r="D4" s="527"/>
      <c r="E4" s="349" t="s">
        <v>293</v>
      </c>
      <c r="F4" s="349" t="s">
        <v>296</v>
      </c>
      <c r="G4" s="527"/>
      <c r="H4" s="527"/>
      <c r="I4" s="527"/>
      <c r="J4" s="527"/>
      <c r="K4" s="527"/>
      <c r="L4" s="527"/>
      <c r="M4" s="527"/>
      <c r="N4" s="527"/>
      <c r="O4" s="527"/>
      <c r="P4" s="537"/>
    </row>
    <row r="5" spans="1:18" x14ac:dyDescent="0.25">
      <c r="A5" s="35"/>
      <c r="B5" s="32" t="s">
        <v>132</v>
      </c>
      <c r="C5" s="27">
        <v>257.447</v>
      </c>
      <c r="D5" s="27">
        <v>78.003</v>
      </c>
      <c r="E5" s="27">
        <v>68.626999999999995</v>
      </c>
      <c r="F5" s="27">
        <v>11.243</v>
      </c>
      <c r="G5" s="27">
        <v>0.49199999999999999</v>
      </c>
      <c r="H5" s="27">
        <v>404.56900000000002</v>
      </c>
      <c r="I5" s="27">
        <v>6.22</v>
      </c>
      <c r="J5" s="27">
        <v>410.78899999999999</v>
      </c>
      <c r="K5" s="27">
        <v>100.792</v>
      </c>
      <c r="L5" s="27">
        <v>511.58100000000002</v>
      </c>
      <c r="M5" s="27">
        <v>112.54600000000001</v>
      </c>
      <c r="N5" s="27">
        <v>0</v>
      </c>
      <c r="O5" s="27">
        <v>399.03500000000003</v>
      </c>
      <c r="P5" s="28">
        <v>399.96800000000002</v>
      </c>
      <c r="Q5" s="359"/>
      <c r="R5" s="360"/>
    </row>
    <row r="6" spans="1:18" x14ac:dyDescent="0.25">
      <c r="A6" s="35"/>
      <c r="B6" s="32" t="s">
        <v>133</v>
      </c>
      <c r="C6" s="27">
        <v>258.50799999999998</v>
      </c>
      <c r="D6" s="27">
        <v>78.034999999999997</v>
      </c>
      <c r="E6" s="27">
        <v>70.570999999999998</v>
      </c>
      <c r="F6" s="27">
        <v>11.457000000000001</v>
      </c>
      <c r="G6" s="27">
        <v>-0.129</v>
      </c>
      <c r="H6" s="27">
        <v>406.98500000000001</v>
      </c>
      <c r="I6" s="27">
        <v>2.0270000000000001</v>
      </c>
      <c r="J6" s="27">
        <v>409.012</v>
      </c>
      <c r="K6" s="27">
        <v>106.61799999999999</v>
      </c>
      <c r="L6" s="27">
        <v>515.63</v>
      </c>
      <c r="M6" s="27">
        <v>118.55500000000001</v>
      </c>
      <c r="N6" s="27">
        <v>0</v>
      </c>
      <c r="O6" s="27">
        <v>397.07499999999999</v>
      </c>
      <c r="P6" s="28">
        <v>394.14299999999997</v>
      </c>
      <c r="Q6" s="359"/>
      <c r="R6" s="360"/>
    </row>
    <row r="7" spans="1:18" x14ac:dyDescent="0.25">
      <c r="A7" s="35"/>
      <c r="B7" s="32" t="s">
        <v>134</v>
      </c>
      <c r="C7" s="27">
        <v>258.71300000000002</v>
      </c>
      <c r="D7" s="27">
        <v>78.757000000000005</v>
      </c>
      <c r="E7" s="27">
        <v>66.587000000000003</v>
      </c>
      <c r="F7" s="27">
        <v>11.54</v>
      </c>
      <c r="G7" s="27">
        <v>-0.72599999999999998</v>
      </c>
      <c r="H7" s="27">
        <v>403.33100000000002</v>
      </c>
      <c r="I7" s="27">
        <v>0.13900000000000001</v>
      </c>
      <c r="J7" s="27">
        <v>403.47</v>
      </c>
      <c r="K7" s="27">
        <v>109.116</v>
      </c>
      <c r="L7" s="27">
        <v>512.58600000000001</v>
      </c>
      <c r="M7" s="27">
        <v>117.96</v>
      </c>
      <c r="N7" s="27">
        <v>0</v>
      </c>
      <c r="O7" s="27">
        <v>394.62599999999998</v>
      </c>
      <c r="P7" s="28">
        <v>391.70600000000002</v>
      </c>
      <c r="Q7" s="359"/>
      <c r="R7" s="360"/>
    </row>
    <row r="8" spans="1:18" x14ac:dyDescent="0.25">
      <c r="A8" s="35"/>
      <c r="B8" s="32" t="s">
        <v>148</v>
      </c>
      <c r="C8" s="27">
        <v>256.83100000000002</v>
      </c>
      <c r="D8" s="27">
        <v>81.42</v>
      </c>
      <c r="E8" s="27">
        <v>65.093000000000004</v>
      </c>
      <c r="F8" s="27">
        <v>12.616</v>
      </c>
      <c r="G8" s="27">
        <v>3.3000000000000002E-2</v>
      </c>
      <c r="H8" s="27">
        <v>403.37700000000001</v>
      </c>
      <c r="I8" s="27">
        <v>-7.851</v>
      </c>
      <c r="J8" s="27">
        <v>395.52600000000001</v>
      </c>
      <c r="K8" s="27">
        <v>105.89100000000001</v>
      </c>
      <c r="L8" s="27">
        <v>501.41699999999997</v>
      </c>
      <c r="M8" s="27">
        <v>112.357</v>
      </c>
      <c r="N8" s="27">
        <v>0</v>
      </c>
      <c r="O8" s="27">
        <v>389.06</v>
      </c>
      <c r="P8" s="28">
        <v>379.38799999999998</v>
      </c>
      <c r="Q8" s="359"/>
      <c r="R8" s="360"/>
    </row>
    <row r="9" spans="1:18" x14ac:dyDescent="0.25">
      <c r="A9" s="35"/>
      <c r="B9" s="32" t="s">
        <v>2</v>
      </c>
      <c r="C9" s="27">
        <v>252.916</v>
      </c>
      <c r="D9" s="27">
        <v>82.251000000000005</v>
      </c>
      <c r="E9" s="27">
        <v>62.107999999999997</v>
      </c>
      <c r="F9" s="27">
        <v>12.852</v>
      </c>
      <c r="G9" s="27">
        <v>0.89100000000000001</v>
      </c>
      <c r="H9" s="27">
        <v>398.166</v>
      </c>
      <c r="I9" s="27">
        <v>-8.1969999999999992</v>
      </c>
      <c r="J9" s="27">
        <v>389.96899999999999</v>
      </c>
      <c r="K9" s="27">
        <v>100.467</v>
      </c>
      <c r="L9" s="27">
        <v>490.43599999999998</v>
      </c>
      <c r="M9" s="27">
        <v>107.572</v>
      </c>
      <c r="N9" s="27">
        <v>0</v>
      </c>
      <c r="O9" s="27">
        <v>382.86399999999998</v>
      </c>
      <c r="P9" s="28">
        <v>376.69</v>
      </c>
      <c r="Q9" s="359"/>
      <c r="R9" s="360"/>
    </row>
    <row r="10" spans="1:18" x14ac:dyDescent="0.25">
      <c r="A10" s="35"/>
      <c r="B10" s="32" t="s">
        <v>3</v>
      </c>
      <c r="C10" s="27">
        <v>250.696</v>
      </c>
      <c r="D10" s="27">
        <v>81.513000000000005</v>
      </c>
      <c r="E10" s="27">
        <v>58.491</v>
      </c>
      <c r="F10" s="27">
        <v>11.907</v>
      </c>
      <c r="G10" s="27">
        <v>0.997</v>
      </c>
      <c r="H10" s="27">
        <v>391.697</v>
      </c>
      <c r="I10" s="27">
        <v>-1.58</v>
      </c>
      <c r="J10" s="27">
        <v>390.11700000000002</v>
      </c>
      <c r="K10" s="27">
        <v>97.801000000000002</v>
      </c>
      <c r="L10" s="27">
        <v>487.91800000000001</v>
      </c>
      <c r="M10" s="27">
        <v>105.461</v>
      </c>
      <c r="N10" s="27">
        <v>0</v>
      </c>
      <c r="O10" s="27">
        <v>382.45699999999999</v>
      </c>
      <c r="P10" s="28">
        <v>377.09399999999999</v>
      </c>
      <c r="Q10" s="359"/>
      <c r="R10" s="360"/>
    </row>
    <row r="11" spans="1:18" x14ac:dyDescent="0.25">
      <c r="A11" s="35"/>
      <c r="B11" s="32" t="s">
        <v>4</v>
      </c>
      <c r="C11" s="27">
        <v>251.91399999999999</v>
      </c>
      <c r="D11" s="27">
        <v>83.516999999999996</v>
      </c>
      <c r="E11" s="27">
        <v>58.86</v>
      </c>
      <c r="F11" s="27">
        <v>13.131</v>
      </c>
      <c r="G11" s="27">
        <v>1.4999999999999999E-2</v>
      </c>
      <c r="H11" s="27">
        <v>394.30599999999998</v>
      </c>
      <c r="I11" s="27">
        <v>-2.92</v>
      </c>
      <c r="J11" s="27">
        <v>391.38600000000002</v>
      </c>
      <c r="K11" s="27">
        <v>100.36</v>
      </c>
      <c r="L11" s="27">
        <v>491.74599999999998</v>
      </c>
      <c r="M11" s="27">
        <v>106.277</v>
      </c>
      <c r="N11" s="27">
        <v>0</v>
      </c>
      <c r="O11" s="27">
        <v>385.46899999999999</v>
      </c>
      <c r="P11" s="28">
        <v>386.39699999999999</v>
      </c>
      <c r="Q11" s="359"/>
      <c r="R11" s="360"/>
    </row>
    <row r="12" spans="1:18" x14ac:dyDescent="0.25">
      <c r="A12" s="35"/>
      <c r="B12" s="32" t="s">
        <v>5</v>
      </c>
      <c r="C12" s="27">
        <v>254.45400000000001</v>
      </c>
      <c r="D12" s="27">
        <v>83.852999999999994</v>
      </c>
      <c r="E12" s="27">
        <v>57.728000000000002</v>
      </c>
      <c r="F12" s="27">
        <v>12.842000000000001</v>
      </c>
      <c r="G12" s="27">
        <v>-0.22500000000000001</v>
      </c>
      <c r="H12" s="27">
        <v>395.81</v>
      </c>
      <c r="I12" s="27">
        <v>-1.744</v>
      </c>
      <c r="J12" s="27">
        <v>394.06599999999997</v>
      </c>
      <c r="K12" s="27">
        <v>103.39100000000001</v>
      </c>
      <c r="L12" s="27">
        <v>497.45699999999999</v>
      </c>
      <c r="M12" s="27">
        <v>111.03400000000001</v>
      </c>
      <c r="N12" s="27">
        <v>0</v>
      </c>
      <c r="O12" s="27">
        <v>386.423</v>
      </c>
      <c r="P12" s="28">
        <v>385.50299999999999</v>
      </c>
      <c r="Q12" s="359"/>
      <c r="R12" s="360"/>
    </row>
    <row r="13" spans="1:18" x14ac:dyDescent="0.25">
      <c r="A13" s="35"/>
      <c r="B13" s="32" t="s">
        <v>6</v>
      </c>
      <c r="C13" s="27">
        <v>253.178</v>
      </c>
      <c r="D13" s="27">
        <v>84.795000000000002</v>
      </c>
      <c r="E13" s="27">
        <v>59.640999999999998</v>
      </c>
      <c r="F13" s="27">
        <v>12.932</v>
      </c>
      <c r="G13" s="27">
        <v>0.68500000000000005</v>
      </c>
      <c r="H13" s="27">
        <v>398.29899999999998</v>
      </c>
      <c r="I13" s="27">
        <v>-7.0000000000000007E-2</v>
      </c>
      <c r="J13" s="27">
        <v>398.22899999999998</v>
      </c>
      <c r="K13" s="27">
        <v>106.407</v>
      </c>
      <c r="L13" s="27">
        <v>504.63600000000002</v>
      </c>
      <c r="M13" s="27">
        <v>113.494</v>
      </c>
      <c r="N13" s="27">
        <v>0</v>
      </c>
      <c r="O13" s="27">
        <v>391.142</v>
      </c>
      <c r="P13" s="28">
        <v>391.536</v>
      </c>
      <c r="Q13" s="359"/>
      <c r="R13" s="360"/>
    </row>
    <row r="14" spans="1:18" x14ac:dyDescent="0.25">
      <c r="A14" s="35"/>
      <c r="B14" s="32" t="s">
        <v>7</v>
      </c>
      <c r="C14" s="27">
        <v>259.81200000000001</v>
      </c>
      <c r="D14" s="27">
        <v>83.626999999999995</v>
      </c>
      <c r="E14" s="27">
        <v>60.21</v>
      </c>
      <c r="F14" s="27">
        <v>12.601000000000001</v>
      </c>
      <c r="G14" s="27">
        <v>-0.83699999999999997</v>
      </c>
      <c r="H14" s="27">
        <v>402.81200000000001</v>
      </c>
      <c r="I14" s="27">
        <v>2.7370000000000001</v>
      </c>
      <c r="J14" s="27">
        <v>405.54899999999998</v>
      </c>
      <c r="K14" s="27">
        <v>112.172</v>
      </c>
      <c r="L14" s="27">
        <v>517.721</v>
      </c>
      <c r="M14" s="27">
        <v>120.473</v>
      </c>
      <c r="N14" s="27">
        <v>0</v>
      </c>
      <c r="O14" s="27">
        <v>397.24799999999999</v>
      </c>
      <c r="P14" s="28">
        <v>398.02300000000002</v>
      </c>
      <c r="Q14" s="359"/>
      <c r="R14" s="360"/>
    </row>
    <row r="15" spans="1:18" x14ac:dyDescent="0.25">
      <c r="A15" s="35"/>
      <c r="B15" s="32" t="s">
        <v>8</v>
      </c>
      <c r="C15" s="27">
        <v>260.51299999999998</v>
      </c>
      <c r="D15" s="27">
        <v>83.811000000000007</v>
      </c>
      <c r="E15" s="27">
        <v>62.341999999999999</v>
      </c>
      <c r="F15" s="27">
        <v>12.698</v>
      </c>
      <c r="G15" s="27">
        <v>4.1000000000000002E-2</v>
      </c>
      <c r="H15" s="27">
        <v>406.70699999999999</v>
      </c>
      <c r="I15" s="27">
        <v>1.766</v>
      </c>
      <c r="J15" s="27">
        <v>408.47300000000001</v>
      </c>
      <c r="K15" s="27">
        <v>111.184</v>
      </c>
      <c r="L15" s="27">
        <v>519.65700000000004</v>
      </c>
      <c r="M15" s="27">
        <v>121.76</v>
      </c>
      <c r="N15" s="27">
        <v>0</v>
      </c>
      <c r="O15" s="27">
        <v>397.89699999999999</v>
      </c>
      <c r="P15" s="28">
        <v>397.34800000000001</v>
      </c>
      <c r="Q15" s="359"/>
      <c r="R15" s="360"/>
    </row>
    <row r="16" spans="1:18" x14ac:dyDescent="0.25">
      <c r="A16" s="35"/>
      <c r="B16" s="32" t="s">
        <v>9</v>
      </c>
      <c r="C16" s="27">
        <v>261.05399999999997</v>
      </c>
      <c r="D16" s="27">
        <v>85.042000000000002</v>
      </c>
      <c r="E16" s="27">
        <v>63.091000000000001</v>
      </c>
      <c r="F16" s="27">
        <v>12.305</v>
      </c>
      <c r="G16" s="27">
        <v>0.107</v>
      </c>
      <c r="H16" s="27">
        <v>409.29399999999998</v>
      </c>
      <c r="I16" s="27">
        <v>1.0249999999999999</v>
      </c>
      <c r="J16" s="27">
        <v>410.31900000000002</v>
      </c>
      <c r="K16" s="27">
        <v>117.324</v>
      </c>
      <c r="L16" s="27">
        <v>527.64300000000003</v>
      </c>
      <c r="M16" s="27">
        <v>126.464</v>
      </c>
      <c r="N16" s="27">
        <v>0</v>
      </c>
      <c r="O16" s="27">
        <v>401.17899999999997</v>
      </c>
      <c r="P16" s="28">
        <v>401.64100000000002</v>
      </c>
      <c r="Q16" s="359"/>
      <c r="R16" s="360"/>
    </row>
    <row r="17" spans="1:18" x14ac:dyDescent="0.25">
      <c r="A17" s="35"/>
      <c r="B17" s="32" t="s">
        <v>10</v>
      </c>
      <c r="C17" s="27">
        <v>263.81799999999998</v>
      </c>
      <c r="D17" s="27">
        <v>87.334000000000003</v>
      </c>
      <c r="E17" s="27">
        <v>62.24</v>
      </c>
      <c r="F17" s="27">
        <v>12.772</v>
      </c>
      <c r="G17" s="27">
        <v>-1.6639999999999999</v>
      </c>
      <c r="H17" s="27">
        <v>411.72800000000001</v>
      </c>
      <c r="I17" s="27">
        <v>3.1549999999999998</v>
      </c>
      <c r="J17" s="27">
        <v>414.88299999999998</v>
      </c>
      <c r="K17" s="27">
        <v>122.779</v>
      </c>
      <c r="L17" s="27">
        <v>537.66200000000003</v>
      </c>
      <c r="M17" s="27">
        <v>126.51600000000001</v>
      </c>
      <c r="N17" s="27">
        <v>0</v>
      </c>
      <c r="O17" s="27">
        <v>411.14600000000002</v>
      </c>
      <c r="P17" s="28">
        <v>412.98700000000002</v>
      </c>
      <c r="Q17" s="359"/>
      <c r="R17" s="360"/>
    </row>
    <row r="18" spans="1:18" x14ac:dyDescent="0.25">
      <c r="A18" s="35"/>
      <c r="B18" s="32" t="s">
        <v>11</v>
      </c>
      <c r="C18" s="27">
        <v>265.45299999999997</v>
      </c>
      <c r="D18" s="27">
        <v>82.802999999999997</v>
      </c>
      <c r="E18" s="27">
        <v>62.316000000000003</v>
      </c>
      <c r="F18" s="27">
        <v>11.798</v>
      </c>
      <c r="G18" s="27">
        <v>0.10199999999999999</v>
      </c>
      <c r="H18" s="27">
        <v>410.67399999999998</v>
      </c>
      <c r="I18" s="27">
        <v>1.5609999999999999</v>
      </c>
      <c r="J18" s="27">
        <v>412.23500000000001</v>
      </c>
      <c r="K18" s="27">
        <v>124.985</v>
      </c>
      <c r="L18" s="27">
        <v>537.22</v>
      </c>
      <c r="M18" s="27">
        <v>128.43299999999999</v>
      </c>
      <c r="N18" s="27">
        <v>0</v>
      </c>
      <c r="O18" s="27">
        <v>408.78699999999998</v>
      </c>
      <c r="P18" s="28">
        <v>413.55799999999999</v>
      </c>
      <c r="Q18" s="359"/>
      <c r="R18" s="360"/>
    </row>
    <row r="19" spans="1:18" x14ac:dyDescent="0.25">
      <c r="A19" s="35"/>
      <c r="B19" s="32" t="s">
        <v>12</v>
      </c>
      <c r="C19" s="27">
        <v>267.57299999999998</v>
      </c>
      <c r="D19" s="27">
        <v>83.659000000000006</v>
      </c>
      <c r="E19" s="27">
        <v>64.338999999999999</v>
      </c>
      <c r="F19" s="27">
        <v>11.994999999999999</v>
      </c>
      <c r="G19" s="27">
        <v>1.3220000000000001</v>
      </c>
      <c r="H19" s="27">
        <v>416.89299999999997</v>
      </c>
      <c r="I19" s="27">
        <v>-0.53600000000000003</v>
      </c>
      <c r="J19" s="27">
        <v>416.35700000000003</v>
      </c>
      <c r="K19" s="27">
        <v>125.526</v>
      </c>
      <c r="L19" s="27">
        <v>541.88300000000004</v>
      </c>
      <c r="M19" s="27">
        <v>131.62100000000001</v>
      </c>
      <c r="N19" s="27">
        <v>0</v>
      </c>
      <c r="O19" s="27">
        <v>410.262</v>
      </c>
      <c r="P19" s="28">
        <v>409.56799999999998</v>
      </c>
      <c r="Q19" s="359"/>
      <c r="R19" s="360"/>
    </row>
    <row r="20" spans="1:18" x14ac:dyDescent="0.25">
      <c r="A20" s="35"/>
      <c r="B20" s="32" t="s">
        <v>13</v>
      </c>
      <c r="C20" s="27">
        <v>269.56</v>
      </c>
      <c r="D20" s="27">
        <v>84.527000000000001</v>
      </c>
      <c r="E20" s="27">
        <v>66.515000000000001</v>
      </c>
      <c r="F20" s="27">
        <v>11.722</v>
      </c>
      <c r="G20" s="27">
        <v>0.436</v>
      </c>
      <c r="H20" s="27">
        <v>421.03800000000001</v>
      </c>
      <c r="I20" s="27">
        <v>-1.494</v>
      </c>
      <c r="J20" s="27">
        <v>419.54399999999998</v>
      </c>
      <c r="K20" s="27">
        <v>127.366</v>
      </c>
      <c r="L20" s="27">
        <v>546.91</v>
      </c>
      <c r="M20" s="27">
        <v>132.559</v>
      </c>
      <c r="N20" s="27">
        <v>0</v>
      </c>
      <c r="O20" s="27">
        <v>414.351</v>
      </c>
      <c r="P20" s="28">
        <v>414.95600000000002</v>
      </c>
      <c r="Q20" s="359"/>
      <c r="R20" s="360"/>
    </row>
    <row r="21" spans="1:18" x14ac:dyDescent="0.25">
      <c r="A21" s="35"/>
      <c r="B21" s="32" t="s">
        <v>14</v>
      </c>
      <c r="C21" s="27">
        <v>273.279</v>
      </c>
      <c r="D21" s="27">
        <v>88.391000000000005</v>
      </c>
      <c r="E21" s="27">
        <v>67.075000000000003</v>
      </c>
      <c r="F21" s="27">
        <v>11.77</v>
      </c>
      <c r="G21" s="27">
        <v>-1.383</v>
      </c>
      <c r="H21" s="27">
        <v>427.36200000000002</v>
      </c>
      <c r="I21" s="27">
        <v>-6.29</v>
      </c>
      <c r="J21" s="27">
        <v>421.072</v>
      </c>
      <c r="K21" s="27">
        <v>129.75</v>
      </c>
      <c r="L21" s="27">
        <v>550.822</v>
      </c>
      <c r="M21" s="27">
        <v>133.32</v>
      </c>
      <c r="N21" s="27">
        <v>0</v>
      </c>
      <c r="O21" s="27">
        <v>417.50200000000001</v>
      </c>
      <c r="P21" s="28">
        <v>414.78899999999999</v>
      </c>
      <c r="Q21" s="359"/>
      <c r="R21" s="360"/>
    </row>
    <row r="22" spans="1:18" x14ac:dyDescent="0.25">
      <c r="A22" s="35"/>
      <c r="B22" s="32" t="s">
        <v>15</v>
      </c>
      <c r="C22" s="27">
        <v>275.53800000000001</v>
      </c>
      <c r="D22" s="27">
        <v>84.43</v>
      </c>
      <c r="E22" s="27">
        <v>65.242999999999995</v>
      </c>
      <c r="F22" s="27">
        <v>12.247</v>
      </c>
      <c r="G22" s="27">
        <v>0.72</v>
      </c>
      <c r="H22" s="27">
        <v>425.93099999999998</v>
      </c>
      <c r="I22" s="27">
        <v>1.724</v>
      </c>
      <c r="J22" s="27">
        <v>427.65499999999997</v>
      </c>
      <c r="K22" s="27">
        <v>123.774</v>
      </c>
      <c r="L22" s="27">
        <v>551.42899999999997</v>
      </c>
      <c r="M22" s="27">
        <v>133.33099999999999</v>
      </c>
      <c r="N22" s="27">
        <v>0</v>
      </c>
      <c r="O22" s="27">
        <v>418.09800000000001</v>
      </c>
      <c r="P22" s="28">
        <v>413.97800000000001</v>
      </c>
      <c r="Q22" s="359"/>
      <c r="R22" s="360"/>
    </row>
    <row r="23" spans="1:18" x14ac:dyDescent="0.25">
      <c r="A23" s="35"/>
      <c r="B23" s="32" t="s">
        <v>16</v>
      </c>
      <c r="C23" s="27">
        <v>277.06599999999997</v>
      </c>
      <c r="D23" s="27">
        <v>85.388000000000005</v>
      </c>
      <c r="E23" s="27">
        <v>65.436999999999998</v>
      </c>
      <c r="F23" s="27">
        <v>10.952</v>
      </c>
      <c r="G23" s="27">
        <v>0.34799999999999998</v>
      </c>
      <c r="H23" s="27">
        <v>428.23899999999998</v>
      </c>
      <c r="I23" s="27">
        <v>6.4119999999999999</v>
      </c>
      <c r="J23" s="27">
        <v>434.65100000000001</v>
      </c>
      <c r="K23" s="27">
        <v>125.855</v>
      </c>
      <c r="L23" s="27">
        <v>560.50599999999997</v>
      </c>
      <c r="M23" s="27">
        <v>131.75800000000001</v>
      </c>
      <c r="N23" s="27">
        <v>0</v>
      </c>
      <c r="O23" s="27">
        <v>428.74799999999999</v>
      </c>
      <c r="P23" s="28">
        <v>424.93400000000003</v>
      </c>
      <c r="Q23" s="359"/>
      <c r="R23" s="360"/>
    </row>
    <row r="24" spans="1:18" x14ac:dyDescent="0.25">
      <c r="A24" s="35"/>
      <c r="B24" s="32" t="s">
        <v>17</v>
      </c>
      <c r="C24" s="27">
        <v>280.04500000000002</v>
      </c>
      <c r="D24" s="27">
        <v>86.819000000000003</v>
      </c>
      <c r="E24" s="27">
        <v>69.277000000000001</v>
      </c>
      <c r="F24" s="27">
        <v>11.186</v>
      </c>
      <c r="G24" s="27">
        <v>0.44</v>
      </c>
      <c r="H24" s="27">
        <v>436.58100000000002</v>
      </c>
      <c r="I24" s="27">
        <v>5.3999999999999999E-2</v>
      </c>
      <c r="J24" s="27">
        <v>436.63499999999999</v>
      </c>
      <c r="K24" s="27">
        <v>125.363</v>
      </c>
      <c r="L24" s="27">
        <v>561.99800000000005</v>
      </c>
      <c r="M24" s="27">
        <v>131.929</v>
      </c>
      <c r="N24" s="27">
        <v>0</v>
      </c>
      <c r="O24" s="27">
        <v>430.06900000000002</v>
      </c>
      <c r="P24" s="28">
        <v>422.91899999999998</v>
      </c>
      <c r="Q24" s="359"/>
      <c r="R24" s="360"/>
    </row>
    <row r="25" spans="1:18" x14ac:dyDescent="0.25">
      <c r="A25" s="35"/>
      <c r="B25" s="32" t="s">
        <v>18</v>
      </c>
      <c r="C25" s="27">
        <v>284.73599999999999</v>
      </c>
      <c r="D25" s="27">
        <v>86.292000000000002</v>
      </c>
      <c r="E25" s="27">
        <v>66.171000000000006</v>
      </c>
      <c r="F25" s="27">
        <v>10.199999999999999</v>
      </c>
      <c r="G25" s="27">
        <v>0.42499999999999999</v>
      </c>
      <c r="H25" s="27">
        <v>437.62400000000002</v>
      </c>
      <c r="I25" s="27">
        <v>-2.1669999999999998</v>
      </c>
      <c r="J25" s="27">
        <v>435.45699999999999</v>
      </c>
      <c r="K25" s="27">
        <v>131.72399999999999</v>
      </c>
      <c r="L25" s="27">
        <v>567.18100000000004</v>
      </c>
      <c r="M25" s="27">
        <v>134.19200000000001</v>
      </c>
      <c r="N25" s="27">
        <v>0</v>
      </c>
      <c r="O25" s="27">
        <v>432.98899999999998</v>
      </c>
      <c r="P25" s="28">
        <v>420.42700000000002</v>
      </c>
      <c r="Q25" s="359"/>
      <c r="R25" s="360"/>
    </row>
    <row r="26" spans="1:18" x14ac:dyDescent="0.25">
      <c r="A26" s="35"/>
      <c r="B26" s="32" t="s">
        <v>19</v>
      </c>
      <c r="C26" s="27">
        <v>285.714</v>
      </c>
      <c r="D26" s="27">
        <v>86.210999999999999</v>
      </c>
      <c r="E26" s="27">
        <v>69.037999999999997</v>
      </c>
      <c r="F26" s="27">
        <v>11.54</v>
      </c>
      <c r="G26" s="27">
        <v>1.3069999999999999</v>
      </c>
      <c r="H26" s="27">
        <v>442.27</v>
      </c>
      <c r="I26" s="27">
        <v>-0.61299999999999999</v>
      </c>
      <c r="J26" s="27">
        <v>441.65699999999998</v>
      </c>
      <c r="K26" s="27">
        <v>133.00800000000001</v>
      </c>
      <c r="L26" s="27">
        <v>574.66499999999996</v>
      </c>
      <c r="M26" s="27">
        <v>138.358</v>
      </c>
      <c r="N26" s="27">
        <v>0</v>
      </c>
      <c r="O26" s="27">
        <v>436.30700000000002</v>
      </c>
      <c r="P26" s="28">
        <v>430.625</v>
      </c>
      <c r="Q26" s="359"/>
      <c r="R26" s="360"/>
    </row>
    <row r="27" spans="1:18" x14ac:dyDescent="0.25">
      <c r="A27" s="35"/>
      <c r="B27" s="32" t="s">
        <v>20</v>
      </c>
      <c r="C27" s="27">
        <v>289.74599999999998</v>
      </c>
      <c r="D27" s="27">
        <v>85.655000000000001</v>
      </c>
      <c r="E27" s="27">
        <v>72.772000000000006</v>
      </c>
      <c r="F27" s="27">
        <v>11.682</v>
      </c>
      <c r="G27" s="27">
        <v>-1</v>
      </c>
      <c r="H27" s="27">
        <v>447.173</v>
      </c>
      <c r="I27" s="27">
        <v>5.1139999999999999</v>
      </c>
      <c r="J27" s="27">
        <v>452.28699999999998</v>
      </c>
      <c r="K27" s="27">
        <v>131.15199999999999</v>
      </c>
      <c r="L27" s="27">
        <v>583.43899999999996</v>
      </c>
      <c r="M27" s="27">
        <v>139.09299999999999</v>
      </c>
      <c r="N27" s="27">
        <v>0</v>
      </c>
      <c r="O27" s="27">
        <v>444.346</v>
      </c>
      <c r="P27" s="28">
        <v>435.32</v>
      </c>
      <c r="Q27" s="359"/>
      <c r="R27" s="360"/>
    </row>
    <row r="28" spans="1:18" x14ac:dyDescent="0.25">
      <c r="A28" s="35"/>
      <c r="B28" s="32" t="s">
        <v>21</v>
      </c>
      <c r="C28" s="27">
        <v>292.161</v>
      </c>
      <c r="D28" s="27">
        <v>88.429000000000002</v>
      </c>
      <c r="E28" s="27">
        <v>73.426000000000002</v>
      </c>
      <c r="F28" s="27">
        <v>12.237</v>
      </c>
      <c r="G28" s="27">
        <v>4.5880000000000001</v>
      </c>
      <c r="H28" s="27">
        <v>458.60399999999998</v>
      </c>
      <c r="I28" s="27">
        <v>2.3780000000000001</v>
      </c>
      <c r="J28" s="27">
        <v>460.98200000000003</v>
      </c>
      <c r="K28" s="27">
        <v>127.642</v>
      </c>
      <c r="L28" s="27">
        <v>588.62400000000002</v>
      </c>
      <c r="M28" s="27">
        <v>140.91900000000001</v>
      </c>
      <c r="N28" s="27">
        <v>0</v>
      </c>
      <c r="O28" s="27">
        <v>447.70499999999998</v>
      </c>
      <c r="P28" s="28">
        <v>438.59899999999999</v>
      </c>
      <c r="Q28" s="359"/>
      <c r="R28" s="360"/>
    </row>
    <row r="29" spans="1:18" x14ac:dyDescent="0.25">
      <c r="A29" s="35"/>
      <c r="B29" s="32" t="s">
        <v>22</v>
      </c>
      <c r="C29" s="27">
        <v>295.245</v>
      </c>
      <c r="D29" s="27">
        <v>89.578000000000003</v>
      </c>
      <c r="E29" s="27">
        <v>75.596999999999994</v>
      </c>
      <c r="F29" s="27">
        <v>13.531000000000001</v>
      </c>
      <c r="G29" s="27">
        <v>0.26300000000000001</v>
      </c>
      <c r="H29" s="27">
        <v>460.68299999999999</v>
      </c>
      <c r="I29" s="27">
        <v>0.91400000000000003</v>
      </c>
      <c r="J29" s="27">
        <v>461.59699999999998</v>
      </c>
      <c r="K29" s="27">
        <v>128.70099999999999</v>
      </c>
      <c r="L29" s="27">
        <v>590.298</v>
      </c>
      <c r="M29" s="27">
        <v>136.41499999999999</v>
      </c>
      <c r="N29" s="27">
        <v>0</v>
      </c>
      <c r="O29" s="27">
        <v>453.88299999999998</v>
      </c>
      <c r="P29" s="28">
        <v>446.41300000000001</v>
      </c>
      <c r="Q29" s="359"/>
      <c r="R29" s="360"/>
    </row>
    <row r="30" spans="1:18" x14ac:dyDescent="0.25">
      <c r="A30" s="35"/>
      <c r="B30" s="32" t="s">
        <v>23</v>
      </c>
      <c r="C30" s="27">
        <v>298.57900000000001</v>
      </c>
      <c r="D30" s="27">
        <v>87.65</v>
      </c>
      <c r="E30" s="27">
        <v>75.432000000000002</v>
      </c>
      <c r="F30" s="27">
        <v>11.79</v>
      </c>
      <c r="G30" s="27">
        <v>-1.6080000000000001</v>
      </c>
      <c r="H30" s="27">
        <v>460.053</v>
      </c>
      <c r="I30" s="27">
        <v>5.5949999999999998</v>
      </c>
      <c r="J30" s="27">
        <v>465.64800000000002</v>
      </c>
      <c r="K30" s="27">
        <v>131.21199999999999</v>
      </c>
      <c r="L30" s="27">
        <v>596.86</v>
      </c>
      <c r="M30" s="27">
        <v>136.16399999999999</v>
      </c>
      <c r="N30" s="27">
        <v>0</v>
      </c>
      <c r="O30" s="27">
        <v>460.69600000000003</v>
      </c>
      <c r="P30" s="28">
        <v>452.78500000000003</v>
      </c>
      <c r="Q30" s="359"/>
      <c r="R30" s="360"/>
    </row>
    <row r="31" spans="1:18" x14ac:dyDescent="0.25">
      <c r="A31" s="35"/>
      <c r="B31" s="32" t="s">
        <v>24</v>
      </c>
      <c r="C31" s="27">
        <v>301.63799999999998</v>
      </c>
      <c r="D31" s="27">
        <v>90.058999999999997</v>
      </c>
      <c r="E31" s="27">
        <v>76.884</v>
      </c>
      <c r="F31" s="27">
        <v>12.459</v>
      </c>
      <c r="G31" s="27">
        <v>-0.79900000000000004</v>
      </c>
      <c r="H31" s="27">
        <v>467.78199999999998</v>
      </c>
      <c r="I31" s="27">
        <v>4.7629999999999999</v>
      </c>
      <c r="J31" s="27">
        <v>472.54500000000002</v>
      </c>
      <c r="K31" s="27">
        <v>128.60300000000001</v>
      </c>
      <c r="L31" s="27">
        <v>601.14800000000002</v>
      </c>
      <c r="M31" s="27">
        <v>136.41800000000001</v>
      </c>
      <c r="N31" s="27">
        <v>0</v>
      </c>
      <c r="O31" s="27">
        <v>464.73</v>
      </c>
      <c r="P31" s="28">
        <v>453.87</v>
      </c>
      <c r="Q31" s="359"/>
      <c r="R31" s="360"/>
    </row>
    <row r="32" spans="1:18" x14ac:dyDescent="0.25">
      <c r="A32" s="35"/>
      <c r="B32" s="32" t="s">
        <v>25</v>
      </c>
      <c r="C32" s="27">
        <v>303.14699999999999</v>
      </c>
      <c r="D32" s="27">
        <v>89.813999999999993</v>
      </c>
      <c r="E32" s="27">
        <v>77.834000000000003</v>
      </c>
      <c r="F32" s="27">
        <v>13.016</v>
      </c>
      <c r="G32" s="27">
        <v>2.0920000000000001</v>
      </c>
      <c r="H32" s="27">
        <v>472.887</v>
      </c>
      <c r="I32" s="27">
        <v>1.2929999999999999</v>
      </c>
      <c r="J32" s="27">
        <v>474.18</v>
      </c>
      <c r="K32" s="27">
        <v>131.77600000000001</v>
      </c>
      <c r="L32" s="27">
        <v>605.95600000000002</v>
      </c>
      <c r="M32" s="27">
        <v>140.97</v>
      </c>
      <c r="N32" s="27">
        <v>0</v>
      </c>
      <c r="O32" s="27">
        <v>464.98599999999999</v>
      </c>
      <c r="P32" s="28">
        <v>453.4</v>
      </c>
      <c r="Q32" s="359"/>
      <c r="R32" s="360"/>
    </row>
    <row r="33" spans="1:18" x14ac:dyDescent="0.25">
      <c r="A33" s="35"/>
      <c r="B33" s="32" t="s">
        <v>26</v>
      </c>
      <c r="C33" s="27">
        <v>304.35899999999998</v>
      </c>
      <c r="D33" s="27">
        <v>90.075000000000003</v>
      </c>
      <c r="E33" s="27">
        <v>79.608999999999995</v>
      </c>
      <c r="F33" s="27">
        <v>13.342000000000001</v>
      </c>
      <c r="G33" s="27">
        <v>2.508</v>
      </c>
      <c r="H33" s="27">
        <v>476.55099999999999</v>
      </c>
      <c r="I33" s="27">
        <v>0.193</v>
      </c>
      <c r="J33" s="27">
        <v>476.74400000000003</v>
      </c>
      <c r="K33" s="27">
        <v>130.245</v>
      </c>
      <c r="L33" s="27">
        <v>606.98900000000003</v>
      </c>
      <c r="M33" s="27">
        <v>139.69399999999999</v>
      </c>
      <c r="N33" s="27">
        <v>0</v>
      </c>
      <c r="O33" s="27">
        <v>467.29500000000002</v>
      </c>
      <c r="P33" s="28">
        <v>457.20499999999998</v>
      </c>
      <c r="Q33" s="359"/>
      <c r="R33" s="360"/>
    </row>
    <row r="34" spans="1:18" x14ac:dyDescent="0.25">
      <c r="A34" s="35"/>
      <c r="B34" s="32" t="s">
        <v>27</v>
      </c>
      <c r="C34" s="27">
        <v>307.49799999999999</v>
      </c>
      <c r="D34" s="27">
        <v>89.42</v>
      </c>
      <c r="E34" s="27">
        <v>80.278999999999996</v>
      </c>
      <c r="F34" s="27">
        <v>13.002000000000001</v>
      </c>
      <c r="G34" s="27">
        <v>-0.32500000000000001</v>
      </c>
      <c r="H34" s="27">
        <v>476.87200000000001</v>
      </c>
      <c r="I34" s="27">
        <v>3.33</v>
      </c>
      <c r="J34" s="27">
        <v>480.202</v>
      </c>
      <c r="K34" s="27">
        <v>131.03200000000001</v>
      </c>
      <c r="L34" s="27">
        <v>611.23400000000004</v>
      </c>
      <c r="M34" s="27">
        <v>136.005</v>
      </c>
      <c r="N34" s="27">
        <v>0</v>
      </c>
      <c r="O34" s="27">
        <v>475.22899999999998</v>
      </c>
      <c r="P34" s="28">
        <v>469.23500000000001</v>
      </c>
      <c r="Q34" s="359"/>
      <c r="R34" s="360"/>
    </row>
    <row r="35" spans="1:18" x14ac:dyDescent="0.25">
      <c r="A35" s="35"/>
      <c r="B35" s="32" t="s">
        <v>28</v>
      </c>
      <c r="C35" s="27">
        <v>310.19200000000001</v>
      </c>
      <c r="D35" s="27">
        <v>91.09</v>
      </c>
      <c r="E35" s="27">
        <v>79.034999999999997</v>
      </c>
      <c r="F35" s="27">
        <v>12.36</v>
      </c>
      <c r="G35" s="27">
        <v>-0.67100000000000004</v>
      </c>
      <c r="H35" s="27">
        <v>479.64600000000002</v>
      </c>
      <c r="I35" s="27">
        <v>2.1640000000000001</v>
      </c>
      <c r="J35" s="27">
        <v>481.81</v>
      </c>
      <c r="K35" s="27">
        <v>127.895</v>
      </c>
      <c r="L35" s="27">
        <v>609.70500000000004</v>
      </c>
      <c r="M35" s="27">
        <v>134.16399999999999</v>
      </c>
      <c r="N35" s="27">
        <v>0</v>
      </c>
      <c r="O35" s="27">
        <v>475.541</v>
      </c>
      <c r="P35" s="28">
        <v>466.8</v>
      </c>
      <c r="Q35" s="359"/>
      <c r="R35" s="360"/>
    </row>
    <row r="36" spans="1:18" x14ac:dyDescent="0.25">
      <c r="A36" s="35"/>
      <c r="B36" s="32" t="s">
        <v>29</v>
      </c>
      <c r="C36" s="27">
        <v>313.43200000000002</v>
      </c>
      <c r="D36" s="27">
        <v>90.442999999999998</v>
      </c>
      <c r="E36" s="27">
        <v>80.509</v>
      </c>
      <c r="F36" s="27">
        <v>12.294</v>
      </c>
      <c r="G36" s="27">
        <v>-1.6759999999999999</v>
      </c>
      <c r="H36" s="27">
        <v>482.70800000000003</v>
      </c>
      <c r="I36" s="27">
        <v>1.359</v>
      </c>
      <c r="J36" s="27">
        <v>484.06700000000001</v>
      </c>
      <c r="K36" s="27">
        <v>130.43799999999999</v>
      </c>
      <c r="L36" s="27">
        <v>614.505</v>
      </c>
      <c r="M36" s="27">
        <v>136.73099999999999</v>
      </c>
      <c r="N36" s="27">
        <v>0</v>
      </c>
      <c r="O36" s="27">
        <v>477.774</v>
      </c>
      <c r="P36" s="28">
        <v>459.60500000000002</v>
      </c>
      <c r="Q36" s="359"/>
      <c r="R36" s="360"/>
    </row>
    <row r="37" spans="1:18" x14ac:dyDescent="0.25">
      <c r="A37" s="35"/>
      <c r="B37" s="32" t="s">
        <v>30</v>
      </c>
      <c r="C37" s="27">
        <v>317.39299999999997</v>
      </c>
      <c r="D37" s="27">
        <v>91.626000000000005</v>
      </c>
      <c r="E37" s="27">
        <v>80.667000000000002</v>
      </c>
      <c r="F37" s="27">
        <v>12.128</v>
      </c>
      <c r="G37" s="27">
        <v>0.29499999999999998</v>
      </c>
      <c r="H37" s="27">
        <v>489.98099999999999</v>
      </c>
      <c r="I37" s="27">
        <v>2.0459999999999998</v>
      </c>
      <c r="J37" s="27">
        <v>492.02699999999999</v>
      </c>
      <c r="K37" s="27">
        <v>131.40100000000001</v>
      </c>
      <c r="L37" s="27">
        <v>623.428</v>
      </c>
      <c r="M37" s="27">
        <v>138.102</v>
      </c>
      <c r="N37" s="27">
        <v>0</v>
      </c>
      <c r="O37" s="27">
        <v>485.32600000000002</v>
      </c>
      <c r="P37" s="28">
        <v>470.81799999999998</v>
      </c>
      <c r="Q37" s="359"/>
      <c r="R37" s="360"/>
    </row>
    <row r="38" spans="1:18" x14ac:dyDescent="0.25">
      <c r="A38" s="35"/>
      <c r="B38" s="32" t="s">
        <v>52</v>
      </c>
      <c r="C38" s="27">
        <v>321.21199999999999</v>
      </c>
      <c r="D38" s="27">
        <v>91.55</v>
      </c>
      <c r="E38" s="27">
        <v>82.433999999999997</v>
      </c>
      <c r="F38" s="27">
        <v>13.111000000000001</v>
      </c>
      <c r="G38" s="27">
        <v>-1.196</v>
      </c>
      <c r="H38" s="27">
        <v>494</v>
      </c>
      <c r="I38" s="27">
        <v>1.712</v>
      </c>
      <c r="J38" s="27">
        <v>495.71199999999999</v>
      </c>
      <c r="K38" s="27">
        <v>136.04400000000001</v>
      </c>
      <c r="L38" s="27">
        <v>631.75599999999997</v>
      </c>
      <c r="M38" s="27">
        <v>142.262</v>
      </c>
      <c r="N38" s="27">
        <v>0</v>
      </c>
      <c r="O38" s="27">
        <v>489.49400000000003</v>
      </c>
      <c r="P38" s="28">
        <v>475.548</v>
      </c>
      <c r="Q38" s="359"/>
      <c r="R38" s="360"/>
    </row>
    <row r="39" spans="1:18" x14ac:dyDescent="0.25">
      <c r="A39" s="35"/>
      <c r="B39" s="32" t="s">
        <v>53</v>
      </c>
      <c r="C39" s="27">
        <v>325.32400000000001</v>
      </c>
      <c r="D39" s="27">
        <v>92.031999999999996</v>
      </c>
      <c r="E39" s="27">
        <v>83.994</v>
      </c>
      <c r="F39" s="27">
        <v>13.46</v>
      </c>
      <c r="G39" s="27">
        <v>2.62</v>
      </c>
      <c r="H39" s="27">
        <v>503.97</v>
      </c>
      <c r="I39" s="27">
        <v>3.5</v>
      </c>
      <c r="J39" s="27">
        <v>507.47</v>
      </c>
      <c r="K39" s="27">
        <v>138.46199999999999</v>
      </c>
      <c r="L39" s="27">
        <v>645.93200000000002</v>
      </c>
      <c r="M39" s="27">
        <v>152.202</v>
      </c>
      <c r="N39" s="27">
        <v>0</v>
      </c>
      <c r="O39" s="27">
        <v>493.73</v>
      </c>
      <c r="P39" s="28">
        <v>482.65800000000002</v>
      </c>
      <c r="Q39" s="359"/>
      <c r="R39" s="360"/>
    </row>
    <row r="40" spans="1:18" x14ac:dyDescent="0.25">
      <c r="A40" s="35"/>
      <c r="B40" s="32" t="s">
        <v>54</v>
      </c>
      <c r="C40" s="27">
        <v>328.661</v>
      </c>
      <c r="D40" s="27">
        <v>92.766000000000005</v>
      </c>
      <c r="E40" s="27">
        <v>84.346999999999994</v>
      </c>
      <c r="F40" s="27">
        <v>13.401</v>
      </c>
      <c r="G40" s="27">
        <v>-1.87</v>
      </c>
      <c r="H40" s="27">
        <v>503.904</v>
      </c>
      <c r="I40" s="27">
        <v>1.298</v>
      </c>
      <c r="J40" s="27">
        <v>505.202</v>
      </c>
      <c r="K40" s="27">
        <v>151.054</v>
      </c>
      <c r="L40" s="27">
        <v>656.25599999999997</v>
      </c>
      <c r="M40" s="27">
        <v>155.28200000000001</v>
      </c>
      <c r="N40" s="27">
        <v>0</v>
      </c>
      <c r="O40" s="27">
        <v>500.97399999999999</v>
      </c>
      <c r="P40" s="28">
        <v>491.09199999999998</v>
      </c>
      <c r="Q40" s="359"/>
      <c r="R40" s="360"/>
    </row>
    <row r="41" spans="1:18" x14ac:dyDescent="0.25">
      <c r="A41" s="35"/>
      <c r="B41" s="32" t="s">
        <v>55</v>
      </c>
      <c r="C41" s="27">
        <v>332.97399999999999</v>
      </c>
      <c r="D41" s="27">
        <v>92.97</v>
      </c>
      <c r="E41" s="27">
        <v>85.478999999999999</v>
      </c>
      <c r="F41" s="27">
        <v>13.4</v>
      </c>
      <c r="G41" s="27">
        <v>-0.58099999999999996</v>
      </c>
      <c r="H41" s="27">
        <v>510.84199999999998</v>
      </c>
      <c r="I41" s="27">
        <v>2.613</v>
      </c>
      <c r="J41" s="27">
        <v>513.45500000000004</v>
      </c>
      <c r="K41" s="27">
        <v>150.70699999999999</v>
      </c>
      <c r="L41" s="27">
        <v>664.16200000000003</v>
      </c>
      <c r="M41" s="27">
        <v>157.929</v>
      </c>
      <c r="N41" s="27">
        <v>-0.35099999999999998</v>
      </c>
      <c r="O41" s="27">
        <v>505.88200000000001</v>
      </c>
      <c r="P41" s="28">
        <v>500.67700000000002</v>
      </c>
      <c r="Q41" s="359"/>
      <c r="R41" s="360"/>
    </row>
    <row r="42" spans="1:18" x14ac:dyDescent="0.25">
      <c r="A42" s="35"/>
      <c r="B42" s="32" t="s">
        <v>85</v>
      </c>
      <c r="C42" s="27">
        <v>334.91399999999999</v>
      </c>
      <c r="D42" s="27">
        <v>92.864000000000004</v>
      </c>
      <c r="E42" s="27">
        <v>87.418999999999997</v>
      </c>
      <c r="F42" s="27">
        <v>13.614000000000001</v>
      </c>
      <c r="G42" s="27">
        <v>0.19400000000000001</v>
      </c>
      <c r="H42" s="27">
        <v>515.39099999999996</v>
      </c>
      <c r="I42" s="27">
        <v>0.54400000000000004</v>
      </c>
      <c r="J42" s="27">
        <v>515.93499999999995</v>
      </c>
      <c r="K42" s="27">
        <v>152.14599999999999</v>
      </c>
      <c r="L42" s="27">
        <v>668.08100000000002</v>
      </c>
      <c r="M42" s="27">
        <v>159.17400000000001</v>
      </c>
      <c r="N42" s="27">
        <v>-0.67200000000000004</v>
      </c>
      <c r="O42" s="27">
        <v>508.23500000000001</v>
      </c>
      <c r="P42" s="28">
        <v>498.77499999999998</v>
      </c>
      <c r="Q42" s="359"/>
      <c r="R42" s="360"/>
    </row>
    <row r="43" spans="1:18" x14ac:dyDescent="0.25">
      <c r="A43" s="35"/>
      <c r="B43" s="32" t="s">
        <v>86</v>
      </c>
      <c r="C43" s="27">
        <v>335.928</v>
      </c>
      <c r="D43" s="27">
        <v>93.054000000000002</v>
      </c>
      <c r="E43" s="27">
        <v>88.296999999999997</v>
      </c>
      <c r="F43" s="27">
        <v>13.461</v>
      </c>
      <c r="G43" s="27">
        <v>0.108</v>
      </c>
      <c r="H43" s="27">
        <v>517.38699999999994</v>
      </c>
      <c r="I43" s="27">
        <v>1.044</v>
      </c>
      <c r="J43" s="27">
        <v>518.43100000000004</v>
      </c>
      <c r="K43" s="27">
        <v>156.33600000000001</v>
      </c>
      <c r="L43" s="27">
        <v>674.76700000000005</v>
      </c>
      <c r="M43" s="27">
        <v>161.28800000000001</v>
      </c>
      <c r="N43" s="27">
        <v>-1.099</v>
      </c>
      <c r="O43" s="27">
        <v>512.38</v>
      </c>
      <c r="P43" s="28">
        <v>504.983</v>
      </c>
      <c r="Q43" s="359"/>
      <c r="R43" s="360"/>
    </row>
    <row r="44" spans="1:18" x14ac:dyDescent="0.25">
      <c r="A44" s="35"/>
      <c r="B44" s="32" t="s">
        <v>87</v>
      </c>
      <c r="C44" s="27">
        <v>339.976</v>
      </c>
      <c r="D44" s="27">
        <v>93.861999999999995</v>
      </c>
      <c r="E44" s="27">
        <v>89.494</v>
      </c>
      <c r="F44" s="27">
        <v>13.555</v>
      </c>
      <c r="G44" s="27">
        <v>0.63300000000000001</v>
      </c>
      <c r="H44" s="27">
        <v>523.96500000000003</v>
      </c>
      <c r="I44" s="27">
        <v>-1.105</v>
      </c>
      <c r="J44" s="27">
        <v>522.86</v>
      </c>
      <c r="K44" s="27">
        <v>158.57400000000001</v>
      </c>
      <c r="L44" s="27">
        <v>681.43399999999997</v>
      </c>
      <c r="M44" s="27">
        <v>162.11199999999999</v>
      </c>
      <c r="N44" s="27">
        <v>-1.3480000000000001</v>
      </c>
      <c r="O44" s="27">
        <v>517.97400000000005</v>
      </c>
      <c r="P44" s="28">
        <v>507.23899999999998</v>
      </c>
      <c r="Q44" s="359"/>
      <c r="R44" s="360"/>
    </row>
    <row r="45" spans="1:18" x14ac:dyDescent="0.25">
      <c r="A45" s="35"/>
      <c r="B45" s="32" t="s">
        <v>88</v>
      </c>
      <c r="C45" s="27">
        <v>344.30700000000002</v>
      </c>
      <c r="D45" s="27">
        <v>94.73</v>
      </c>
      <c r="E45" s="27">
        <v>89.13</v>
      </c>
      <c r="F45" s="27">
        <v>13.199</v>
      </c>
      <c r="G45" s="27">
        <v>0.32900000000000001</v>
      </c>
      <c r="H45" s="27">
        <v>528.49599999999998</v>
      </c>
      <c r="I45" s="27">
        <v>-3.246</v>
      </c>
      <c r="J45" s="27">
        <v>525.25</v>
      </c>
      <c r="K45" s="27">
        <v>157.75800000000001</v>
      </c>
      <c r="L45" s="27">
        <v>683.00800000000004</v>
      </c>
      <c r="M45" s="27">
        <v>161.03</v>
      </c>
      <c r="N45" s="27">
        <v>-1.236</v>
      </c>
      <c r="O45" s="27">
        <v>520.74199999999996</v>
      </c>
      <c r="P45" s="28">
        <v>514.01700000000005</v>
      </c>
      <c r="Q45" s="359"/>
      <c r="R45" s="360"/>
    </row>
    <row r="46" spans="1:18" x14ac:dyDescent="0.25">
      <c r="A46" s="35"/>
      <c r="B46" s="32" t="s">
        <v>99</v>
      </c>
      <c r="C46" s="27">
        <v>346.27300000000002</v>
      </c>
      <c r="D46" s="27">
        <v>94.733999999999995</v>
      </c>
      <c r="E46" s="27">
        <v>88.771000000000001</v>
      </c>
      <c r="F46" s="27">
        <v>13.247</v>
      </c>
      <c r="G46" s="27">
        <v>1.3839999999999999</v>
      </c>
      <c r="H46" s="27">
        <v>531.16200000000003</v>
      </c>
      <c r="I46" s="27">
        <v>0.67200000000000004</v>
      </c>
      <c r="J46" s="27">
        <v>531.83399999999995</v>
      </c>
      <c r="K46" s="27">
        <v>157.542</v>
      </c>
      <c r="L46" s="27">
        <v>689.37599999999998</v>
      </c>
      <c r="M46" s="27">
        <v>163.648</v>
      </c>
      <c r="N46" s="27">
        <v>-0.997</v>
      </c>
      <c r="O46" s="27">
        <v>524.73099999999999</v>
      </c>
      <c r="P46" s="28">
        <v>515.91899999999998</v>
      </c>
      <c r="Q46" s="359"/>
      <c r="R46" s="360"/>
    </row>
    <row r="47" spans="1:18" x14ac:dyDescent="0.25">
      <c r="A47" s="35"/>
      <c r="B47" s="32" t="s">
        <v>100</v>
      </c>
      <c r="C47" s="27">
        <v>349.09989484871522</v>
      </c>
      <c r="D47" s="27">
        <v>95.745113000000003</v>
      </c>
      <c r="E47" s="27">
        <v>90.869560519796082</v>
      </c>
      <c r="F47" s="27">
        <v>13.769192899999998</v>
      </c>
      <c r="G47" s="27">
        <v>0.57158626978179072</v>
      </c>
      <c r="H47" s="27">
        <v>536.28615463829306</v>
      </c>
      <c r="I47" s="27">
        <v>-1.3292361828408719</v>
      </c>
      <c r="J47" s="27">
        <v>534.95691845545218</v>
      </c>
      <c r="K47" s="27">
        <v>163.68716144419784</v>
      </c>
      <c r="L47" s="27">
        <v>698.64407989965002</v>
      </c>
      <c r="M47" s="27">
        <v>168.14542456457758</v>
      </c>
      <c r="N47" s="27">
        <v>-1.0008592277186834</v>
      </c>
      <c r="O47" s="27">
        <v>529.49779610735379</v>
      </c>
      <c r="P47" s="28">
        <v>520.6340372039889</v>
      </c>
      <c r="Q47" s="359"/>
      <c r="R47" s="360"/>
    </row>
    <row r="48" spans="1:18" x14ac:dyDescent="0.25">
      <c r="A48" s="35"/>
      <c r="B48" s="32" t="s">
        <v>101</v>
      </c>
      <c r="C48" s="27">
        <v>351.8288568318095</v>
      </c>
      <c r="D48" s="27">
        <v>96.667687000000001</v>
      </c>
      <c r="E48" s="27">
        <v>92.112554517721208</v>
      </c>
      <c r="F48" s="27">
        <v>14.019475300000002</v>
      </c>
      <c r="G48" s="27">
        <v>0.5730999927376681</v>
      </c>
      <c r="H48" s="27">
        <v>541.18219834226841</v>
      </c>
      <c r="I48" s="27">
        <v>-1.0808379822440117</v>
      </c>
      <c r="J48" s="27">
        <v>540.10136036002439</v>
      </c>
      <c r="K48" s="27">
        <v>165.27765503025876</v>
      </c>
      <c r="L48" s="27">
        <v>705.37901539028314</v>
      </c>
      <c r="M48" s="27">
        <v>170.28141095541315</v>
      </c>
      <c r="N48" s="27">
        <v>-1.0053216944892596</v>
      </c>
      <c r="O48" s="27">
        <v>534.09228274038082</v>
      </c>
      <c r="P48" s="28">
        <v>525.2861995730857</v>
      </c>
      <c r="Q48" s="359"/>
      <c r="R48" s="360"/>
    </row>
    <row r="49" spans="1:18" x14ac:dyDescent="0.25">
      <c r="A49" s="35"/>
      <c r="B49" s="32" t="s">
        <v>102</v>
      </c>
      <c r="C49" s="27">
        <v>354.72201846966857</v>
      </c>
      <c r="D49" s="27">
        <v>97.729613999999998</v>
      </c>
      <c r="E49" s="27">
        <v>92.829809319101741</v>
      </c>
      <c r="F49" s="27">
        <v>14.397209199999999</v>
      </c>
      <c r="G49" s="27">
        <v>0.57454030594920946</v>
      </c>
      <c r="H49" s="27">
        <v>545.85598209471948</v>
      </c>
      <c r="I49" s="27">
        <v>-0.86251921031580936</v>
      </c>
      <c r="J49" s="27">
        <v>544.9934628844037</v>
      </c>
      <c r="K49" s="27">
        <v>166.06806011643474</v>
      </c>
      <c r="L49" s="27">
        <v>711.06152300083852</v>
      </c>
      <c r="M49" s="27">
        <v>171.81854336925753</v>
      </c>
      <c r="N49" s="27">
        <v>-1.0090811597015932</v>
      </c>
      <c r="O49" s="27">
        <v>538.23389847187934</v>
      </c>
      <c r="P49" s="28">
        <v>529.46360326042941</v>
      </c>
      <c r="Q49" s="359"/>
      <c r="R49" s="360"/>
    </row>
    <row r="50" spans="1:18" x14ac:dyDescent="0.25">
      <c r="A50" s="35"/>
      <c r="B50" s="32" t="s">
        <v>139</v>
      </c>
      <c r="C50" s="27">
        <v>357.48302088134028</v>
      </c>
      <c r="D50" s="27">
        <v>98.938294999999997</v>
      </c>
      <c r="E50" s="27">
        <v>93.714352475239565</v>
      </c>
      <c r="F50" s="27">
        <v>14.9087136</v>
      </c>
      <c r="G50" s="27">
        <v>0.57809584710923634</v>
      </c>
      <c r="H50" s="27">
        <v>550.71376420368904</v>
      </c>
      <c r="I50" s="27">
        <v>-0.66447975148425709</v>
      </c>
      <c r="J50" s="27">
        <v>550.0492844522048</v>
      </c>
      <c r="K50" s="27">
        <v>166.64016155912765</v>
      </c>
      <c r="L50" s="27">
        <v>716.68944601133239</v>
      </c>
      <c r="M50" s="27">
        <v>173.04258559589528</v>
      </c>
      <c r="N50" s="27">
        <v>-1.0135788945145006</v>
      </c>
      <c r="O50" s="27">
        <v>542.63328152092265</v>
      </c>
      <c r="P50" s="28">
        <v>533.88316185936583</v>
      </c>
      <c r="Q50" s="359"/>
      <c r="R50" s="360"/>
    </row>
    <row r="51" spans="1:18" x14ac:dyDescent="0.25">
      <c r="A51" s="35"/>
      <c r="B51" s="32" t="s">
        <v>140</v>
      </c>
      <c r="C51" s="27">
        <v>360.72673441419477</v>
      </c>
      <c r="D51" s="27">
        <v>100.09863</v>
      </c>
      <c r="E51" s="27">
        <v>94.354389396525448</v>
      </c>
      <c r="F51" s="27">
        <v>15.333758300000001</v>
      </c>
      <c r="G51" s="27">
        <v>0.57978005315095105</v>
      </c>
      <c r="H51" s="27">
        <v>555.7595338638713</v>
      </c>
      <c r="I51" s="27">
        <v>-0.47369324006364627</v>
      </c>
      <c r="J51" s="27">
        <v>555.28584062380764</v>
      </c>
      <c r="K51" s="27">
        <v>167.27502043402291</v>
      </c>
      <c r="L51" s="27">
        <v>722.56086105783038</v>
      </c>
      <c r="M51" s="27">
        <v>174.15624194750094</v>
      </c>
      <c r="N51" s="27">
        <v>-1.0186871631443712</v>
      </c>
      <c r="O51" s="27">
        <v>547.3859319471851</v>
      </c>
      <c r="P51" s="28">
        <v>538.68457024851853</v>
      </c>
      <c r="Q51" s="359"/>
      <c r="R51" s="360"/>
    </row>
    <row r="52" spans="1:18" x14ac:dyDescent="0.25">
      <c r="A52" s="35"/>
      <c r="B52" s="32" t="s">
        <v>141</v>
      </c>
      <c r="C52" s="27">
        <v>363.42008827507175</v>
      </c>
      <c r="D52" s="27">
        <v>101.20826000000001</v>
      </c>
      <c r="E52" s="27">
        <v>95.285107607833069</v>
      </c>
      <c r="F52" s="27">
        <v>15.6676976</v>
      </c>
      <c r="G52" s="27">
        <v>0.5813898905799495</v>
      </c>
      <c r="H52" s="27">
        <v>560.49484577348483</v>
      </c>
      <c r="I52" s="27">
        <v>-0.40841342098288641</v>
      </c>
      <c r="J52" s="27">
        <v>560.0864323525019</v>
      </c>
      <c r="K52" s="27">
        <v>167.97790031265842</v>
      </c>
      <c r="L52" s="27">
        <v>728.06433266516035</v>
      </c>
      <c r="M52" s="27">
        <v>175.14720883998206</v>
      </c>
      <c r="N52" s="27">
        <v>-1.0233924156449368</v>
      </c>
      <c r="O52" s="27">
        <v>551.8937314095333</v>
      </c>
      <c r="P52" s="28">
        <v>543.2593160523237</v>
      </c>
      <c r="Q52" s="359"/>
      <c r="R52" s="360"/>
    </row>
    <row r="53" spans="1:18" x14ac:dyDescent="0.25">
      <c r="A53" s="35"/>
      <c r="B53" s="32" t="s">
        <v>142</v>
      </c>
      <c r="C53" s="27">
        <v>366.06604645694534</v>
      </c>
      <c r="D53" s="27">
        <v>102.26481</v>
      </c>
      <c r="E53" s="27">
        <v>95.945948864880464</v>
      </c>
      <c r="F53" s="27">
        <v>15.905829799999999</v>
      </c>
      <c r="G53" s="27">
        <v>0.58262792982874811</v>
      </c>
      <c r="H53" s="27">
        <v>564.85943325165454</v>
      </c>
      <c r="I53" s="27">
        <v>-0.46031901972830841</v>
      </c>
      <c r="J53" s="27">
        <v>564.39911423192621</v>
      </c>
      <c r="K53" s="27">
        <v>168.85354406417349</v>
      </c>
      <c r="L53" s="27">
        <v>733.25265829609975</v>
      </c>
      <c r="M53" s="27">
        <v>175.9303933173311</v>
      </c>
      <c r="N53" s="27">
        <v>-1.0279546977875686</v>
      </c>
      <c r="O53" s="27">
        <v>556.29431028098111</v>
      </c>
      <c r="P53" s="28">
        <v>547.71105092849314</v>
      </c>
      <c r="Q53" s="359"/>
      <c r="R53" s="360"/>
    </row>
    <row r="54" spans="1:18" x14ac:dyDescent="0.25">
      <c r="A54" s="35"/>
      <c r="B54" s="32" t="s">
        <v>150</v>
      </c>
      <c r="C54" s="27">
        <v>369.03915820670227</v>
      </c>
      <c r="D54" s="27">
        <v>103.26585</v>
      </c>
      <c r="E54" s="27">
        <v>96.503212447039246</v>
      </c>
      <c r="F54" s="27">
        <v>16.043395399999998</v>
      </c>
      <c r="G54" s="27">
        <v>0.58426490197652414</v>
      </c>
      <c r="H54" s="27">
        <v>569.39248555571805</v>
      </c>
      <c r="I54" s="27">
        <v>-0.49764087726444495</v>
      </c>
      <c r="J54" s="27">
        <v>568.89484467845364</v>
      </c>
      <c r="K54" s="27">
        <v>169.63945469464571</v>
      </c>
      <c r="L54" s="27">
        <v>738.53429937309932</v>
      </c>
      <c r="M54" s="27">
        <v>176.46740269441179</v>
      </c>
      <c r="N54" s="27">
        <v>-1.0330965516310469</v>
      </c>
      <c r="O54" s="27">
        <v>561.03380012705657</v>
      </c>
      <c r="P54" s="28">
        <v>552.67669366015957</v>
      </c>
      <c r="Q54" s="359"/>
      <c r="R54" s="360"/>
    </row>
    <row r="55" spans="1:18" x14ac:dyDescent="0.25">
      <c r="A55" s="35"/>
      <c r="B55" s="32" t="s">
        <v>151</v>
      </c>
      <c r="C55" s="27">
        <v>372.13889438700363</v>
      </c>
      <c r="D55" s="27">
        <v>104.22235000000001</v>
      </c>
      <c r="E55" s="27">
        <v>97.068570611577329</v>
      </c>
      <c r="F55" s="27">
        <v>16.187384900000001</v>
      </c>
      <c r="G55" s="27">
        <v>0.58581917173269782</v>
      </c>
      <c r="H55" s="27">
        <v>574.01563417031355</v>
      </c>
      <c r="I55" s="27">
        <v>-0.58982279431890228</v>
      </c>
      <c r="J55" s="27">
        <v>573.42581137599473</v>
      </c>
      <c r="K55" s="27">
        <v>170.28063889363534</v>
      </c>
      <c r="L55" s="27">
        <v>743.70645026963007</v>
      </c>
      <c r="M55" s="27">
        <v>176.81466243804022</v>
      </c>
      <c r="N55" s="27">
        <v>-1.0383371522609079</v>
      </c>
      <c r="O55" s="27">
        <v>565.85345067932883</v>
      </c>
      <c r="P55" s="28">
        <v>557.53920977563064</v>
      </c>
      <c r="Q55" s="359"/>
      <c r="R55" s="360"/>
    </row>
    <row r="56" spans="1:18" x14ac:dyDescent="0.25">
      <c r="A56" s="35"/>
      <c r="B56" s="32" t="s">
        <v>152</v>
      </c>
      <c r="C56" s="27">
        <v>375.18722556320785</v>
      </c>
      <c r="D56" s="27">
        <v>105.13247</v>
      </c>
      <c r="E56" s="27">
        <v>97.732527848898357</v>
      </c>
      <c r="F56" s="27">
        <v>16.338154400000001</v>
      </c>
      <c r="G56" s="27">
        <v>0.5875873451676884</v>
      </c>
      <c r="H56" s="27">
        <v>578.63981075727384</v>
      </c>
      <c r="I56" s="27">
        <v>-0.67874860819461813</v>
      </c>
      <c r="J56" s="27">
        <v>577.96106214907911</v>
      </c>
      <c r="K56" s="27">
        <v>170.87240108972617</v>
      </c>
      <c r="L56" s="27">
        <v>748.83346323880539</v>
      </c>
      <c r="M56" s="27">
        <v>177.18626193403148</v>
      </c>
      <c r="N56" s="27">
        <v>-1.0434021135083726</v>
      </c>
      <c r="O56" s="27">
        <v>570.60379919126558</v>
      </c>
      <c r="P56" s="28">
        <v>562.37890561113988</v>
      </c>
      <c r="Q56" s="359"/>
      <c r="R56" s="360"/>
    </row>
    <row r="57" spans="1:18" x14ac:dyDescent="0.25">
      <c r="A57" s="35"/>
      <c r="B57" s="32" t="s">
        <v>153</v>
      </c>
      <c r="C57" s="27">
        <v>378.41428118665033</v>
      </c>
      <c r="D57" s="27">
        <v>105.99433000000001</v>
      </c>
      <c r="E57" s="27">
        <v>98.340989062283043</v>
      </c>
      <c r="F57" s="27">
        <v>16.496066200000001</v>
      </c>
      <c r="G57" s="27">
        <v>0.5886704569731811</v>
      </c>
      <c r="H57" s="27">
        <v>583.33827070590655</v>
      </c>
      <c r="I57" s="27">
        <v>-0.65814277053196257</v>
      </c>
      <c r="J57" s="27">
        <v>582.68012793537457</v>
      </c>
      <c r="K57" s="27">
        <v>170.92785436577759</v>
      </c>
      <c r="L57" s="27">
        <v>753.60798230115222</v>
      </c>
      <c r="M57" s="27">
        <v>177.31455810513859</v>
      </c>
      <c r="N57" s="27">
        <v>-1.0481163230715564</v>
      </c>
      <c r="O57" s="27">
        <v>575.24530787294202</v>
      </c>
      <c r="P57" s="28">
        <v>567.09428598351826</v>
      </c>
      <c r="Q57" s="359"/>
      <c r="R57" s="360"/>
    </row>
    <row r="58" spans="1:18" x14ac:dyDescent="0.25">
      <c r="A58" s="35"/>
      <c r="B58" s="32" t="s">
        <v>167</v>
      </c>
      <c r="C58" s="27">
        <v>381.67377829415386</v>
      </c>
      <c r="D58" s="27">
        <v>106.80605</v>
      </c>
      <c r="E58" s="27">
        <v>99.363951293922369</v>
      </c>
      <c r="F58" s="27">
        <v>16.661485899999999</v>
      </c>
      <c r="G58" s="27">
        <v>0.59092173916527291</v>
      </c>
      <c r="H58" s="27">
        <v>588.43470132724144</v>
      </c>
      <c r="I58" s="27">
        <v>-0.71402435681789256</v>
      </c>
      <c r="J58" s="27">
        <v>587.7206769704236</v>
      </c>
      <c r="K58" s="27">
        <v>170.98411714092472</v>
      </c>
      <c r="L58" s="27">
        <v>758.70479411134818</v>
      </c>
      <c r="M58" s="27">
        <v>177.40680860051248</v>
      </c>
      <c r="N58" s="27">
        <v>-1.0533280078101839</v>
      </c>
      <c r="O58" s="27">
        <v>580.24465750302556</v>
      </c>
      <c r="P58" s="28">
        <v>572.2032334500874</v>
      </c>
      <c r="Q58" s="359"/>
      <c r="R58" s="360"/>
    </row>
    <row r="59" spans="1:18" x14ac:dyDescent="0.25">
      <c r="A59" s="35"/>
      <c r="B59" s="32" t="s">
        <v>168</v>
      </c>
      <c r="C59" s="27">
        <v>384.99196924686993</v>
      </c>
      <c r="D59" s="27">
        <v>107.63152000000001</v>
      </c>
      <c r="E59" s="27">
        <v>100.22222460876657</v>
      </c>
      <c r="F59" s="27">
        <v>16.789976100000001</v>
      </c>
      <c r="G59" s="27">
        <v>0.59326588966818494</v>
      </c>
      <c r="H59" s="27">
        <v>593.43897974530466</v>
      </c>
      <c r="I59" s="27">
        <v>-0.66435992788080955</v>
      </c>
      <c r="J59" s="27">
        <v>592.77461981742385</v>
      </c>
      <c r="K59" s="27">
        <v>171.03003756652569</v>
      </c>
      <c r="L59" s="27">
        <v>763.80465738394946</v>
      </c>
      <c r="M59" s="27">
        <v>177.49944982669231</v>
      </c>
      <c r="N59" s="27">
        <v>-1.0584919147776766</v>
      </c>
      <c r="O59" s="27">
        <v>585.24671564247944</v>
      </c>
      <c r="P59" s="28">
        <v>577.2359075965752</v>
      </c>
      <c r="Q59" s="359"/>
      <c r="R59" s="360"/>
    </row>
    <row r="60" spans="1:18" x14ac:dyDescent="0.25">
      <c r="A60" s="35"/>
      <c r="B60" s="32" t="s">
        <v>169</v>
      </c>
      <c r="C60" s="27">
        <v>388.38368161603302</v>
      </c>
      <c r="D60" s="27">
        <v>108.47172999999999</v>
      </c>
      <c r="E60" s="27">
        <v>100.87102647711315</v>
      </c>
      <c r="F60" s="27">
        <v>16.879906800000001</v>
      </c>
      <c r="G60" s="27">
        <v>0.59454541127670468</v>
      </c>
      <c r="H60" s="27">
        <v>598.32098350442288</v>
      </c>
      <c r="I60" s="27">
        <v>-0.62545647540831584</v>
      </c>
      <c r="J60" s="27">
        <v>597.69552702901467</v>
      </c>
      <c r="K60" s="27">
        <v>170.93845336651302</v>
      </c>
      <c r="L60" s="27">
        <v>768.6339803955276</v>
      </c>
      <c r="M60" s="27">
        <v>177.50726864362974</v>
      </c>
      <c r="N60" s="27">
        <v>-1.0632694771299076</v>
      </c>
      <c r="O60" s="27">
        <v>590.06344227476791</v>
      </c>
      <c r="P60" s="28">
        <v>582.11229909537133</v>
      </c>
      <c r="Q60" s="359"/>
      <c r="R60" s="360"/>
    </row>
    <row r="61" spans="1:18" x14ac:dyDescent="0.25">
      <c r="A61" s="35"/>
      <c r="B61" s="32" t="s">
        <v>170</v>
      </c>
      <c r="C61" s="27">
        <v>391.79727509633392</v>
      </c>
      <c r="D61" s="27">
        <v>109.32771000000001</v>
      </c>
      <c r="E61" s="27">
        <v>101.49662253937092</v>
      </c>
      <c r="F61" s="27">
        <v>16.929631199999999</v>
      </c>
      <c r="G61" s="27">
        <v>0.59534755063598999</v>
      </c>
      <c r="H61" s="27">
        <v>603.21695518634101</v>
      </c>
      <c r="I61" s="27">
        <v>-0.63509314478919576</v>
      </c>
      <c r="J61" s="27">
        <v>602.58186204155174</v>
      </c>
      <c r="K61" s="27">
        <v>170.90409953909742</v>
      </c>
      <c r="L61" s="27">
        <v>773.48596158064902</v>
      </c>
      <c r="M61" s="27">
        <v>177.54004368653125</v>
      </c>
      <c r="N61" s="27">
        <v>-1.0679934072447075</v>
      </c>
      <c r="O61" s="27">
        <v>594.8779244868731</v>
      </c>
      <c r="P61" s="28">
        <v>587.00180715979957</v>
      </c>
      <c r="Q61" s="359"/>
      <c r="R61" s="360"/>
    </row>
    <row r="62" spans="1:18" x14ac:dyDescent="0.25">
      <c r="A62" s="35"/>
      <c r="B62" s="32" t="s">
        <v>172</v>
      </c>
      <c r="C62" s="27">
        <v>395.22712071840306</v>
      </c>
      <c r="D62" s="27">
        <v>110.20049</v>
      </c>
      <c r="E62" s="27">
        <v>102.46358047443699</v>
      </c>
      <c r="F62" s="27">
        <v>16.937486499999999</v>
      </c>
      <c r="G62" s="27">
        <v>0.5982352055737421</v>
      </c>
      <c r="H62" s="27">
        <v>608.4894263984138</v>
      </c>
      <c r="I62" s="27">
        <v>-0.71729560065816733</v>
      </c>
      <c r="J62" s="27">
        <v>607.77213079775572</v>
      </c>
      <c r="K62" s="27">
        <v>171.01505548745854</v>
      </c>
      <c r="L62" s="27">
        <v>778.78718628521426</v>
      </c>
      <c r="M62" s="27">
        <v>177.5651599779797</v>
      </c>
      <c r="N62" s="27">
        <v>-1.0734837680587328</v>
      </c>
      <c r="O62" s="27">
        <v>600.14854253917588</v>
      </c>
      <c r="P62" s="28">
        <v>592.36040028998207</v>
      </c>
      <c r="Q62" s="359"/>
      <c r="R62" s="360"/>
    </row>
    <row r="63" spans="1:18" x14ac:dyDescent="0.25">
      <c r="A63" s="35"/>
      <c r="B63" s="32" t="s">
        <v>173</v>
      </c>
      <c r="C63" s="27">
        <v>398.6848868322935</v>
      </c>
      <c r="D63" s="27">
        <v>111.09019000000001</v>
      </c>
      <c r="E63" s="27">
        <v>103.41659084363113</v>
      </c>
      <c r="F63" s="27">
        <v>16.9835341</v>
      </c>
      <c r="G63" s="27">
        <v>0.60085703912227995</v>
      </c>
      <c r="H63" s="27">
        <v>613.79252471504685</v>
      </c>
      <c r="I63" s="27">
        <v>-0.8055715440122142</v>
      </c>
      <c r="J63" s="27">
        <v>612.98695317103466</v>
      </c>
      <c r="K63" s="27">
        <v>171.11321296957982</v>
      </c>
      <c r="L63" s="27">
        <v>784.10016614061442</v>
      </c>
      <c r="M63" s="27">
        <v>177.58667599303789</v>
      </c>
      <c r="N63" s="27">
        <v>-1.0789467198485894</v>
      </c>
      <c r="O63" s="27">
        <v>605.43454342772804</v>
      </c>
      <c r="P63" s="28">
        <v>597.7399192594213</v>
      </c>
      <c r="Q63" s="359"/>
      <c r="R63" s="360"/>
    </row>
    <row r="64" spans="1:18" x14ac:dyDescent="0.25">
      <c r="A64" s="35"/>
      <c r="B64" s="32" t="s">
        <v>174</v>
      </c>
      <c r="C64" s="27">
        <v>402.15514167020046</v>
      </c>
      <c r="D64" s="27">
        <v>111.99785</v>
      </c>
      <c r="E64" s="27">
        <v>104.14015842481517</v>
      </c>
      <c r="F64" s="27">
        <v>17.069569499999997</v>
      </c>
      <c r="G64" s="27">
        <v>0.60202480060195307</v>
      </c>
      <c r="H64" s="27">
        <v>618.89517489561763</v>
      </c>
      <c r="I64" s="27">
        <v>-0.86896161836879515</v>
      </c>
      <c r="J64" s="27">
        <v>618.02621327724887</v>
      </c>
      <c r="K64" s="27">
        <v>171.30733050796061</v>
      </c>
      <c r="L64" s="27">
        <v>789.33354378520937</v>
      </c>
      <c r="M64" s="27">
        <v>177.70156441862807</v>
      </c>
      <c r="N64" s="27">
        <v>-1.0839405135378108</v>
      </c>
      <c r="O64" s="27">
        <v>610.54803885304352</v>
      </c>
      <c r="P64" s="28">
        <v>602.94252611504328</v>
      </c>
      <c r="Q64" s="359"/>
      <c r="R64" s="360"/>
    </row>
    <row r="65" spans="1:18" x14ac:dyDescent="0.25">
      <c r="A65" s="35"/>
      <c r="B65" s="137" t="s">
        <v>175</v>
      </c>
      <c r="C65" s="27">
        <v>405.76092030498756</v>
      </c>
      <c r="D65" s="27">
        <v>112.92447</v>
      </c>
      <c r="E65" s="27">
        <v>105.03160040977197</v>
      </c>
      <c r="F65" s="27">
        <v>17.1974099</v>
      </c>
      <c r="G65" s="27">
        <v>0.60369959187596312</v>
      </c>
      <c r="H65" s="27">
        <v>624.32069030663558</v>
      </c>
      <c r="I65" s="27">
        <v>-0.87625572953660325</v>
      </c>
      <c r="J65" s="27">
        <v>623.44443457709895</v>
      </c>
      <c r="K65" s="27">
        <v>171.29279510319395</v>
      </c>
      <c r="L65" s="27">
        <v>794.7372296802929</v>
      </c>
      <c r="M65" s="27">
        <v>177.83432018768778</v>
      </c>
      <c r="N65" s="27">
        <v>-1.0890419856335944</v>
      </c>
      <c r="O65" s="27">
        <v>615.81386750697163</v>
      </c>
      <c r="P65" s="28">
        <v>608.31069157247191</v>
      </c>
      <c r="Q65" s="359"/>
      <c r="R65" s="360"/>
    </row>
    <row r="66" spans="1:18" x14ac:dyDescent="0.25">
      <c r="A66" s="35"/>
      <c r="B66" s="137" t="s">
        <v>197</v>
      </c>
      <c r="C66" s="27">
        <v>409.52278829225889</v>
      </c>
      <c r="D66" s="27">
        <v>113.87110000000001</v>
      </c>
      <c r="E66" s="27">
        <v>105.82490448459467</v>
      </c>
      <c r="F66" s="27">
        <v>17.368887399999998</v>
      </c>
      <c r="G66" s="27">
        <v>0.60619254109341691</v>
      </c>
      <c r="H66" s="27">
        <v>629.82498531794715</v>
      </c>
      <c r="I66" s="27">
        <v>-0.68504856791155289</v>
      </c>
      <c r="J66" s="27">
        <v>629.13993675003553</v>
      </c>
      <c r="K66" s="27">
        <v>171.1837425444657</v>
      </c>
      <c r="L66" s="27">
        <v>800.32367929450118</v>
      </c>
      <c r="M66" s="27">
        <v>178.0319199143336</v>
      </c>
      <c r="N66" s="27">
        <v>-1.0941861434272768</v>
      </c>
      <c r="O66" s="27">
        <v>621.19757323674025</v>
      </c>
      <c r="P66" s="28">
        <v>613.80179059741681</v>
      </c>
      <c r="Q66" s="359"/>
      <c r="R66" s="360"/>
    </row>
    <row r="67" spans="1:18" x14ac:dyDescent="0.25">
      <c r="A67" s="35"/>
      <c r="B67" s="137" t="s">
        <v>198</v>
      </c>
      <c r="C67" s="27">
        <v>413.19739339897853</v>
      </c>
      <c r="D67" s="27">
        <v>114.82232</v>
      </c>
      <c r="E67" s="27">
        <v>106.81627577261654</v>
      </c>
      <c r="F67" s="27">
        <v>17.532090499999999</v>
      </c>
      <c r="G67" s="27">
        <v>0.60831082258432578</v>
      </c>
      <c r="H67" s="27">
        <v>635.44429999417935</v>
      </c>
      <c r="I67" s="27">
        <v>-0.58843587568189604</v>
      </c>
      <c r="J67" s="27">
        <v>634.85586411849749</v>
      </c>
      <c r="K67" s="27">
        <v>171.00013792410746</v>
      </c>
      <c r="L67" s="27">
        <v>805.85600204260493</v>
      </c>
      <c r="M67" s="27">
        <v>178.11429133264139</v>
      </c>
      <c r="N67" s="27">
        <v>-1.0992697966854126</v>
      </c>
      <c r="O67" s="27">
        <v>626.64244091327816</v>
      </c>
      <c r="P67" s="28">
        <v>619.365360073028</v>
      </c>
      <c r="Q67" s="359"/>
      <c r="R67" s="360"/>
    </row>
    <row r="68" spans="1:18" x14ac:dyDescent="0.25">
      <c r="A68" s="35"/>
      <c r="B68" s="137" t="s">
        <v>199</v>
      </c>
      <c r="C68" s="27">
        <v>416.9157678148502</v>
      </c>
      <c r="D68" s="27">
        <v>115.77851000000001</v>
      </c>
      <c r="E68" s="27">
        <v>107.87488138882176</v>
      </c>
      <c r="F68" s="27">
        <v>17.686685400000002</v>
      </c>
      <c r="G68" s="27">
        <v>0.61067410900067898</v>
      </c>
      <c r="H68" s="27">
        <v>641.17983331267271</v>
      </c>
      <c r="I68" s="27">
        <v>-0.53567016669237766</v>
      </c>
      <c r="J68" s="27">
        <v>640.64416314598031</v>
      </c>
      <c r="K68" s="27">
        <v>170.80261463931825</v>
      </c>
      <c r="L68" s="27">
        <v>811.44677778529865</v>
      </c>
      <c r="M68" s="27">
        <v>178.17762548718943</v>
      </c>
      <c r="N68" s="27">
        <v>-1.1045389512932668</v>
      </c>
      <c r="O68" s="27">
        <v>632.16461334681605</v>
      </c>
      <c r="P68" s="28">
        <v>625.01067747506283</v>
      </c>
      <c r="Q68" s="359"/>
      <c r="R68" s="360"/>
    </row>
    <row r="69" spans="1:18" x14ac:dyDescent="0.25">
      <c r="A69" s="35"/>
      <c r="B69" s="137" t="s">
        <v>200</v>
      </c>
      <c r="C69" s="27">
        <v>420.48853894353425</v>
      </c>
      <c r="D69" s="27">
        <v>116.74007</v>
      </c>
      <c r="E69" s="27">
        <v>108.84777872173557</v>
      </c>
      <c r="F69" s="27">
        <v>17.832335699999998</v>
      </c>
      <c r="G69" s="27">
        <v>0.61242555737674054</v>
      </c>
      <c r="H69" s="27">
        <v>646.68881322264656</v>
      </c>
      <c r="I69" s="27">
        <v>-0.28174219861988703</v>
      </c>
      <c r="J69" s="27">
        <v>646.40707102402678</v>
      </c>
      <c r="K69" s="27">
        <v>170.656663214052</v>
      </c>
      <c r="L69" s="27">
        <v>817.06373423807872</v>
      </c>
      <c r="M69" s="27">
        <v>178.32496160428195</v>
      </c>
      <c r="N69" s="27">
        <v>-1.1094278449163801</v>
      </c>
      <c r="O69" s="27">
        <v>637.62934478888042</v>
      </c>
      <c r="P69" s="28">
        <v>630.6080362604348</v>
      </c>
      <c r="Q69" s="359"/>
      <c r="R69" s="360"/>
    </row>
    <row r="70" spans="1:18" x14ac:dyDescent="0.25">
      <c r="A70" s="35"/>
      <c r="B70" s="355">
        <v>2008</v>
      </c>
      <c r="C70" s="139">
        <v>1031.499</v>
      </c>
      <c r="D70" s="139">
        <v>316.21499999999997</v>
      </c>
      <c r="E70" s="139">
        <v>270.87799999999999</v>
      </c>
      <c r="F70" s="139">
        <v>46.856000000000002</v>
      </c>
      <c r="G70" s="139">
        <v>-0.33</v>
      </c>
      <c r="H70" s="139">
        <v>1618.2619999999999</v>
      </c>
      <c r="I70" s="139">
        <v>0.53500000000000003</v>
      </c>
      <c r="J70" s="139">
        <v>1618.797</v>
      </c>
      <c r="K70" s="139">
        <v>422.41699999999997</v>
      </c>
      <c r="L70" s="139">
        <v>2041.2139999999999</v>
      </c>
      <c r="M70" s="139">
        <v>461.41800000000001</v>
      </c>
      <c r="N70" s="139">
        <v>0</v>
      </c>
      <c r="O70" s="139">
        <v>1579.796</v>
      </c>
      <c r="P70" s="144">
        <v>1565.2049999999999</v>
      </c>
      <c r="Q70" s="359"/>
      <c r="R70" s="360"/>
    </row>
    <row r="71" spans="1:18" x14ac:dyDescent="0.25">
      <c r="A71" s="35"/>
      <c r="B71" s="137">
        <v>2009</v>
      </c>
      <c r="C71" s="27">
        <v>1009.98</v>
      </c>
      <c r="D71" s="27">
        <v>331.13400000000001</v>
      </c>
      <c r="E71" s="27">
        <v>237.18700000000001</v>
      </c>
      <c r="F71" s="27">
        <v>50.731999999999999</v>
      </c>
      <c r="G71" s="27">
        <v>1.6779999999999999</v>
      </c>
      <c r="H71" s="27">
        <v>1579.979</v>
      </c>
      <c r="I71" s="27">
        <v>-14.441000000000001</v>
      </c>
      <c r="J71" s="27">
        <v>1565.538</v>
      </c>
      <c r="K71" s="27">
        <v>402.01900000000001</v>
      </c>
      <c r="L71" s="27">
        <v>1967.557</v>
      </c>
      <c r="M71" s="27">
        <v>430.34399999999999</v>
      </c>
      <c r="N71" s="27">
        <v>0</v>
      </c>
      <c r="O71" s="27">
        <v>1537.213</v>
      </c>
      <c r="P71" s="28">
        <v>1525.684</v>
      </c>
      <c r="Q71" s="359"/>
      <c r="R71" s="360"/>
    </row>
    <row r="72" spans="1:18" x14ac:dyDescent="0.25">
      <c r="A72" s="35"/>
      <c r="B72" s="137">
        <v>2010</v>
      </c>
      <c r="C72" s="27">
        <v>1034.557</v>
      </c>
      <c r="D72" s="27">
        <v>337.27499999999998</v>
      </c>
      <c r="E72" s="27">
        <v>245.28399999999999</v>
      </c>
      <c r="F72" s="27">
        <v>50.536000000000001</v>
      </c>
      <c r="G72" s="27">
        <v>-4.0000000000000001E-3</v>
      </c>
      <c r="H72" s="27">
        <v>1617.1120000000001</v>
      </c>
      <c r="I72" s="27">
        <v>5.4580000000000002</v>
      </c>
      <c r="J72" s="27">
        <v>1622.57</v>
      </c>
      <c r="K72" s="27">
        <v>447.08699999999999</v>
      </c>
      <c r="L72" s="27">
        <v>2069.6570000000002</v>
      </c>
      <c r="M72" s="27">
        <v>482.19099999999997</v>
      </c>
      <c r="N72" s="27">
        <v>0</v>
      </c>
      <c r="O72" s="27">
        <v>1587.4659999999999</v>
      </c>
      <c r="P72" s="28">
        <v>1588.548</v>
      </c>
      <c r="Q72" s="359"/>
      <c r="R72" s="360"/>
    </row>
    <row r="73" spans="1:18" x14ac:dyDescent="0.25">
      <c r="A73" s="35"/>
      <c r="B73" s="137">
        <v>2011</v>
      </c>
      <c r="C73" s="27">
        <v>1066.404</v>
      </c>
      <c r="D73" s="27">
        <v>338.32299999999998</v>
      </c>
      <c r="E73" s="27">
        <v>255.41</v>
      </c>
      <c r="F73" s="27">
        <v>48.286999999999999</v>
      </c>
      <c r="G73" s="27">
        <v>0.19600000000000001</v>
      </c>
      <c r="H73" s="27">
        <v>1660.3330000000001</v>
      </c>
      <c r="I73" s="27">
        <v>2.6859999999999999</v>
      </c>
      <c r="J73" s="27">
        <v>1663.019</v>
      </c>
      <c r="K73" s="27">
        <v>500.65600000000001</v>
      </c>
      <c r="L73" s="27">
        <v>2163.6750000000002</v>
      </c>
      <c r="M73" s="27">
        <v>519.12900000000002</v>
      </c>
      <c r="N73" s="27">
        <v>0</v>
      </c>
      <c r="O73" s="27">
        <v>1644.546</v>
      </c>
      <c r="P73" s="28">
        <v>1651.069</v>
      </c>
      <c r="Q73" s="359"/>
      <c r="R73" s="360"/>
    </row>
    <row r="74" spans="1:18" x14ac:dyDescent="0.25">
      <c r="A74" s="35"/>
      <c r="B74" s="137">
        <v>2012</v>
      </c>
      <c r="C74" s="27">
        <v>1105.9280000000001</v>
      </c>
      <c r="D74" s="27">
        <v>345.02800000000002</v>
      </c>
      <c r="E74" s="27">
        <v>267.03199999999998</v>
      </c>
      <c r="F74" s="27">
        <v>46.155000000000001</v>
      </c>
      <c r="G74" s="27">
        <v>0.125</v>
      </c>
      <c r="H74" s="27">
        <v>1718.1130000000001</v>
      </c>
      <c r="I74" s="27">
        <v>1.9</v>
      </c>
      <c r="J74" s="27">
        <v>1720.0129999999999</v>
      </c>
      <c r="K74" s="27">
        <v>504.74200000000002</v>
      </c>
      <c r="L74" s="27">
        <v>2224.7550000000001</v>
      </c>
      <c r="M74" s="27">
        <v>530.33799999999997</v>
      </c>
      <c r="N74" s="27">
        <v>0</v>
      </c>
      <c r="O74" s="27">
        <v>1694.4169999999999</v>
      </c>
      <c r="P74" s="28">
        <v>1676.62</v>
      </c>
      <c r="Q74" s="359"/>
      <c r="R74" s="360"/>
    </row>
    <row r="75" spans="1:18" x14ac:dyDescent="0.25">
      <c r="A75" s="35"/>
      <c r="B75" s="137">
        <v>2013</v>
      </c>
      <c r="C75" s="27">
        <v>1152.357</v>
      </c>
      <c r="D75" s="27">
        <v>346.58699999999999</v>
      </c>
      <c r="E75" s="27">
        <v>281.40699999999998</v>
      </c>
      <c r="F75" s="27">
        <v>45.658999999999999</v>
      </c>
      <c r="G75" s="27">
        <v>5.32</v>
      </c>
      <c r="H75" s="27">
        <v>1785.671</v>
      </c>
      <c r="I75" s="27">
        <v>4.7119999999999997</v>
      </c>
      <c r="J75" s="27">
        <v>1790.383</v>
      </c>
      <c r="K75" s="27">
        <v>523.52599999999995</v>
      </c>
      <c r="L75" s="27">
        <v>2313.9090000000001</v>
      </c>
      <c r="M75" s="27">
        <v>552.56200000000001</v>
      </c>
      <c r="N75" s="27">
        <v>0</v>
      </c>
      <c r="O75" s="27">
        <v>1761.347</v>
      </c>
      <c r="P75" s="28">
        <v>1724.971</v>
      </c>
    </row>
    <row r="76" spans="1:18" x14ac:dyDescent="0.25">
      <c r="A76" s="35"/>
      <c r="B76" s="140">
        <v>2014</v>
      </c>
      <c r="C76" s="27">
        <v>1198.6089999999999</v>
      </c>
      <c r="D76" s="27">
        <v>357.101</v>
      </c>
      <c r="E76" s="27">
        <v>305.74700000000001</v>
      </c>
      <c r="F76" s="27">
        <v>50.795999999999999</v>
      </c>
      <c r="G76" s="27">
        <v>-5.1999999999999998E-2</v>
      </c>
      <c r="H76" s="27">
        <v>1861.405</v>
      </c>
      <c r="I76" s="27">
        <v>12.565</v>
      </c>
      <c r="J76" s="27">
        <v>1873.97</v>
      </c>
      <c r="K76" s="27">
        <v>520.29200000000003</v>
      </c>
      <c r="L76" s="27">
        <v>2394.2620000000002</v>
      </c>
      <c r="M76" s="27">
        <v>549.96699999999998</v>
      </c>
      <c r="N76" s="27">
        <v>0</v>
      </c>
      <c r="O76" s="27">
        <v>1844.2950000000001</v>
      </c>
      <c r="P76" s="28">
        <v>1806.4680000000001</v>
      </c>
    </row>
    <row r="77" spans="1:18" x14ac:dyDescent="0.25">
      <c r="A77" s="35"/>
      <c r="B77" s="140">
        <v>2015</v>
      </c>
      <c r="C77" s="27">
        <v>1235.481</v>
      </c>
      <c r="D77" s="27">
        <v>361.02800000000002</v>
      </c>
      <c r="E77" s="27">
        <v>319.43200000000002</v>
      </c>
      <c r="F77" s="27">
        <v>50.997999999999998</v>
      </c>
      <c r="G77" s="27">
        <v>-0.16400000000000001</v>
      </c>
      <c r="H77" s="27">
        <v>1915.777</v>
      </c>
      <c r="I77" s="27">
        <v>7.0460000000000003</v>
      </c>
      <c r="J77" s="27">
        <v>1922.8230000000001</v>
      </c>
      <c r="K77" s="27">
        <v>519.61</v>
      </c>
      <c r="L77" s="27">
        <v>2442.433</v>
      </c>
      <c r="M77" s="27">
        <v>546.59400000000005</v>
      </c>
      <c r="N77" s="27">
        <v>0</v>
      </c>
      <c r="O77" s="27">
        <v>1895.8389999999999</v>
      </c>
      <c r="P77" s="28">
        <v>1852.845</v>
      </c>
    </row>
    <row r="78" spans="1:18" x14ac:dyDescent="0.25">
      <c r="A78" s="35"/>
      <c r="B78" s="140">
        <v>2016</v>
      </c>
      <c r="C78" s="27">
        <v>1292.5899999999999</v>
      </c>
      <c r="D78" s="27">
        <v>367.97399999999999</v>
      </c>
      <c r="E78" s="27">
        <v>331.44200000000001</v>
      </c>
      <c r="F78" s="27">
        <v>52.1</v>
      </c>
      <c r="G78" s="27">
        <v>-0.151</v>
      </c>
      <c r="H78" s="27">
        <v>1991.855</v>
      </c>
      <c r="I78" s="27">
        <v>8.5559999999999992</v>
      </c>
      <c r="J78" s="27">
        <v>2000.4110000000001</v>
      </c>
      <c r="K78" s="27">
        <v>556.96100000000001</v>
      </c>
      <c r="L78" s="27">
        <v>2557.3719999999998</v>
      </c>
      <c r="M78" s="27">
        <v>587.84799999999996</v>
      </c>
      <c r="N78" s="27">
        <v>0</v>
      </c>
      <c r="O78" s="27">
        <v>1969.5239999999999</v>
      </c>
      <c r="P78" s="28">
        <v>1920.116</v>
      </c>
    </row>
    <row r="79" spans="1:18" x14ac:dyDescent="0.25">
      <c r="A79" s="35"/>
      <c r="B79" s="140">
        <v>2017</v>
      </c>
      <c r="C79" s="27">
        <v>1343.7919999999999</v>
      </c>
      <c r="D79" s="27">
        <v>372.75</v>
      </c>
      <c r="E79" s="27">
        <v>350.68900000000002</v>
      </c>
      <c r="F79" s="27">
        <v>54.03</v>
      </c>
      <c r="G79" s="27">
        <v>0.35399999999999998</v>
      </c>
      <c r="H79" s="27">
        <v>2067.585</v>
      </c>
      <c r="I79" s="27">
        <v>3.0960000000000001</v>
      </c>
      <c r="J79" s="27">
        <v>2070.681</v>
      </c>
      <c r="K79" s="27">
        <v>617.76300000000003</v>
      </c>
      <c r="L79" s="27">
        <v>2688.444</v>
      </c>
      <c r="M79" s="27">
        <v>640.50300000000004</v>
      </c>
      <c r="N79" s="27">
        <v>-3.47</v>
      </c>
      <c r="O79" s="27">
        <v>2044.471</v>
      </c>
      <c r="P79" s="28">
        <v>2011.674</v>
      </c>
    </row>
    <row r="80" spans="1:18" x14ac:dyDescent="0.25">
      <c r="A80" s="35"/>
      <c r="B80" s="140">
        <v>2018</v>
      </c>
      <c r="C80" s="27">
        <v>1391.5087516805247</v>
      </c>
      <c r="D80" s="27">
        <v>381.87680000000006</v>
      </c>
      <c r="E80" s="27">
        <v>360.88311503751726</v>
      </c>
      <c r="F80" s="27">
        <v>54.234668200000002</v>
      </c>
      <c r="G80" s="27">
        <v>2.8576862625194588</v>
      </c>
      <c r="H80" s="27">
        <v>2137.1263529805615</v>
      </c>
      <c r="I80" s="27">
        <v>-4.9840741650848841</v>
      </c>
      <c r="J80" s="27">
        <v>2132.1422788154769</v>
      </c>
      <c r="K80" s="27">
        <v>644.26481647445655</v>
      </c>
      <c r="L80" s="27">
        <v>2776.4070952899333</v>
      </c>
      <c r="M80" s="27">
        <v>663.10483551999073</v>
      </c>
      <c r="N80" s="27">
        <v>-4.2391809222079431</v>
      </c>
      <c r="O80" s="27">
        <v>2109.0630788477342</v>
      </c>
      <c r="P80" s="28">
        <v>2075.8562367770746</v>
      </c>
    </row>
    <row r="81" spans="1:16" x14ac:dyDescent="0.25">
      <c r="A81" s="35"/>
      <c r="B81" s="140">
        <v>2019</v>
      </c>
      <c r="C81" s="27">
        <v>1436.3518620402751</v>
      </c>
      <c r="D81" s="27">
        <v>397.97479900000002</v>
      </c>
      <c r="E81" s="27">
        <v>376.18365879869981</v>
      </c>
      <c r="F81" s="27">
        <v>60.307378700000001</v>
      </c>
      <c r="G81" s="27">
        <v>2.3138060967893463</v>
      </c>
      <c r="H81" s="27">
        <v>2212.8241259357646</v>
      </c>
      <c r="I81" s="27">
        <v>-2.409105622846599</v>
      </c>
      <c r="J81" s="27">
        <v>2210.4150203129179</v>
      </c>
      <c r="K81" s="27">
        <v>667.96114242224371</v>
      </c>
      <c r="L81" s="27">
        <v>2878.3761627351614</v>
      </c>
      <c r="M81" s="27">
        <v>694.16457975263575</v>
      </c>
      <c r="N81" s="27">
        <v>-4.0647396330054013</v>
      </c>
      <c r="O81" s="27">
        <v>2180.1468433495206</v>
      </c>
      <c r="P81" s="28">
        <v>2145.2906514206375</v>
      </c>
    </row>
    <row r="82" spans="1:16" x14ac:dyDescent="0.25">
      <c r="A82" s="35"/>
      <c r="B82" s="140">
        <v>2020</v>
      </c>
      <c r="C82" s="27">
        <v>1482.4313246138593</v>
      </c>
      <c r="D82" s="27">
        <v>414.88547999999997</v>
      </c>
      <c r="E82" s="27">
        <v>387.25025977239545</v>
      </c>
      <c r="F82" s="27">
        <v>64.474764500000006</v>
      </c>
      <c r="G82" s="27">
        <v>2.3402993487056585</v>
      </c>
      <c r="H82" s="27">
        <v>2286.9073637349602</v>
      </c>
      <c r="I82" s="27">
        <v>-2.2265312995062736</v>
      </c>
      <c r="J82" s="27">
        <v>2284.6808324354538</v>
      </c>
      <c r="K82" s="27">
        <v>679.64603874218074</v>
      </c>
      <c r="L82" s="27">
        <v>2964.3268711776341</v>
      </c>
      <c r="M82" s="27">
        <v>706.39872038381463</v>
      </c>
      <c r="N82" s="27">
        <v>-4.1427905151878965</v>
      </c>
      <c r="O82" s="27">
        <v>2253.7853602786327</v>
      </c>
      <c r="P82" s="28">
        <v>2220.3058599754231</v>
      </c>
    </row>
    <row r="83" spans="1:16" x14ac:dyDescent="0.25">
      <c r="A83" s="35"/>
      <c r="B83" s="140">
        <v>2021</v>
      </c>
      <c r="C83" s="27">
        <v>1533.4637103437071</v>
      </c>
      <c r="D83" s="27">
        <v>428.90363000000002</v>
      </c>
      <c r="E83" s="27">
        <v>398.79819144208506</v>
      </c>
      <c r="F83" s="27">
        <v>66.827434999999994</v>
      </c>
      <c r="G83" s="27">
        <v>2.3674034970833437</v>
      </c>
      <c r="H83" s="27">
        <v>2363.5329352828753</v>
      </c>
      <c r="I83" s="27">
        <v>-2.6619835306389805</v>
      </c>
      <c r="J83" s="27">
        <v>2360.8709517522361</v>
      </c>
      <c r="K83" s="27">
        <v>683.880462439741</v>
      </c>
      <c r="L83" s="27">
        <v>3044.7514141919773</v>
      </c>
      <c r="M83" s="27">
        <v>709.72808517597309</v>
      </c>
      <c r="N83" s="27">
        <v>-4.2232057227893245</v>
      </c>
      <c r="O83" s="27">
        <v>2330.8001232932156</v>
      </c>
      <c r="P83" s="28">
        <v>2298.6457261255518</v>
      </c>
    </row>
    <row r="84" spans="1:16" x14ac:dyDescent="0.25">
      <c r="A84" s="35"/>
      <c r="B84" s="137">
        <v>2022</v>
      </c>
      <c r="C84" s="27">
        <v>1587.8644243172309</v>
      </c>
      <c r="D84" s="27">
        <v>442.61624</v>
      </c>
      <c r="E84" s="27">
        <v>411.51695228225424</v>
      </c>
      <c r="F84" s="27">
        <v>67.920221300000009</v>
      </c>
      <c r="G84" s="27">
        <v>2.3964645959339652</v>
      </c>
      <c r="H84" s="27">
        <v>2444.3940811954194</v>
      </c>
      <c r="I84" s="27">
        <v>-3.0269219078283722</v>
      </c>
      <c r="J84" s="27">
        <v>2441.3671592875912</v>
      </c>
      <c r="K84" s="27">
        <v>684.33969850409653</v>
      </c>
      <c r="L84" s="27">
        <v>3125.7068577916875</v>
      </c>
      <c r="M84" s="27">
        <v>710.39344407617693</v>
      </c>
      <c r="N84" s="27">
        <v>-4.3043644086898407</v>
      </c>
      <c r="O84" s="27">
        <v>2411.0090493068205</v>
      </c>
      <c r="P84" s="28">
        <v>2380.0446528242464</v>
      </c>
    </row>
    <row r="85" spans="1:16" x14ac:dyDescent="0.25">
      <c r="A85" s="35"/>
      <c r="B85" s="140">
        <v>2023</v>
      </c>
      <c r="C85" s="27">
        <v>1645.3968698110752</v>
      </c>
      <c r="D85" s="27">
        <v>457.39640000000003</v>
      </c>
      <c r="E85" s="27">
        <v>425.54766205580489</v>
      </c>
      <c r="F85" s="93">
        <v>69.785073199999999</v>
      </c>
      <c r="G85" s="27">
        <v>2.4288770645543849</v>
      </c>
      <c r="H85" s="27">
        <v>2530.7698089314345</v>
      </c>
      <c r="I85" s="27">
        <v>-2.6854103398224303</v>
      </c>
      <c r="J85" s="27">
        <v>2528.0843985916122</v>
      </c>
      <c r="K85" s="27">
        <v>684.27929021108548</v>
      </c>
      <c r="L85" s="27">
        <v>3212.3636888026977</v>
      </c>
      <c r="M85" s="27">
        <v>712.1581569218522</v>
      </c>
      <c r="N85" s="27">
        <v>-4.3870368770395505</v>
      </c>
      <c r="O85" s="27">
        <v>2495.8184950038058</v>
      </c>
      <c r="P85" s="28">
        <v>2466.4885197179792</v>
      </c>
    </row>
    <row r="86" spans="1:16" x14ac:dyDescent="0.25">
      <c r="A86" s="35"/>
      <c r="B86" s="138" t="s">
        <v>178</v>
      </c>
      <c r="C86" s="139">
        <v>1026.9680000000001</v>
      </c>
      <c r="D86" s="139">
        <v>320.46300000000002</v>
      </c>
      <c r="E86" s="139">
        <v>264.35899999999998</v>
      </c>
      <c r="F86" s="139">
        <v>48.465000000000003</v>
      </c>
      <c r="G86" s="139">
        <v>6.9000000000000006E-2</v>
      </c>
      <c r="H86" s="139">
        <v>1611.8589999999999</v>
      </c>
      <c r="I86" s="139">
        <v>-13.882</v>
      </c>
      <c r="J86" s="139">
        <v>1597.9770000000001</v>
      </c>
      <c r="K86" s="139">
        <v>422.09199999999998</v>
      </c>
      <c r="L86" s="139">
        <v>2020.069</v>
      </c>
      <c r="M86" s="139">
        <v>456.44400000000002</v>
      </c>
      <c r="N86" s="139">
        <v>0</v>
      </c>
      <c r="O86" s="139">
        <v>1563.625</v>
      </c>
      <c r="P86" s="144">
        <v>1541.9269999999999</v>
      </c>
    </row>
    <row r="87" spans="1:16" x14ac:dyDescent="0.25">
      <c r="A87" s="35"/>
      <c r="B87" s="140" t="s">
        <v>104</v>
      </c>
      <c r="C87" s="27">
        <v>1010.242</v>
      </c>
      <c r="D87" s="27">
        <v>333.678</v>
      </c>
      <c r="E87" s="27">
        <v>234.72</v>
      </c>
      <c r="F87" s="27">
        <v>50.811999999999998</v>
      </c>
      <c r="G87" s="27">
        <v>1.472</v>
      </c>
      <c r="H87" s="27">
        <v>1580.1120000000001</v>
      </c>
      <c r="I87" s="27">
        <v>-6.3140000000000001</v>
      </c>
      <c r="J87" s="27">
        <v>1573.798</v>
      </c>
      <c r="K87" s="27">
        <v>407.959</v>
      </c>
      <c r="L87" s="27">
        <v>1981.7570000000001</v>
      </c>
      <c r="M87" s="27">
        <v>436.26600000000002</v>
      </c>
      <c r="N87" s="27">
        <v>0</v>
      </c>
      <c r="O87" s="27">
        <v>1545.491</v>
      </c>
      <c r="P87" s="28">
        <v>1540.53</v>
      </c>
    </row>
    <row r="88" spans="1:16" x14ac:dyDescent="0.25">
      <c r="A88" s="35"/>
      <c r="B88" s="140" t="s">
        <v>105</v>
      </c>
      <c r="C88" s="27">
        <v>1045.1969999999999</v>
      </c>
      <c r="D88" s="27">
        <v>339.81400000000002</v>
      </c>
      <c r="E88" s="27">
        <v>247.88300000000001</v>
      </c>
      <c r="F88" s="27">
        <v>50.375999999999998</v>
      </c>
      <c r="G88" s="27">
        <v>-2.3530000000000002</v>
      </c>
      <c r="H88" s="27">
        <v>1630.5409999999999</v>
      </c>
      <c r="I88" s="27">
        <v>8.6829999999999998</v>
      </c>
      <c r="J88" s="27">
        <v>1639.2239999999999</v>
      </c>
      <c r="K88" s="27">
        <v>463.459</v>
      </c>
      <c r="L88" s="27">
        <v>2102.683</v>
      </c>
      <c r="M88" s="27">
        <v>495.21300000000002</v>
      </c>
      <c r="N88" s="27">
        <v>0</v>
      </c>
      <c r="O88" s="27">
        <v>1607.47</v>
      </c>
      <c r="P88" s="28">
        <v>1609.999</v>
      </c>
    </row>
    <row r="89" spans="1:16" x14ac:dyDescent="0.25">
      <c r="A89" s="35"/>
      <c r="B89" s="140" t="s">
        <v>106</v>
      </c>
      <c r="C89" s="27">
        <v>1075.865</v>
      </c>
      <c r="D89" s="27">
        <v>339.38</v>
      </c>
      <c r="E89" s="27">
        <v>260.245</v>
      </c>
      <c r="F89" s="27">
        <v>47.284999999999997</v>
      </c>
      <c r="G89" s="27">
        <v>0.47699999999999998</v>
      </c>
      <c r="H89" s="27">
        <v>1675.9670000000001</v>
      </c>
      <c r="I89" s="27">
        <v>-6.7590000000000003</v>
      </c>
      <c r="J89" s="27">
        <v>1669.2080000000001</v>
      </c>
      <c r="K89" s="27">
        <v>507.62700000000001</v>
      </c>
      <c r="L89" s="27">
        <v>2176.835</v>
      </c>
      <c r="M89" s="27">
        <v>525.93299999999999</v>
      </c>
      <c r="N89" s="27">
        <v>0</v>
      </c>
      <c r="O89" s="27">
        <v>1650.902</v>
      </c>
      <c r="P89" s="28">
        <v>1652.8710000000001</v>
      </c>
    </row>
    <row r="90" spans="1:16" x14ac:dyDescent="0.25">
      <c r="A90" s="35"/>
      <c r="B90" s="140" t="s">
        <v>107</v>
      </c>
      <c r="C90" s="27">
        <v>1117.385</v>
      </c>
      <c r="D90" s="27">
        <v>342.92899999999997</v>
      </c>
      <c r="E90" s="27">
        <v>266.12799999999999</v>
      </c>
      <c r="F90" s="27">
        <v>44.585000000000001</v>
      </c>
      <c r="G90" s="27">
        <v>1.9330000000000001</v>
      </c>
      <c r="H90" s="27">
        <v>1728.375</v>
      </c>
      <c r="I90" s="27">
        <v>6.0229999999999997</v>
      </c>
      <c r="J90" s="27">
        <v>1734.3979999999999</v>
      </c>
      <c r="K90" s="27">
        <v>506.71600000000001</v>
      </c>
      <c r="L90" s="27">
        <v>2241.114</v>
      </c>
      <c r="M90" s="27">
        <v>531.21</v>
      </c>
      <c r="N90" s="27">
        <v>0</v>
      </c>
      <c r="O90" s="27">
        <v>1709.904</v>
      </c>
      <c r="P90" s="28">
        <v>1682.258</v>
      </c>
    </row>
    <row r="91" spans="1:16" x14ac:dyDescent="0.25">
      <c r="B91" s="140" t="s">
        <v>108</v>
      </c>
      <c r="C91" s="27">
        <v>1162.866</v>
      </c>
      <c r="D91" s="27">
        <v>349.87299999999999</v>
      </c>
      <c r="E91" s="27">
        <v>290.83300000000003</v>
      </c>
      <c r="F91" s="27">
        <v>48.99</v>
      </c>
      <c r="G91" s="27">
        <v>5.1580000000000004</v>
      </c>
      <c r="H91" s="27">
        <v>1808.73</v>
      </c>
      <c r="I91" s="27">
        <v>7.7930000000000001</v>
      </c>
      <c r="J91" s="27">
        <v>1816.5229999999999</v>
      </c>
      <c r="K91" s="27">
        <v>520.50300000000004</v>
      </c>
      <c r="L91" s="27">
        <v>2337.0259999999998</v>
      </c>
      <c r="M91" s="27">
        <v>554.78499999999997</v>
      </c>
      <c r="N91" s="27">
        <v>0</v>
      </c>
      <c r="O91" s="27">
        <v>1782.241</v>
      </c>
      <c r="P91" s="28">
        <v>1750.9570000000001</v>
      </c>
    </row>
    <row r="92" spans="1:16" x14ac:dyDescent="0.25">
      <c r="B92" s="140" t="s">
        <v>109</v>
      </c>
      <c r="C92" s="27">
        <v>1207.723</v>
      </c>
      <c r="D92" s="27">
        <v>357.59800000000001</v>
      </c>
      <c r="E92" s="27">
        <v>309.75900000000001</v>
      </c>
      <c r="F92" s="27">
        <v>50.606999999999999</v>
      </c>
      <c r="G92" s="27">
        <v>2.1930000000000001</v>
      </c>
      <c r="H92" s="27">
        <v>1877.2729999999999</v>
      </c>
      <c r="I92" s="27">
        <v>11.843999999999999</v>
      </c>
      <c r="J92" s="27">
        <v>1889.117</v>
      </c>
      <c r="K92" s="27">
        <v>521.83600000000001</v>
      </c>
      <c r="L92" s="27">
        <v>2410.953</v>
      </c>
      <c r="M92" s="27">
        <v>553.24599999999998</v>
      </c>
      <c r="N92" s="27">
        <v>0</v>
      </c>
      <c r="O92" s="27">
        <v>1857.7070000000001</v>
      </c>
      <c r="P92" s="28">
        <v>1817.26</v>
      </c>
    </row>
    <row r="93" spans="1:16" x14ac:dyDescent="0.25">
      <c r="B93" s="140" t="s">
        <v>110</v>
      </c>
      <c r="C93" s="27">
        <v>1248.5150000000001</v>
      </c>
      <c r="D93" s="27">
        <v>362.57900000000001</v>
      </c>
      <c r="E93" s="27">
        <v>320.49</v>
      </c>
      <c r="F93" s="27">
        <v>49.783999999999999</v>
      </c>
      <c r="G93" s="27">
        <v>-2.3769999999999998</v>
      </c>
      <c r="H93" s="27">
        <v>1929.2070000000001</v>
      </c>
      <c r="I93" s="27">
        <v>8.8989999999999991</v>
      </c>
      <c r="J93" s="27">
        <v>1938.106</v>
      </c>
      <c r="K93" s="27">
        <v>520.76599999999996</v>
      </c>
      <c r="L93" s="27">
        <v>2458.8719999999998</v>
      </c>
      <c r="M93" s="27">
        <v>545.00199999999995</v>
      </c>
      <c r="N93" s="27">
        <v>0</v>
      </c>
      <c r="O93" s="27">
        <v>1913.87</v>
      </c>
      <c r="P93" s="28">
        <v>1866.4580000000001</v>
      </c>
    </row>
    <row r="94" spans="1:16" x14ac:dyDescent="0.25">
      <c r="B94" s="140" t="s">
        <v>111</v>
      </c>
      <c r="C94" s="27">
        <v>1308.171</v>
      </c>
      <c r="D94" s="27">
        <v>369.31799999999998</v>
      </c>
      <c r="E94" s="27">
        <v>336.25400000000002</v>
      </c>
      <c r="F94" s="27">
        <v>53.372</v>
      </c>
      <c r="G94" s="27">
        <v>-1.0269999999999999</v>
      </c>
      <c r="H94" s="27">
        <v>2012.7159999999999</v>
      </c>
      <c r="I94" s="27">
        <v>9.1229999999999993</v>
      </c>
      <c r="J94" s="27">
        <v>2021.8389999999999</v>
      </c>
      <c r="K94" s="27">
        <v>576.26700000000005</v>
      </c>
      <c r="L94" s="27">
        <v>2598.1060000000002</v>
      </c>
      <c r="M94" s="27">
        <v>607.67499999999995</v>
      </c>
      <c r="N94" s="27">
        <v>-0.35099999999999998</v>
      </c>
      <c r="O94" s="27">
        <v>1990.08</v>
      </c>
      <c r="P94" s="28">
        <v>1949.9749999999999</v>
      </c>
    </row>
    <row r="95" spans="1:16" x14ac:dyDescent="0.25">
      <c r="B95" s="140" t="s">
        <v>112</v>
      </c>
      <c r="C95" s="27">
        <v>1355.125</v>
      </c>
      <c r="D95" s="27">
        <v>374.51</v>
      </c>
      <c r="E95" s="27">
        <v>354.34</v>
      </c>
      <c r="F95" s="27">
        <v>53.829000000000001</v>
      </c>
      <c r="G95" s="27">
        <v>1.264</v>
      </c>
      <c r="H95" s="27">
        <v>2085.239</v>
      </c>
      <c r="I95" s="27">
        <v>-2.7629999999999999</v>
      </c>
      <c r="J95" s="27">
        <v>2082.4760000000001</v>
      </c>
      <c r="K95" s="27">
        <v>624.81399999999996</v>
      </c>
      <c r="L95" s="27">
        <v>2707.29</v>
      </c>
      <c r="M95" s="27">
        <v>643.60400000000004</v>
      </c>
      <c r="N95" s="27">
        <v>-4.3550000000000004</v>
      </c>
      <c r="O95" s="27">
        <v>2059.3310000000001</v>
      </c>
      <c r="P95" s="28">
        <v>2025.0139999999999</v>
      </c>
    </row>
    <row r="96" spans="1:16" x14ac:dyDescent="0.25">
      <c r="B96" s="140" t="s">
        <v>113</v>
      </c>
      <c r="C96" s="27">
        <v>1401.9237701501934</v>
      </c>
      <c r="D96" s="27">
        <v>384.87641400000007</v>
      </c>
      <c r="E96" s="27">
        <v>364.582924356619</v>
      </c>
      <c r="F96" s="27">
        <v>55.432877399999995</v>
      </c>
      <c r="G96" s="27">
        <v>3.1032265684686684</v>
      </c>
      <c r="H96" s="27">
        <v>2154.4863350752817</v>
      </c>
      <c r="I96" s="27">
        <v>-2.6005933754006927</v>
      </c>
      <c r="J96" s="27">
        <v>2151.8857416998808</v>
      </c>
      <c r="K96" s="27">
        <v>652.57487659089134</v>
      </c>
      <c r="L96" s="27">
        <v>2804.4606182907723</v>
      </c>
      <c r="M96" s="27">
        <v>673.8933788892482</v>
      </c>
      <c r="N96" s="27">
        <v>-4.0122620819095367</v>
      </c>
      <c r="O96" s="27">
        <v>2126.554977319614</v>
      </c>
      <c r="P96" s="28">
        <v>2091.3028400375042</v>
      </c>
    </row>
    <row r="97" spans="2:16" x14ac:dyDescent="0.25">
      <c r="B97" s="140" t="s">
        <v>143</v>
      </c>
      <c r="C97" s="27">
        <v>1447.6958900275522</v>
      </c>
      <c r="D97" s="27">
        <v>402.509995</v>
      </c>
      <c r="E97" s="27">
        <v>379.29979834447852</v>
      </c>
      <c r="F97" s="27">
        <v>61.815999300000001</v>
      </c>
      <c r="G97" s="27">
        <v>2.3218937206688852</v>
      </c>
      <c r="H97" s="27">
        <v>2231.8275770926994</v>
      </c>
      <c r="I97" s="27">
        <v>-2.0069054322590985</v>
      </c>
      <c r="J97" s="27">
        <v>2229.82067166044</v>
      </c>
      <c r="K97" s="27">
        <v>670.74662636998244</v>
      </c>
      <c r="L97" s="27">
        <v>2900.5672980304225</v>
      </c>
      <c r="M97" s="27">
        <v>698.2764297007094</v>
      </c>
      <c r="N97" s="27">
        <v>-4.0836131710913772</v>
      </c>
      <c r="O97" s="27">
        <v>2198.2072551586225</v>
      </c>
      <c r="P97" s="28">
        <v>2163.5380990887011</v>
      </c>
    </row>
    <row r="98" spans="2:16" x14ac:dyDescent="0.25">
      <c r="B98" s="140" t="s">
        <v>154</v>
      </c>
      <c r="C98" s="27">
        <v>1494.7795593435642</v>
      </c>
      <c r="D98" s="27">
        <v>418.61500000000007</v>
      </c>
      <c r="E98" s="27">
        <v>389.64529996979797</v>
      </c>
      <c r="F98" s="27">
        <v>65.065000900000001</v>
      </c>
      <c r="G98" s="27">
        <v>2.3463418758500918</v>
      </c>
      <c r="H98" s="27">
        <v>2305.3862011892124</v>
      </c>
      <c r="I98" s="27">
        <v>-2.4243550503099276</v>
      </c>
      <c r="J98" s="27">
        <v>2302.9618461389023</v>
      </c>
      <c r="K98" s="27">
        <v>681.72034904378484</v>
      </c>
      <c r="L98" s="27">
        <v>2984.6821951826873</v>
      </c>
      <c r="M98" s="27">
        <v>707.78288517162207</v>
      </c>
      <c r="N98" s="27">
        <v>-4.1629521404718837</v>
      </c>
      <c r="O98" s="27">
        <v>2272.7363578705931</v>
      </c>
      <c r="P98" s="28">
        <v>2239.6890950304482</v>
      </c>
    </row>
    <row r="99" spans="2:16" x14ac:dyDescent="0.25">
      <c r="B99" s="140" t="s">
        <v>171</v>
      </c>
      <c r="C99" s="27">
        <v>1546.846704253391</v>
      </c>
      <c r="D99" s="27">
        <v>432.23701</v>
      </c>
      <c r="E99" s="27">
        <v>401.95382491917297</v>
      </c>
      <c r="F99" s="27">
        <v>67.260999999999996</v>
      </c>
      <c r="G99" s="27">
        <v>2.3740805907461526</v>
      </c>
      <c r="H99" s="27">
        <v>2383.4116197633102</v>
      </c>
      <c r="I99" s="27">
        <v>-2.6389339048962137</v>
      </c>
      <c r="J99" s="27">
        <v>2380.7726858584142</v>
      </c>
      <c r="K99" s="27">
        <v>683.85670761306085</v>
      </c>
      <c r="L99" s="27">
        <v>3064.6293934714749</v>
      </c>
      <c r="M99" s="27">
        <v>709.95357075736581</v>
      </c>
      <c r="N99" s="27">
        <v>-4.2430828069624758</v>
      </c>
      <c r="O99" s="27">
        <v>2350.4327399071458</v>
      </c>
      <c r="P99" s="28">
        <v>2318.5532473018338</v>
      </c>
    </row>
    <row r="100" spans="2:16" x14ac:dyDescent="0.25">
      <c r="B100" s="140" t="s">
        <v>176</v>
      </c>
      <c r="C100" s="27">
        <v>1601.8280695258848</v>
      </c>
      <c r="D100" s="27">
        <v>446.21300000000002</v>
      </c>
      <c r="E100" s="27">
        <v>415.05193015265525</v>
      </c>
      <c r="F100" s="27">
        <v>68.188000000000002</v>
      </c>
      <c r="G100" s="27">
        <v>2.4048166371739383</v>
      </c>
      <c r="H100" s="27">
        <v>2465.4978163157139</v>
      </c>
      <c r="I100" s="27">
        <v>-3.2680844925757802</v>
      </c>
      <c r="J100" s="27">
        <v>2462.2297318231381</v>
      </c>
      <c r="K100" s="27">
        <v>684.72839406819287</v>
      </c>
      <c r="L100" s="27">
        <v>3146.9581258913308</v>
      </c>
      <c r="M100" s="27">
        <v>710.68772057733349</v>
      </c>
      <c r="N100" s="27">
        <v>-4.3254129870787272</v>
      </c>
      <c r="O100" s="27">
        <v>2431.944992326919</v>
      </c>
      <c r="P100" s="28">
        <v>2401.3535372369188</v>
      </c>
    </row>
    <row r="101" spans="2:16" x14ac:dyDescent="0.25">
      <c r="B101" s="141" t="s">
        <v>201</v>
      </c>
      <c r="C101" s="27">
        <v>1660.124488449622</v>
      </c>
      <c r="D101" s="27">
        <v>461.21200000000005</v>
      </c>
      <c r="E101" s="27">
        <v>429.36384036776855</v>
      </c>
      <c r="F101" s="93">
        <v>70.41999899999999</v>
      </c>
      <c r="G101" s="27">
        <v>2.4376030300551625</v>
      </c>
      <c r="H101" s="27">
        <v>2553.1379318474455</v>
      </c>
      <c r="I101" s="27">
        <v>-2.0908968089057134</v>
      </c>
      <c r="J101" s="27">
        <v>2551.0470350385403</v>
      </c>
      <c r="K101" s="27">
        <v>683.64315832194347</v>
      </c>
      <c r="L101" s="27">
        <v>3234.6901933604836</v>
      </c>
      <c r="M101" s="27">
        <v>712.64879833844634</v>
      </c>
      <c r="N101" s="27">
        <v>-4.4074227363223359</v>
      </c>
      <c r="O101" s="27">
        <v>2517.6339722857151</v>
      </c>
      <c r="P101" s="28">
        <v>2488.7858644059424</v>
      </c>
    </row>
    <row r="102" spans="2:16" x14ac:dyDescent="0.25">
      <c r="B102" s="521" t="s">
        <v>31</v>
      </c>
      <c r="C102" s="522"/>
      <c r="D102" s="522"/>
      <c r="E102" s="522"/>
      <c r="F102" s="522"/>
      <c r="G102" s="522"/>
      <c r="H102" s="522"/>
      <c r="I102" s="522"/>
      <c r="J102" s="522"/>
      <c r="K102" s="522"/>
      <c r="L102" s="522"/>
      <c r="M102" s="522"/>
      <c r="N102" s="522"/>
      <c r="O102" s="522"/>
      <c r="P102" s="538"/>
    </row>
    <row r="103" spans="2:16" x14ac:dyDescent="0.25">
      <c r="B103" s="508" t="s">
        <v>322</v>
      </c>
      <c r="C103" s="509"/>
      <c r="D103" s="509"/>
      <c r="E103" s="509"/>
      <c r="F103" s="509"/>
      <c r="G103" s="509"/>
      <c r="H103" s="509"/>
      <c r="I103" s="509"/>
      <c r="J103" s="509"/>
      <c r="K103" s="509"/>
      <c r="L103" s="509"/>
      <c r="M103" s="509"/>
      <c r="N103" s="509"/>
      <c r="O103" s="509"/>
      <c r="P103" s="529"/>
    </row>
    <row r="104" spans="2:16" x14ac:dyDescent="0.25">
      <c r="B104" s="508" t="s">
        <v>323</v>
      </c>
      <c r="C104" s="509"/>
      <c r="D104" s="509"/>
      <c r="E104" s="509"/>
      <c r="F104" s="509"/>
      <c r="G104" s="509"/>
      <c r="H104" s="509"/>
      <c r="I104" s="509"/>
      <c r="J104" s="509"/>
      <c r="K104" s="509"/>
      <c r="L104" s="509"/>
      <c r="M104" s="509"/>
      <c r="N104" s="509"/>
      <c r="O104" s="509"/>
      <c r="P104" s="529"/>
    </row>
    <row r="105" spans="2:16" x14ac:dyDescent="0.25">
      <c r="B105" s="508" t="s">
        <v>324</v>
      </c>
      <c r="C105" s="509"/>
      <c r="D105" s="509"/>
      <c r="E105" s="509"/>
      <c r="F105" s="509"/>
      <c r="G105" s="509"/>
      <c r="H105" s="509"/>
      <c r="I105" s="509"/>
      <c r="J105" s="509"/>
      <c r="K105" s="509"/>
      <c r="L105" s="509"/>
      <c r="M105" s="509"/>
      <c r="N105" s="509"/>
      <c r="O105" s="509"/>
      <c r="P105" s="529"/>
    </row>
    <row r="106" spans="2:16" x14ac:dyDescent="0.25">
      <c r="B106" s="508" t="s">
        <v>325</v>
      </c>
      <c r="C106" s="509"/>
      <c r="D106" s="509"/>
      <c r="E106" s="509"/>
      <c r="F106" s="509"/>
      <c r="G106" s="509"/>
      <c r="H106" s="509"/>
      <c r="I106" s="509"/>
      <c r="J106" s="509"/>
      <c r="K106" s="509"/>
      <c r="L106" s="509"/>
      <c r="M106" s="509"/>
      <c r="N106" s="509"/>
      <c r="O106" s="509"/>
      <c r="P106" s="529"/>
    </row>
    <row r="107" spans="2:16" x14ac:dyDescent="0.25">
      <c r="B107" s="514" t="s">
        <v>306</v>
      </c>
      <c r="C107" s="515"/>
      <c r="D107" s="515"/>
      <c r="E107" s="515"/>
      <c r="F107" s="515"/>
      <c r="G107" s="515"/>
      <c r="H107" s="515"/>
      <c r="I107" s="515"/>
      <c r="J107" s="515"/>
      <c r="K107" s="515"/>
      <c r="L107" s="515"/>
      <c r="M107" s="515"/>
      <c r="N107" s="515"/>
      <c r="O107" s="515"/>
      <c r="P107" s="530"/>
    </row>
    <row r="108" spans="2:16" x14ac:dyDescent="0.25">
      <c r="B108" s="508" t="s">
        <v>326</v>
      </c>
      <c r="C108" s="509"/>
      <c r="D108" s="509"/>
      <c r="E108" s="509"/>
      <c r="F108" s="509"/>
      <c r="G108" s="509"/>
      <c r="H108" s="509"/>
      <c r="I108" s="509"/>
      <c r="J108" s="509"/>
      <c r="K108" s="509"/>
      <c r="L108" s="509"/>
      <c r="M108" s="509"/>
      <c r="N108" s="509"/>
      <c r="O108" s="509"/>
      <c r="P108" s="529"/>
    </row>
    <row r="109" spans="2:16" x14ac:dyDescent="0.25">
      <c r="B109" s="508" t="s">
        <v>308</v>
      </c>
      <c r="C109" s="509"/>
      <c r="D109" s="509"/>
      <c r="E109" s="509"/>
      <c r="F109" s="509"/>
      <c r="G109" s="509"/>
      <c r="H109" s="509"/>
      <c r="I109" s="509"/>
      <c r="J109" s="509"/>
      <c r="K109" s="509"/>
      <c r="L109" s="509"/>
      <c r="M109" s="509"/>
      <c r="N109" s="509"/>
      <c r="O109" s="509"/>
      <c r="P109" s="529"/>
    </row>
    <row r="110" spans="2:16" x14ac:dyDescent="0.25">
      <c r="B110" s="508" t="s">
        <v>327</v>
      </c>
      <c r="C110" s="509"/>
      <c r="D110" s="509"/>
      <c r="E110" s="509"/>
      <c r="F110" s="509"/>
      <c r="G110" s="509"/>
      <c r="H110" s="509"/>
      <c r="I110" s="509"/>
      <c r="J110" s="509"/>
      <c r="K110" s="509"/>
      <c r="L110" s="509"/>
      <c r="M110" s="509"/>
      <c r="N110" s="509"/>
      <c r="O110" s="509"/>
      <c r="P110" s="529"/>
    </row>
    <row r="111" spans="2:16" x14ac:dyDescent="0.25">
      <c r="B111" s="508" t="s">
        <v>328</v>
      </c>
      <c r="C111" s="509"/>
      <c r="D111" s="509"/>
      <c r="E111" s="509"/>
      <c r="F111" s="509"/>
      <c r="G111" s="509"/>
      <c r="H111" s="509"/>
      <c r="I111" s="509"/>
      <c r="J111" s="509"/>
      <c r="K111" s="509"/>
      <c r="L111" s="509"/>
      <c r="M111" s="509"/>
      <c r="N111" s="509"/>
      <c r="O111" s="509"/>
      <c r="P111" s="529"/>
    </row>
    <row r="112" spans="2:16" x14ac:dyDescent="0.25">
      <c r="B112" s="508" t="s">
        <v>329</v>
      </c>
      <c r="C112" s="509"/>
      <c r="D112" s="509"/>
      <c r="E112" s="509"/>
      <c r="F112" s="509"/>
      <c r="G112" s="509"/>
      <c r="H112" s="509"/>
      <c r="I112" s="509"/>
      <c r="J112" s="509"/>
      <c r="K112" s="509"/>
      <c r="L112" s="509"/>
      <c r="M112" s="509"/>
      <c r="N112" s="509"/>
      <c r="O112" s="509"/>
      <c r="P112" s="529"/>
    </row>
    <row r="113" spans="2:16" x14ac:dyDescent="0.25">
      <c r="B113" s="508" t="s">
        <v>330</v>
      </c>
      <c r="C113" s="509"/>
      <c r="D113" s="509"/>
      <c r="E113" s="509"/>
      <c r="F113" s="509"/>
      <c r="G113" s="509"/>
      <c r="H113" s="509"/>
      <c r="I113" s="509"/>
      <c r="J113" s="509"/>
      <c r="K113" s="509"/>
      <c r="L113" s="509"/>
      <c r="M113" s="509"/>
      <c r="N113" s="509"/>
      <c r="O113" s="509"/>
      <c r="P113" s="529"/>
    </row>
    <row r="114" spans="2:16" x14ac:dyDescent="0.25">
      <c r="B114" s="508" t="s">
        <v>331</v>
      </c>
      <c r="C114" s="509"/>
      <c r="D114" s="509"/>
      <c r="E114" s="509"/>
      <c r="F114" s="509"/>
      <c r="G114" s="509"/>
      <c r="H114" s="509"/>
      <c r="I114" s="509"/>
      <c r="J114" s="509"/>
      <c r="K114" s="509"/>
      <c r="L114" s="509"/>
      <c r="M114" s="509"/>
      <c r="N114" s="509"/>
      <c r="O114" s="509"/>
      <c r="P114" s="529"/>
    </row>
    <row r="115" spans="2:16" ht="16.5" thickBot="1" x14ac:dyDescent="0.3">
      <c r="B115" s="511" t="s">
        <v>332</v>
      </c>
      <c r="C115" s="512"/>
      <c r="D115" s="512"/>
      <c r="E115" s="512"/>
      <c r="F115" s="512"/>
      <c r="G115" s="512"/>
      <c r="H115" s="512"/>
      <c r="I115" s="512"/>
      <c r="J115" s="512"/>
      <c r="K115" s="512"/>
      <c r="L115" s="512"/>
      <c r="M115" s="512"/>
      <c r="N115" s="512"/>
      <c r="O115" s="512"/>
      <c r="P115" s="528"/>
    </row>
    <row r="116" spans="2:16" x14ac:dyDescent="0.25">
      <c r="C116" s="361"/>
      <c r="D116" s="361"/>
      <c r="E116" s="361"/>
      <c r="F116" s="361"/>
      <c r="G116" s="361"/>
      <c r="H116" s="361"/>
      <c r="I116" s="361"/>
      <c r="J116" s="361"/>
      <c r="K116" s="361"/>
      <c r="L116" s="361"/>
      <c r="M116" s="361"/>
      <c r="N116" s="361"/>
      <c r="O116" s="361"/>
      <c r="P116" s="361"/>
    </row>
    <row r="117" spans="2:16" x14ac:dyDescent="0.25">
      <c r="C117" s="361"/>
      <c r="D117" s="361"/>
      <c r="E117" s="361"/>
      <c r="F117" s="361"/>
      <c r="G117" s="361"/>
      <c r="H117" s="361"/>
      <c r="I117" s="361"/>
      <c r="J117" s="361"/>
      <c r="K117" s="361"/>
      <c r="L117" s="361"/>
      <c r="M117" s="361"/>
      <c r="N117" s="361"/>
      <c r="O117" s="361"/>
      <c r="P117" s="361"/>
    </row>
    <row r="118" spans="2:16" x14ac:dyDescent="0.25">
      <c r="C118" s="361"/>
      <c r="D118" s="361"/>
      <c r="E118" s="361"/>
      <c r="F118" s="361"/>
      <c r="G118" s="361"/>
      <c r="H118" s="361"/>
      <c r="I118" s="361"/>
      <c r="J118" s="361"/>
      <c r="K118" s="361"/>
      <c r="L118" s="361"/>
      <c r="M118" s="361"/>
      <c r="N118" s="361"/>
      <c r="O118" s="361"/>
      <c r="P118" s="361"/>
    </row>
    <row r="119" spans="2:16" x14ac:dyDescent="0.25">
      <c r="C119" s="361"/>
      <c r="D119" s="361"/>
      <c r="E119" s="361"/>
      <c r="F119" s="361"/>
      <c r="G119" s="361"/>
      <c r="H119" s="361"/>
      <c r="I119" s="361"/>
      <c r="J119" s="361"/>
      <c r="K119" s="361"/>
      <c r="L119" s="361"/>
      <c r="M119" s="361"/>
      <c r="N119" s="361"/>
      <c r="O119" s="361"/>
      <c r="P119" s="361"/>
    </row>
    <row r="120" spans="2:16" x14ac:dyDescent="0.25">
      <c r="C120" s="361"/>
      <c r="D120" s="361"/>
      <c r="E120" s="361"/>
      <c r="F120" s="361"/>
      <c r="G120" s="361"/>
      <c r="H120" s="361"/>
      <c r="I120" s="361"/>
      <c r="J120" s="361"/>
      <c r="K120" s="361"/>
      <c r="L120" s="361"/>
      <c r="M120" s="361"/>
      <c r="N120" s="361"/>
      <c r="O120" s="361"/>
      <c r="P120" s="361"/>
    </row>
    <row r="121" spans="2:16" x14ac:dyDescent="0.25">
      <c r="C121" s="361"/>
      <c r="D121" s="361"/>
      <c r="E121" s="361"/>
      <c r="F121" s="361"/>
      <c r="G121" s="361"/>
      <c r="H121" s="361"/>
      <c r="I121" s="361"/>
      <c r="J121" s="361"/>
      <c r="K121" s="361"/>
      <c r="L121" s="361"/>
      <c r="M121" s="361"/>
      <c r="N121" s="361"/>
      <c r="O121" s="361"/>
      <c r="P121" s="361"/>
    </row>
    <row r="122" spans="2:16" x14ac:dyDescent="0.25">
      <c r="C122" s="361"/>
      <c r="D122" s="361"/>
      <c r="E122" s="361"/>
      <c r="F122" s="361"/>
      <c r="G122" s="361"/>
      <c r="H122" s="361"/>
      <c r="I122" s="361"/>
      <c r="J122" s="361"/>
      <c r="K122" s="361"/>
      <c r="L122" s="361"/>
      <c r="M122" s="361"/>
      <c r="N122" s="361"/>
      <c r="O122" s="361"/>
      <c r="P122" s="361"/>
    </row>
    <row r="123" spans="2:16" x14ac:dyDescent="0.25">
      <c r="C123" s="361"/>
      <c r="D123" s="361"/>
      <c r="E123" s="361"/>
      <c r="F123" s="361"/>
      <c r="G123" s="361"/>
      <c r="H123" s="361"/>
      <c r="I123" s="361"/>
      <c r="J123" s="361"/>
      <c r="K123" s="361"/>
      <c r="L123" s="361"/>
      <c r="M123" s="361"/>
      <c r="N123" s="361"/>
      <c r="O123" s="361"/>
      <c r="P123" s="361"/>
    </row>
    <row r="124" spans="2:16" x14ac:dyDescent="0.25">
      <c r="C124" s="361"/>
      <c r="D124" s="361"/>
      <c r="E124" s="361"/>
      <c r="F124" s="361"/>
      <c r="G124" s="361"/>
      <c r="H124" s="361"/>
      <c r="I124" s="361"/>
      <c r="J124" s="361"/>
      <c r="K124" s="361"/>
      <c r="L124" s="361"/>
      <c r="M124" s="361"/>
      <c r="N124" s="361"/>
      <c r="O124" s="361"/>
      <c r="P124" s="361"/>
    </row>
    <row r="125" spans="2:16" x14ac:dyDescent="0.25">
      <c r="C125" s="361"/>
      <c r="D125" s="361"/>
      <c r="E125" s="361"/>
      <c r="F125" s="361"/>
      <c r="G125" s="361"/>
      <c r="H125" s="361"/>
      <c r="I125" s="361"/>
      <c r="J125" s="361"/>
      <c r="K125" s="361"/>
      <c r="L125" s="361"/>
      <c r="M125" s="361"/>
      <c r="N125" s="361"/>
      <c r="O125" s="361"/>
      <c r="P125" s="361"/>
    </row>
    <row r="126" spans="2:16" x14ac:dyDescent="0.25">
      <c r="C126" s="361"/>
      <c r="D126" s="361"/>
      <c r="E126" s="361"/>
      <c r="F126" s="361"/>
      <c r="G126" s="361"/>
      <c r="H126" s="361"/>
      <c r="I126" s="361"/>
      <c r="J126" s="361"/>
      <c r="K126" s="361"/>
      <c r="L126" s="361"/>
      <c r="M126" s="361"/>
      <c r="N126" s="361"/>
      <c r="O126" s="361"/>
      <c r="P126" s="361"/>
    </row>
    <row r="127" spans="2:16" x14ac:dyDescent="0.25">
      <c r="C127" s="361"/>
      <c r="D127" s="361"/>
      <c r="E127" s="361"/>
      <c r="F127" s="361"/>
      <c r="G127" s="361"/>
      <c r="H127" s="361"/>
      <c r="I127" s="361"/>
      <c r="J127" s="361"/>
      <c r="K127" s="361"/>
      <c r="L127" s="361"/>
      <c r="M127" s="361"/>
      <c r="N127" s="361"/>
      <c r="O127" s="361"/>
      <c r="P127" s="361"/>
    </row>
    <row r="128" spans="2:16" x14ac:dyDescent="0.25">
      <c r="C128" s="361"/>
      <c r="D128" s="361"/>
      <c r="E128" s="361"/>
      <c r="F128" s="361"/>
      <c r="G128" s="361"/>
      <c r="H128" s="361"/>
      <c r="I128" s="361"/>
      <c r="J128" s="361"/>
      <c r="K128" s="361"/>
      <c r="L128" s="361"/>
      <c r="M128" s="361"/>
      <c r="N128" s="361"/>
      <c r="O128" s="361"/>
      <c r="P128" s="361"/>
    </row>
    <row r="129" spans="3:16" x14ac:dyDescent="0.25">
      <c r="C129" s="361"/>
      <c r="D129" s="361"/>
      <c r="E129" s="361"/>
      <c r="F129" s="361"/>
      <c r="G129" s="361"/>
      <c r="H129" s="361"/>
      <c r="I129" s="361"/>
      <c r="J129" s="361"/>
      <c r="K129" s="361"/>
      <c r="L129" s="361"/>
      <c r="M129" s="361"/>
      <c r="N129" s="361"/>
      <c r="O129" s="361"/>
      <c r="P129" s="361"/>
    </row>
    <row r="130" spans="3:16" x14ac:dyDescent="0.25">
      <c r="C130" s="361"/>
      <c r="D130" s="361"/>
      <c r="E130" s="361"/>
      <c r="F130" s="361"/>
      <c r="G130" s="361"/>
      <c r="H130" s="361"/>
      <c r="I130" s="361"/>
      <c r="J130" s="361"/>
      <c r="K130" s="361"/>
      <c r="L130" s="361"/>
      <c r="M130" s="361"/>
      <c r="N130" s="361"/>
      <c r="O130" s="361"/>
      <c r="P130" s="361"/>
    </row>
  </sheetData>
  <mergeCells count="28">
    <mergeCell ref="B103:P103"/>
    <mergeCell ref="B2:P2"/>
    <mergeCell ref="B3:B4"/>
    <mergeCell ref="C3:C4"/>
    <mergeCell ref="D3:D4"/>
    <mergeCell ref="G3:G4"/>
    <mergeCell ref="H3:H4"/>
    <mergeCell ref="I3:I4"/>
    <mergeCell ref="J3:J4"/>
    <mergeCell ref="K3:K4"/>
    <mergeCell ref="L3:L4"/>
    <mergeCell ref="M3:M4"/>
    <mergeCell ref="N3:N4"/>
    <mergeCell ref="O3:O4"/>
    <mergeCell ref="P3:P4"/>
    <mergeCell ref="B102:P102"/>
    <mergeCell ref="B115:P115"/>
    <mergeCell ref="B104:P104"/>
    <mergeCell ref="B105:P105"/>
    <mergeCell ref="B106:P106"/>
    <mergeCell ref="B107:P107"/>
    <mergeCell ref="B108:P108"/>
    <mergeCell ref="B109:P109"/>
    <mergeCell ref="B110:P110"/>
    <mergeCell ref="B111:P111"/>
    <mergeCell ref="B112:P112"/>
    <mergeCell ref="B113:P113"/>
    <mergeCell ref="B114:P114"/>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6"/>
  </sheetPr>
  <dimension ref="A1:U127"/>
  <sheetViews>
    <sheetView showGridLines="0" zoomScaleNormal="100" zoomScaleSheetLayoutView="25" workbookViewId="0"/>
  </sheetViews>
  <sheetFormatPr defaultRowHeight="15.75" x14ac:dyDescent="0.25"/>
  <cols>
    <col min="1" max="1" width="9.33203125" style="3" customWidth="1"/>
    <col min="2" max="2" width="10.33203125" style="3" customWidth="1"/>
    <col min="3" max="3" width="11.88671875" style="3" customWidth="1"/>
    <col min="4" max="4" width="16.6640625" style="3" customWidth="1"/>
    <col min="5" max="5" width="8.109375" style="3" customWidth="1"/>
    <col min="6" max="6" width="13.109375" style="3" customWidth="1"/>
    <col min="7" max="7" width="20.21875" style="3" customWidth="1"/>
    <col min="8" max="8" width="14.88671875" style="3" customWidth="1"/>
    <col min="9" max="9" width="14.21875" style="3" customWidth="1"/>
    <col min="10" max="10" width="17.21875" style="3" customWidth="1"/>
    <col min="11" max="16384" width="8.88671875" style="3"/>
  </cols>
  <sheetData>
    <row r="1" spans="1:21" ht="33.75" customHeight="1" thickBot="1" x14ac:dyDescent="0.3">
      <c r="A1" s="48" t="s">
        <v>92</v>
      </c>
      <c r="B1" s="74"/>
      <c r="C1" s="74"/>
      <c r="D1" s="74"/>
      <c r="E1" s="74"/>
      <c r="F1" s="74"/>
      <c r="G1" s="74"/>
      <c r="H1" s="74"/>
      <c r="I1" s="74"/>
      <c r="J1" s="68"/>
      <c r="K1" s="35"/>
      <c r="L1" s="35"/>
      <c r="M1" s="35"/>
      <c r="N1" s="35"/>
    </row>
    <row r="2" spans="1:21" s="4" customFormat="1" ht="19.5" thickBot="1" x14ac:dyDescent="0.35">
      <c r="A2" s="76"/>
      <c r="B2" s="548" t="s">
        <v>97</v>
      </c>
      <c r="C2" s="549"/>
      <c r="D2" s="549"/>
      <c r="E2" s="549"/>
      <c r="F2" s="549"/>
      <c r="G2" s="549"/>
      <c r="H2" s="549"/>
      <c r="I2" s="550"/>
      <c r="J2" s="77"/>
      <c r="K2" s="76"/>
      <c r="L2" s="76"/>
      <c r="M2" s="76"/>
      <c r="N2" s="76"/>
    </row>
    <row r="3" spans="1:21" s="5" customFormat="1" ht="52.5" customHeight="1" x14ac:dyDescent="0.25">
      <c r="A3" s="78"/>
      <c r="B3" s="79" t="s">
        <v>0</v>
      </c>
      <c r="C3" s="64" t="s">
        <v>56</v>
      </c>
      <c r="D3" s="64" t="s">
        <v>57</v>
      </c>
      <c r="E3" s="64" t="s">
        <v>58</v>
      </c>
      <c r="F3" s="64" t="s">
        <v>59</v>
      </c>
      <c r="G3" s="64" t="s">
        <v>70</v>
      </c>
      <c r="H3" s="73" t="s">
        <v>60</v>
      </c>
      <c r="I3" s="80" t="s">
        <v>1</v>
      </c>
      <c r="J3" s="81"/>
      <c r="K3" s="78"/>
      <c r="L3" s="78"/>
      <c r="M3" s="78"/>
      <c r="N3" s="78"/>
    </row>
    <row r="4" spans="1:21" x14ac:dyDescent="0.25">
      <c r="A4" s="35"/>
      <c r="B4" s="353" t="s">
        <v>132</v>
      </c>
      <c r="C4" s="27">
        <v>200.05199999999999</v>
      </c>
      <c r="D4" s="27">
        <v>85.8917967</v>
      </c>
      <c r="E4" s="46">
        <v>71.024203299999996</v>
      </c>
      <c r="F4" s="27">
        <v>356.96800000000002</v>
      </c>
      <c r="G4" s="27">
        <v>42.067</v>
      </c>
      <c r="H4" s="27">
        <v>0</v>
      </c>
      <c r="I4" s="28">
        <v>399.03500000000003</v>
      </c>
      <c r="J4" s="82"/>
      <c r="K4" s="35"/>
      <c r="L4" s="35"/>
      <c r="M4" s="35"/>
      <c r="N4" s="35"/>
      <c r="Q4" s="8"/>
      <c r="R4" s="8"/>
      <c r="S4" s="8"/>
      <c r="T4" s="8"/>
      <c r="U4" s="8"/>
    </row>
    <row r="5" spans="1:21" x14ac:dyDescent="0.25">
      <c r="A5" s="35"/>
      <c r="B5" s="26" t="s">
        <v>133</v>
      </c>
      <c r="C5" s="27">
        <v>197.334</v>
      </c>
      <c r="D5" s="27">
        <v>83.414563299999998</v>
      </c>
      <c r="E5" s="44">
        <v>72.066436700000011</v>
      </c>
      <c r="F5" s="232">
        <v>352.815</v>
      </c>
      <c r="G5" s="27">
        <v>44.26</v>
      </c>
      <c r="H5" s="27">
        <v>0</v>
      </c>
      <c r="I5" s="28">
        <v>397.07499999999999</v>
      </c>
      <c r="J5" s="82"/>
      <c r="K5" s="35"/>
      <c r="L5" s="35"/>
      <c r="M5" s="35"/>
      <c r="N5" s="35"/>
      <c r="Q5" s="8"/>
      <c r="R5" s="8"/>
      <c r="S5" s="8"/>
      <c r="T5" s="8"/>
      <c r="U5" s="8"/>
    </row>
    <row r="6" spans="1:21" x14ac:dyDescent="0.25">
      <c r="A6" s="35"/>
      <c r="B6" s="26" t="s">
        <v>134</v>
      </c>
      <c r="C6" s="27">
        <v>197.27600000000001</v>
      </c>
      <c r="D6" s="27">
        <v>82.804273499999994</v>
      </c>
      <c r="E6" s="44">
        <v>73.254726500000004</v>
      </c>
      <c r="F6" s="232">
        <v>353.33499999999998</v>
      </c>
      <c r="G6" s="27">
        <v>41.290999999999997</v>
      </c>
      <c r="H6" s="27">
        <v>0</v>
      </c>
      <c r="I6" s="28">
        <v>394.62599999999998</v>
      </c>
      <c r="J6" s="82"/>
      <c r="K6" s="35"/>
      <c r="L6" s="35"/>
      <c r="M6" s="35"/>
      <c r="N6" s="35"/>
      <c r="Q6" s="8"/>
      <c r="R6" s="8"/>
      <c r="S6" s="8"/>
      <c r="T6" s="8"/>
      <c r="U6" s="8"/>
    </row>
    <row r="7" spans="1:21" x14ac:dyDescent="0.25">
      <c r="A7" s="35"/>
      <c r="B7" s="26" t="s">
        <v>148</v>
      </c>
      <c r="C7" s="27">
        <v>195.523</v>
      </c>
      <c r="D7" s="27">
        <v>79.844052899999994</v>
      </c>
      <c r="E7" s="44">
        <v>73.863947100000004</v>
      </c>
      <c r="F7" s="232">
        <v>349.23099999999999</v>
      </c>
      <c r="G7" s="27">
        <v>39.829000000000001</v>
      </c>
      <c r="H7" s="27">
        <v>0</v>
      </c>
      <c r="I7" s="28">
        <v>389.06</v>
      </c>
      <c r="J7" s="82"/>
      <c r="K7" s="35"/>
      <c r="L7" s="35"/>
      <c r="M7" s="35"/>
      <c r="N7" s="35"/>
      <c r="Q7" s="8"/>
      <c r="R7" s="8"/>
      <c r="S7" s="8"/>
      <c r="T7" s="8"/>
      <c r="U7" s="8"/>
    </row>
    <row r="8" spans="1:21" x14ac:dyDescent="0.25">
      <c r="A8" s="35"/>
      <c r="B8" s="26" t="s">
        <v>2</v>
      </c>
      <c r="C8" s="27">
        <v>193.148</v>
      </c>
      <c r="D8" s="27">
        <v>85.233110400000001</v>
      </c>
      <c r="E8" s="44">
        <v>68.235889599999993</v>
      </c>
      <c r="F8" s="232">
        <v>346.61700000000002</v>
      </c>
      <c r="G8" s="27">
        <v>36.247</v>
      </c>
      <c r="H8" s="27">
        <v>0</v>
      </c>
      <c r="I8" s="28">
        <v>382.86399999999998</v>
      </c>
      <c r="J8" s="82"/>
      <c r="K8" s="35"/>
      <c r="L8" s="35"/>
      <c r="M8" s="35"/>
      <c r="N8" s="35"/>
      <c r="Q8" s="8"/>
      <c r="R8" s="8"/>
      <c r="S8" s="8"/>
      <c r="T8" s="8"/>
      <c r="U8" s="8"/>
    </row>
    <row r="9" spans="1:21" x14ac:dyDescent="0.25">
      <c r="A9" s="35"/>
      <c r="B9" s="26" t="s">
        <v>3</v>
      </c>
      <c r="C9" s="27">
        <v>198.654</v>
      </c>
      <c r="D9" s="27">
        <v>78.714738199999999</v>
      </c>
      <c r="E9" s="44">
        <v>66.483261800000008</v>
      </c>
      <c r="F9" s="232">
        <v>343.851</v>
      </c>
      <c r="G9" s="27">
        <v>38.606000000000002</v>
      </c>
      <c r="H9" s="27">
        <v>0</v>
      </c>
      <c r="I9" s="28">
        <v>382.45699999999999</v>
      </c>
      <c r="J9" s="82"/>
      <c r="K9" s="35"/>
      <c r="L9" s="35"/>
      <c r="M9" s="35"/>
      <c r="N9" s="35"/>
      <c r="Q9" s="8"/>
      <c r="R9" s="8"/>
      <c r="S9" s="8"/>
      <c r="T9" s="8"/>
      <c r="U9" s="8"/>
    </row>
    <row r="10" spans="1:21" x14ac:dyDescent="0.25">
      <c r="A10" s="35"/>
      <c r="B10" s="26" t="s">
        <v>4</v>
      </c>
      <c r="C10" s="27">
        <v>199.89400000000001</v>
      </c>
      <c r="D10" s="27">
        <v>80.770914500000003</v>
      </c>
      <c r="E10" s="44">
        <v>64.908085499999999</v>
      </c>
      <c r="F10" s="27">
        <v>345.57400000000001</v>
      </c>
      <c r="G10" s="27">
        <v>39.895000000000003</v>
      </c>
      <c r="H10" s="27">
        <v>0</v>
      </c>
      <c r="I10" s="28">
        <v>385.46899999999999</v>
      </c>
      <c r="J10" s="82"/>
      <c r="K10" s="35"/>
      <c r="L10" s="35"/>
      <c r="M10" s="35"/>
      <c r="N10" s="35"/>
      <c r="Q10" s="8"/>
      <c r="R10" s="8"/>
      <c r="S10" s="8"/>
      <c r="T10" s="8"/>
      <c r="U10" s="8"/>
    </row>
    <row r="11" spans="1:21" x14ac:dyDescent="0.25">
      <c r="A11" s="35"/>
      <c r="B11" s="26" t="s">
        <v>5</v>
      </c>
      <c r="C11" s="27">
        <v>201.83500000000001</v>
      </c>
      <c r="D11" s="27">
        <v>79.196385200000009</v>
      </c>
      <c r="E11" s="44">
        <v>64.413614800000005</v>
      </c>
      <c r="F11" s="27">
        <v>345.44499999999999</v>
      </c>
      <c r="G11" s="27">
        <v>40.978000000000002</v>
      </c>
      <c r="H11" s="27">
        <v>0</v>
      </c>
      <c r="I11" s="28">
        <v>386.423</v>
      </c>
      <c r="J11" s="82"/>
      <c r="K11" s="35"/>
      <c r="L11" s="35"/>
      <c r="M11" s="35"/>
      <c r="N11" s="35"/>
      <c r="Q11" s="8"/>
      <c r="R11" s="8"/>
      <c r="S11" s="8"/>
      <c r="T11" s="8"/>
      <c r="U11" s="8"/>
    </row>
    <row r="12" spans="1:21" x14ac:dyDescent="0.25">
      <c r="A12" s="35"/>
      <c r="B12" s="26" t="s">
        <v>6</v>
      </c>
      <c r="C12" s="27">
        <v>201.43600000000001</v>
      </c>
      <c r="D12" s="27">
        <v>82.280962100000011</v>
      </c>
      <c r="E12" s="44">
        <v>64.344037900000004</v>
      </c>
      <c r="F12" s="27">
        <v>348.06200000000001</v>
      </c>
      <c r="G12" s="27">
        <v>43.08</v>
      </c>
      <c r="H12" s="27">
        <v>0</v>
      </c>
      <c r="I12" s="28">
        <v>391.142</v>
      </c>
      <c r="J12" s="82"/>
      <c r="K12" s="35"/>
      <c r="L12" s="35"/>
      <c r="M12" s="35"/>
      <c r="N12" s="35"/>
      <c r="Q12" s="8"/>
      <c r="R12" s="8"/>
      <c r="S12" s="8"/>
      <c r="T12" s="8"/>
      <c r="U12" s="8"/>
    </row>
    <row r="13" spans="1:21" x14ac:dyDescent="0.25">
      <c r="A13" s="35"/>
      <c r="B13" s="26" t="s">
        <v>7</v>
      </c>
      <c r="C13" s="27">
        <v>203.63499999999999</v>
      </c>
      <c r="D13" s="27">
        <v>80.273523499999996</v>
      </c>
      <c r="E13" s="44">
        <v>64.703476499999994</v>
      </c>
      <c r="F13" s="27">
        <v>348.61200000000002</v>
      </c>
      <c r="G13" s="27">
        <v>48.636000000000003</v>
      </c>
      <c r="H13" s="27">
        <v>0</v>
      </c>
      <c r="I13" s="28">
        <v>397.24799999999999</v>
      </c>
      <c r="J13" s="82"/>
      <c r="K13" s="35"/>
      <c r="L13" s="35"/>
      <c r="M13" s="35"/>
      <c r="N13" s="35"/>
      <c r="Q13" s="8"/>
      <c r="R13" s="8"/>
      <c r="S13" s="8"/>
      <c r="T13" s="8"/>
      <c r="U13" s="8"/>
    </row>
    <row r="14" spans="1:21" x14ac:dyDescent="0.25">
      <c r="A14" s="35"/>
      <c r="B14" s="26" t="s">
        <v>8</v>
      </c>
      <c r="C14" s="27">
        <v>205.833</v>
      </c>
      <c r="D14" s="27">
        <v>80.7615859</v>
      </c>
      <c r="E14" s="44">
        <v>66.60841409999999</v>
      </c>
      <c r="F14" s="27">
        <v>353.20299999999997</v>
      </c>
      <c r="G14" s="27">
        <v>44.694000000000003</v>
      </c>
      <c r="H14" s="27">
        <v>0</v>
      </c>
      <c r="I14" s="28">
        <v>397.89699999999999</v>
      </c>
      <c r="J14" s="82"/>
      <c r="K14" s="35"/>
      <c r="L14" s="35"/>
      <c r="M14" s="35"/>
      <c r="N14" s="35"/>
      <c r="Q14" s="8"/>
      <c r="R14" s="8"/>
      <c r="S14" s="8"/>
      <c r="T14" s="8"/>
      <c r="U14" s="8"/>
    </row>
    <row r="15" spans="1:21" x14ac:dyDescent="0.25">
      <c r="A15" s="35"/>
      <c r="B15" s="26" t="s">
        <v>9</v>
      </c>
      <c r="C15" s="27">
        <v>204.96899999999999</v>
      </c>
      <c r="D15" s="27">
        <v>84.196462199999999</v>
      </c>
      <c r="E15" s="44">
        <v>66.518537800000004</v>
      </c>
      <c r="F15" s="27">
        <v>355.68299999999999</v>
      </c>
      <c r="G15" s="27">
        <v>45.496000000000002</v>
      </c>
      <c r="H15" s="27">
        <v>0</v>
      </c>
      <c r="I15" s="28">
        <v>401.17899999999997</v>
      </c>
      <c r="J15" s="82"/>
      <c r="K15" s="35"/>
      <c r="L15" s="35"/>
      <c r="M15" s="35"/>
      <c r="N15" s="35"/>
      <c r="Q15" s="8"/>
      <c r="R15" s="8"/>
      <c r="S15" s="8"/>
      <c r="T15" s="8"/>
      <c r="U15" s="8"/>
    </row>
    <row r="16" spans="1:21" x14ac:dyDescent="0.25">
      <c r="A16" s="35"/>
      <c r="B16" s="26" t="s">
        <v>10</v>
      </c>
      <c r="C16" s="27">
        <v>207.07499999999999</v>
      </c>
      <c r="D16" s="27">
        <v>88.381428299999996</v>
      </c>
      <c r="E16" s="44">
        <v>67.292571699999996</v>
      </c>
      <c r="F16" s="27">
        <v>362.74900000000002</v>
      </c>
      <c r="G16" s="27">
        <v>48.396999999999998</v>
      </c>
      <c r="H16" s="27">
        <v>0</v>
      </c>
      <c r="I16" s="28">
        <v>411.14600000000002</v>
      </c>
      <c r="J16" s="82"/>
      <c r="K16" s="35"/>
      <c r="L16" s="35"/>
      <c r="M16" s="35"/>
      <c r="N16" s="35"/>
      <c r="Q16" s="8"/>
      <c r="R16" s="8"/>
      <c r="S16" s="8"/>
      <c r="T16" s="8"/>
      <c r="U16" s="8"/>
    </row>
    <row r="17" spans="1:21" x14ac:dyDescent="0.25">
      <c r="A17" s="35"/>
      <c r="B17" s="26" t="s">
        <v>11</v>
      </c>
      <c r="C17" s="27">
        <v>206.726</v>
      </c>
      <c r="D17" s="27">
        <v>85.1937231</v>
      </c>
      <c r="E17" s="44">
        <v>67.584276899999992</v>
      </c>
      <c r="F17" s="27">
        <v>359.50400000000002</v>
      </c>
      <c r="G17" s="27">
        <v>49.283000000000001</v>
      </c>
      <c r="H17" s="27">
        <v>0</v>
      </c>
      <c r="I17" s="28">
        <v>408.78699999999998</v>
      </c>
      <c r="J17" s="82"/>
      <c r="K17" s="35"/>
      <c r="L17" s="35"/>
      <c r="M17" s="35"/>
      <c r="N17" s="35"/>
      <c r="Q17" s="8"/>
      <c r="R17" s="8"/>
      <c r="S17" s="8"/>
      <c r="T17" s="8"/>
      <c r="U17" s="8"/>
    </row>
    <row r="18" spans="1:21" x14ac:dyDescent="0.25">
      <c r="A18" s="35"/>
      <c r="B18" s="26" t="s">
        <v>12</v>
      </c>
      <c r="C18" s="27">
        <v>206.00800000000001</v>
      </c>
      <c r="D18" s="27">
        <v>84.916083400000005</v>
      </c>
      <c r="E18" s="44">
        <v>68.741916599999996</v>
      </c>
      <c r="F18" s="27">
        <v>359.666</v>
      </c>
      <c r="G18" s="27">
        <v>50.595999999999997</v>
      </c>
      <c r="H18" s="27">
        <v>0</v>
      </c>
      <c r="I18" s="28">
        <v>410.262</v>
      </c>
      <c r="J18" s="82"/>
      <c r="K18" s="35"/>
      <c r="L18" s="35"/>
      <c r="M18" s="35"/>
      <c r="N18" s="35"/>
      <c r="Q18" s="8"/>
      <c r="R18" s="8"/>
      <c r="S18" s="8"/>
      <c r="T18" s="8"/>
      <c r="U18" s="8"/>
    </row>
    <row r="19" spans="1:21" x14ac:dyDescent="0.25">
      <c r="A19" s="35"/>
      <c r="B19" s="26" t="s">
        <v>13</v>
      </c>
      <c r="C19" s="27">
        <v>207.12700000000001</v>
      </c>
      <c r="D19" s="27">
        <v>87.555848699999999</v>
      </c>
      <c r="E19" s="44">
        <v>69.426151300000001</v>
      </c>
      <c r="F19" s="27">
        <v>364.10899999999998</v>
      </c>
      <c r="G19" s="27">
        <v>50.241999999999997</v>
      </c>
      <c r="H19" s="27">
        <v>0</v>
      </c>
      <c r="I19" s="28">
        <v>414.351</v>
      </c>
      <c r="J19" s="82"/>
      <c r="K19" s="35"/>
      <c r="L19" s="35"/>
      <c r="M19" s="35"/>
      <c r="N19" s="35"/>
      <c r="Q19" s="8"/>
      <c r="R19" s="8"/>
      <c r="S19" s="8"/>
      <c r="T19" s="8"/>
      <c r="U19" s="8"/>
    </row>
    <row r="20" spans="1:21" x14ac:dyDescent="0.25">
      <c r="A20" s="35"/>
      <c r="B20" s="26" t="s">
        <v>14</v>
      </c>
      <c r="C20" s="27">
        <v>209.126</v>
      </c>
      <c r="D20" s="27">
        <v>86.267344800000004</v>
      </c>
      <c r="E20" s="44">
        <v>71.910655199999994</v>
      </c>
      <c r="F20" s="27">
        <v>367.303</v>
      </c>
      <c r="G20" s="27">
        <v>50.198999999999998</v>
      </c>
      <c r="H20" s="27">
        <v>0</v>
      </c>
      <c r="I20" s="28">
        <v>417.50200000000001</v>
      </c>
      <c r="J20" s="82"/>
      <c r="K20" s="35"/>
      <c r="L20" s="35"/>
      <c r="M20" s="35"/>
      <c r="N20" s="35"/>
      <c r="Q20" s="8"/>
      <c r="R20" s="8"/>
      <c r="S20" s="8"/>
      <c r="T20" s="8"/>
      <c r="U20" s="8"/>
    </row>
    <row r="21" spans="1:21" x14ac:dyDescent="0.25">
      <c r="A21" s="35"/>
      <c r="B21" s="26" t="s">
        <v>15</v>
      </c>
      <c r="C21" s="27">
        <v>210.441</v>
      </c>
      <c r="D21" s="27">
        <v>84.071884499999996</v>
      </c>
      <c r="E21" s="44">
        <v>73.1921155</v>
      </c>
      <c r="F21" s="27">
        <v>367.70499999999998</v>
      </c>
      <c r="G21" s="27">
        <v>50.393000000000001</v>
      </c>
      <c r="H21" s="27">
        <v>0</v>
      </c>
      <c r="I21" s="28">
        <v>418.09800000000001</v>
      </c>
      <c r="J21" s="82"/>
      <c r="K21" s="35"/>
      <c r="L21" s="35"/>
      <c r="M21" s="35"/>
      <c r="N21" s="35"/>
      <c r="Q21" s="8"/>
      <c r="R21" s="8"/>
      <c r="S21" s="8"/>
      <c r="T21" s="8"/>
      <c r="U21" s="8"/>
    </row>
    <row r="22" spans="1:21" x14ac:dyDescent="0.25">
      <c r="A22" s="35"/>
      <c r="B22" s="26" t="s">
        <v>16</v>
      </c>
      <c r="C22" s="27">
        <v>214.964</v>
      </c>
      <c r="D22" s="27">
        <v>89.544309299999995</v>
      </c>
      <c r="E22" s="44">
        <v>73.46569070000001</v>
      </c>
      <c r="F22" s="27">
        <v>377.97399999999999</v>
      </c>
      <c r="G22" s="27">
        <v>50.774000000000001</v>
      </c>
      <c r="H22" s="27">
        <v>0</v>
      </c>
      <c r="I22" s="28">
        <v>428.74799999999999</v>
      </c>
      <c r="J22" s="82"/>
      <c r="K22" s="35"/>
      <c r="L22" s="35"/>
      <c r="M22" s="35"/>
      <c r="N22" s="35"/>
      <c r="Q22" s="8"/>
      <c r="R22" s="8"/>
      <c r="S22" s="8"/>
      <c r="T22" s="8"/>
      <c r="U22" s="8"/>
    </row>
    <row r="23" spans="1:21" x14ac:dyDescent="0.25">
      <c r="A23" s="35"/>
      <c r="B23" s="26" t="s">
        <v>17</v>
      </c>
      <c r="C23" s="27">
        <v>212.71799999999999</v>
      </c>
      <c r="D23" s="27">
        <v>91.496693499999992</v>
      </c>
      <c r="E23" s="44">
        <v>73.527306500000009</v>
      </c>
      <c r="F23" s="27">
        <v>377.74299999999999</v>
      </c>
      <c r="G23" s="27">
        <v>52.326000000000001</v>
      </c>
      <c r="H23" s="27">
        <v>0</v>
      </c>
      <c r="I23" s="28">
        <v>430.06900000000002</v>
      </c>
      <c r="J23" s="82"/>
      <c r="K23" s="35"/>
      <c r="L23" s="35"/>
      <c r="M23" s="35"/>
      <c r="N23" s="35"/>
      <c r="Q23" s="8"/>
      <c r="R23" s="8"/>
      <c r="S23" s="8"/>
      <c r="T23" s="8"/>
      <c r="U23" s="8"/>
    </row>
    <row r="24" spans="1:21" x14ac:dyDescent="0.25">
      <c r="A24" s="35"/>
      <c r="B24" s="26" t="s">
        <v>18</v>
      </c>
      <c r="C24" s="27">
        <v>214.80600000000001</v>
      </c>
      <c r="D24" s="27">
        <v>92.348112599999993</v>
      </c>
      <c r="E24" s="44">
        <v>74.141887400000002</v>
      </c>
      <c r="F24" s="27">
        <v>381.29599999999999</v>
      </c>
      <c r="G24" s="27">
        <v>51.692999999999998</v>
      </c>
      <c r="H24" s="27">
        <v>0</v>
      </c>
      <c r="I24" s="28">
        <v>432.98899999999998</v>
      </c>
      <c r="J24" s="82"/>
      <c r="K24" s="35"/>
      <c r="L24" s="35"/>
      <c r="M24" s="35"/>
      <c r="N24" s="35"/>
      <c r="Q24" s="8"/>
      <c r="R24" s="8"/>
      <c r="S24" s="8"/>
      <c r="T24" s="8"/>
      <c r="U24" s="8"/>
    </row>
    <row r="25" spans="1:21" x14ac:dyDescent="0.25">
      <c r="A25" s="35"/>
      <c r="B25" s="32" t="s">
        <v>19</v>
      </c>
      <c r="C25" s="27">
        <v>221.214</v>
      </c>
      <c r="D25" s="27">
        <v>86.487643699999992</v>
      </c>
      <c r="E25" s="44">
        <v>75.717356300000006</v>
      </c>
      <c r="F25" s="27">
        <v>383.42</v>
      </c>
      <c r="G25" s="27">
        <v>52.887</v>
      </c>
      <c r="H25" s="27">
        <v>0</v>
      </c>
      <c r="I25" s="28">
        <v>436.30700000000002</v>
      </c>
      <c r="J25" s="45"/>
      <c r="K25" s="35"/>
      <c r="L25" s="35"/>
      <c r="M25" s="35"/>
      <c r="N25" s="35"/>
      <c r="Q25" s="8"/>
      <c r="R25" s="8"/>
      <c r="S25" s="8"/>
      <c r="T25" s="8"/>
      <c r="U25" s="8"/>
    </row>
    <row r="26" spans="1:21" x14ac:dyDescent="0.25">
      <c r="A26" s="35"/>
      <c r="B26" s="32" t="s">
        <v>20</v>
      </c>
      <c r="C26" s="27">
        <v>221.892</v>
      </c>
      <c r="D26" s="27">
        <v>92.110585900000004</v>
      </c>
      <c r="E26" s="44">
        <v>75.97441409999999</v>
      </c>
      <c r="F26" s="27">
        <v>389.97699999999998</v>
      </c>
      <c r="G26" s="27">
        <v>54.369</v>
      </c>
      <c r="H26" s="27">
        <v>0</v>
      </c>
      <c r="I26" s="28">
        <v>444.346</v>
      </c>
      <c r="J26" s="45"/>
      <c r="K26" s="35"/>
      <c r="L26" s="35"/>
      <c r="M26" s="35"/>
      <c r="N26" s="35"/>
      <c r="Q26" s="8"/>
      <c r="R26" s="8"/>
      <c r="S26" s="8"/>
      <c r="T26" s="8"/>
      <c r="U26" s="8"/>
    </row>
    <row r="27" spans="1:21" x14ac:dyDescent="0.25">
      <c r="A27" s="35"/>
      <c r="B27" s="32" t="s">
        <v>21</v>
      </c>
      <c r="C27" s="27">
        <v>222.77</v>
      </c>
      <c r="D27" s="27">
        <v>93.632964600000008</v>
      </c>
      <c r="E27" s="44">
        <v>76.661035399999989</v>
      </c>
      <c r="F27" s="27">
        <v>393.06299999999999</v>
      </c>
      <c r="G27" s="27">
        <v>54.642000000000003</v>
      </c>
      <c r="H27" s="27">
        <v>0</v>
      </c>
      <c r="I27" s="28">
        <v>447.70499999999998</v>
      </c>
      <c r="J27" s="45"/>
      <c r="K27" s="35"/>
      <c r="L27" s="35"/>
      <c r="M27" s="35"/>
      <c r="N27" s="35"/>
      <c r="Q27" s="8"/>
      <c r="R27" s="8"/>
      <c r="S27" s="8"/>
      <c r="T27" s="8"/>
      <c r="U27" s="8"/>
    </row>
    <row r="28" spans="1:21" x14ac:dyDescent="0.25">
      <c r="A28" s="35"/>
      <c r="B28" s="32" t="s">
        <v>22</v>
      </c>
      <c r="C28" s="27">
        <v>223.08199999999999</v>
      </c>
      <c r="D28" s="27">
        <v>96.614805900000007</v>
      </c>
      <c r="E28" s="44">
        <v>78.806194099999999</v>
      </c>
      <c r="F28" s="27">
        <v>398.51</v>
      </c>
      <c r="G28" s="27">
        <v>55.372999999999998</v>
      </c>
      <c r="H28" s="27">
        <v>0</v>
      </c>
      <c r="I28" s="28">
        <v>453.88299999999998</v>
      </c>
      <c r="J28" s="45"/>
      <c r="K28" s="35"/>
      <c r="L28" s="35"/>
      <c r="M28" s="35"/>
      <c r="N28" s="35"/>
      <c r="Q28" s="8"/>
      <c r="R28" s="8"/>
      <c r="S28" s="8"/>
      <c r="T28" s="8"/>
      <c r="U28" s="8"/>
    </row>
    <row r="29" spans="1:21" x14ac:dyDescent="0.25">
      <c r="A29" s="35"/>
      <c r="B29" s="32" t="s">
        <v>23</v>
      </c>
      <c r="C29" s="27">
        <v>223.12799999999999</v>
      </c>
      <c r="D29" s="27">
        <v>100.32313620000001</v>
      </c>
      <c r="E29" s="44">
        <v>81.084863800000008</v>
      </c>
      <c r="F29" s="27">
        <v>404.53800000000001</v>
      </c>
      <c r="G29" s="27">
        <v>56.158000000000001</v>
      </c>
      <c r="H29" s="27">
        <v>0</v>
      </c>
      <c r="I29" s="28">
        <v>460.69600000000003</v>
      </c>
      <c r="J29" s="45"/>
      <c r="K29" s="35"/>
      <c r="L29" s="35"/>
      <c r="M29" s="35"/>
      <c r="N29" s="35"/>
      <c r="Q29" s="8"/>
      <c r="R29" s="8"/>
      <c r="S29" s="8"/>
      <c r="T29" s="8"/>
      <c r="U29" s="8"/>
    </row>
    <row r="30" spans="1:21" x14ac:dyDescent="0.25">
      <c r="A30" s="35"/>
      <c r="B30" s="32" t="s">
        <v>24</v>
      </c>
      <c r="C30" s="27">
        <v>226.25299999999999</v>
      </c>
      <c r="D30" s="27">
        <v>101.45499960000001</v>
      </c>
      <c r="E30" s="44">
        <v>81.051000400000007</v>
      </c>
      <c r="F30" s="27">
        <v>408.75700000000001</v>
      </c>
      <c r="G30" s="27">
        <v>55.972999999999999</v>
      </c>
      <c r="H30" s="27">
        <v>0</v>
      </c>
      <c r="I30" s="28">
        <v>464.73</v>
      </c>
      <c r="J30" s="45"/>
      <c r="K30" s="35"/>
      <c r="L30" s="35"/>
      <c r="M30" s="35"/>
      <c r="N30" s="35"/>
      <c r="Q30" s="8"/>
      <c r="R30" s="8"/>
      <c r="S30" s="8"/>
      <c r="T30" s="8"/>
      <c r="U30" s="8"/>
    </row>
    <row r="31" spans="1:21" x14ac:dyDescent="0.25">
      <c r="A31" s="35"/>
      <c r="B31" s="32" t="s">
        <v>25</v>
      </c>
      <c r="C31" s="27">
        <v>227.506</v>
      </c>
      <c r="D31" s="27">
        <v>98.658424499999995</v>
      </c>
      <c r="E31" s="44">
        <v>81.948575500000004</v>
      </c>
      <c r="F31" s="27">
        <v>408.10599999999999</v>
      </c>
      <c r="G31" s="27">
        <v>56.88</v>
      </c>
      <c r="H31" s="27">
        <v>0</v>
      </c>
      <c r="I31" s="28">
        <v>464.98599999999999</v>
      </c>
      <c r="J31" s="45"/>
      <c r="K31" s="35"/>
      <c r="L31" s="35"/>
      <c r="M31" s="35"/>
      <c r="N31" s="35"/>
      <c r="Q31" s="8"/>
      <c r="R31" s="8"/>
      <c r="S31" s="8"/>
      <c r="T31" s="8"/>
      <c r="U31" s="8"/>
    </row>
    <row r="32" spans="1:21" x14ac:dyDescent="0.25">
      <c r="A32" s="35"/>
      <c r="B32" s="32" t="s">
        <v>26</v>
      </c>
      <c r="C32" s="27">
        <v>228.32</v>
      </c>
      <c r="D32" s="27">
        <v>100.1204398</v>
      </c>
      <c r="E32" s="44">
        <v>82.834560200000013</v>
      </c>
      <c r="F32" s="27">
        <v>411.27600000000001</v>
      </c>
      <c r="G32" s="27">
        <v>56.018999999999998</v>
      </c>
      <c r="H32" s="27">
        <v>0</v>
      </c>
      <c r="I32" s="28">
        <v>467.29500000000002</v>
      </c>
      <c r="J32" s="45"/>
      <c r="K32" s="35"/>
      <c r="L32" s="35"/>
      <c r="M32" s="35"/>
      <c r="N32" s="35"/>
      <c r="Q32" s="8"/>
      <c r="R32" s="8"/>
      <c r="S32" s="8"/>
      <c r="T32" s="8"/>
      <c r="U32" s="8"/>
    </row>
    <row r="33" spans="1:21" x14ac:dyDescent="0.25">
      <c r="A33" s="35"/>
      <c r="B33" s="32" t="s">
        <v>27</v>
      </c>
      <c r="C33" s="27">
        <v>230.77199999999999</v>
      </c>
      <c r="D33" s="27">
        <v>102.34107490000001</v>
      </c>
      <c r="E33" s="44">
        <v>84.549925099999996</v>
      </c>
      <c r="F33" s="27">
        <v>417.66300000000001</v>
      </c>
      <c r="G33" s="27">
        <v>57.566000000000003</v>
      </c>
      <c r="H33" s="27">
        <v>0</v>
      </c>
      <c r="I33" s="28">
        <v>475.22899999999998</v>
      </c>
      <c r="J33" s="45"/>
      <c r="K33" s="35"/>
      <c r="L33" s="35"/>
      <c r="M33" s="35"/>
      <c r="N33" s="35"/>
      <c r="Q33" s="8"/>
      <c r="R33" s="8"/>
      <c r="S33" s="8"/>
      <c r="T33" s="8"/>
      <c r="U33" s="8"/>
    </row>
    <row r="34" spans="1:21" x14ac:dyDescent="0.25">
      <c r="A34" s="35"/>
      <c r="B34" s="32" t="s">
        <v>28</v>
      </c>
      <c r="C34" s="27">
        <v>234.18299999999999</v>
      </c>
      <c r="D34" s="27">
        <v>96.612666300000015</v>
      </c>
      <c r="E34" s="44">
        <v>86.259333699999999</v>
      </c>
      <c r="F34" s="27">
        <v>417.05399999999997</v>
      </c>
      <c r="G34" s="27">
        <v>58.487000000000002</v>
      </c>
      <c r="H34" s="27">
        <v>0</v>
      </c>
      <c r="I34" s="28">
        <v>475.541</v>
      </c>
      <c r="J34" s="45"/>
      <c r="K34" s="35"/>
      <c r="L34" s="35"/>
      <c r="M34" s="35"/>
      <c r="N34" s="35"/>
      <c r="Q34" s="8"/>
      <c r="R34" s="8"/>
      <c r="S34" s="8"/>
      <c r="T34" s="8"/>
      <c r="U34" s="8"/>
    </row>
    <row r="35" spans="1:21" x14ac:dyDescent="0.25">
      <c r="A35" s="35"/>
      <c r="B35" s="32" t="s">
        <v>29</v>
      </c>
      <c r="C35" s="27">
        <v>235.184</v>
      </c>
      <c r="D35" s="27">
        <v>97.238079800000008</v>
      </c>
      <c r="E35" s="44">
        <v>86.818920199999994</v>
      </c>
      <c r="F35" s="27">
        <v>419.24099999999999</v>
      </c>
      <c r="G35" s="27">
        <v>58.533000000000001</v>
      </c>
      <c r="H35" s="27">
        <v>0</v>
      </c>
      <c r="I35" s="28">
        <v>477.774</v>
      </c>
      <c r="J35" s="20"/>
      <c r="Q35" s="8"/>
      <c r="R35" s="8"/>
      <c r="S35" s="8"/>
      <c r="T35" s="8"/>
      <c r="U35" s="8"/>
    </row>
    <row r="36" spans="1:21" x14ac:dyDescent="0.25">
      <c r="A36" s="35"/>
      <c r="B36" s="32" t="s">
        <v>30</v>
      </c>
      <c r="C36" s="27">
        <v>233.322</v>
      </c>
      <c r="D36" s="27">
        <v>105.908179</v>
      </c>
      <c r="E36" s="44">
        <v>87.078820999999991</v>
      </c>
      <c r="F36" s="27">
        <v>426.30599999999998</v>
      </c>
      <c r="G36" s="27">
        <v>59.02</v>
      </c>
      <c r="H36" s="27">
        <v>0</v>
      </c>
      <c r="I36" s="28">
        <v>485.32600000000002</v>
      </c>
      <c r="J36" s="20"/>
      <c r="Q36" s="8"/>
      <c r="R36" s="8"/>
      <c r="S36" s="8"/>
      <c r="T36" s="8"/>
      <c r="U36" s="8"/>
    </row>
    <row r="37" spans="1:21" x14ac:dyDescent="0.25">
      <c r="A37" s="35"/>
      <c r="B37" s="32" t="s">
        <v>52</v>
      </c>
      <c r="C37" s="27">
        <v>240.398</v>
      </c>
      <c r="D37" s="27">
        <v>100.8988258</v>
      </c>
      <c r="E37" s="44">
        <v>88.394174199999995</v>
      </c>
      <c r="F37" s="27">
        <v>429.69200000000001</v>
      </c>
      <c r="G37" s="27">
        <v>59.802</v>
      </c>
      <c r="H37" s="27">
        <v>0</v>
      </c>
      <c r="I37" s="28">
        <v>489.49400000000003</v>
      </c>
      <c r="J37" s="20"/>
      <c r="Q37" s="8"/>
      <c r="R37" s="8"/>
      <c r="S37" s="8"/>
      <c r="T37" s="8"/>
      <c r="U37" s="8"/>
    </row>
    <row r="38" spans="1:21" x14ac:dyDescent="0.25">
      <c r="A38" s="35"/>
      <c r="B38" s="32" t="s">
        <v>53</v>
      </c>
      <c r="C38" s="27">
        <v>245.066</v>
      </c>
      <c r="D38" s="27">
        <v>100.481679</v>
      </c>
      <c r="E38" s="44">
        <v>88.292321000000001</v>
      </c>
      <c r="F38" s="27">
        <v>433.84</v>
      </c>
      <c r="G38" s="27">
        <v>59.89</v>
      </c>
      <c r="H38" s="27">
        <v>0</v>
      </c>
      <c r="I38" s="28">
        <v>493.73</v>
      </c>
      <c r="J38" s="20"/>
      <c r="Q38" s="8"/>
      <c r="R38" s="8"/>
      <c r="S38" s="8"/>
      <c r="T38" s="8"/>
      <c r="U38" s="8"/>
    </row>
    <row r="39" spans="1:21" x14ac:dyDescent="0.25">
      <c r="A39" s="35"/>
      <c r="B39" s="32" t="s">
        <v>54</v>
      </c>
      <c r="C39" s="27">
        <v>244.62</v>
      </c>
      <c r="D39" s="27">
        <v>107.0494839</v>
      </c>
      <c r="E39" s="44">
        <v>88.090516099999988</v>
      </c>
      <c r="F39" s="27">
        <v>439.762</v>
      </c>
      <c r="G39" s="27">
        <v>61.212000000000003</v>
      </c>
      <c r="H39" s="27">
        <v>0</v>
      </c>
      <c r="I39" s="28">
        <v>500.97399999999999</v>
      </c>
      <c r="J39" s="20"/>
      <c r="Q39" s="8"/>
      <c r="R39" s="8"/>
      <c r="S39" s="8"/>
      <c r="T39" s="8"/>
      <c r="U39" s="8"/>
    </row>
    <row r="40" spans="1:21" x14ac:dyDescent="0.25">
      <c r="A40" s="35"/>
      <c r="B40" s="32" t="s">
        <v>55</v>
      </c>
      <c r="C40" s="27">
        <v>246.86699999999999</v>
      </c>
      <c r="D40" s="27">
        <v>108.50501120000001</v>
      </c>
      <c r="E40" s="44">
        <v>88.343988800000005</v>
      </c>
      <c r="F40" s="27">
        <v>444.98500000000001</v>
      </c>
      <c r="G40" s="27">
        <v>60.896999999999998</v>
      </c>
      <c r="H40" s="27">
        <v>1.2689999999999999</v>
      </c>
      <c r="I40" s="28">
        <v>505.88200000000001</v>
      </c>
      <c r="J40" s="20"/>
      <c r="Q40" s="8"/>
      <c r="R40" s="8"/>
      <c r="S40" s="8"/>
      <c r="T40" s="8"/>
      <c r="U40" s="8"/>
    </row>
    <row r="41" spans="1:21" x14ac:dyDescent="0.25">
      <c r="A41" s="35"/>
      <c r="B41" s="32" t="s">
        <v>85</v>
      </c>
      <c r="C41" s="27">
        <v>250.57599999999999</v>
      </c>
      <c r="D41" s="27">
        <v>105.55305660000001</v>
      </c>
      <c r="E41" s="44">
        <v>88.704943400000005</v>
      </c>
      <c r="F41" s="27">
        <v>446.846</v>
      </c>
      <c r="G41" s="27">
        <v>61.389000000000003</v>
      </c>
      <c r="H41" s="27">
        <v>2.012</v>
      </c>
      <c r="I41" s="28">
        <v>508.23500000000001</v>
      </c>
      <c r="J41" s="20"/>
      <c r="Q41" s="8"/>
      <c r="R41" s="8"/>
      <c r="S41" s="8"/>
      <c r="T41" s="8"/>
      <c r="U41" s="8"/>
    </row>
    <row r="42" spans="1:21" x14ac:dyDescent="0.25">
      <c r="A42" s="35"/>
      <c r="B42" s="32" t="s">
        <v>86</v>
      </c>
      <c r="C42" s="27">
        <v>252.221</v>
      </c>
      <c r="D42" s="27">
        <v>106.1764884</v>
      </c>
      <c r="E42" s="44">
        <v>88.731511600000005</v>
      </c>
      <c r="F42" s="27">
        <v>449.81900000000002</v>
      </c>
      <c r="G42" s="27">
        <v>62.561</v>
      </c>
      <c r="H42" s="27">
        <v>2.69</v>
      </c>
      <c r="I42" s="28">
        <v>512.38</v>
      </c>
      <c r="J42" s="20"/>
      <c r="Q42" s="8"/>
      <c r="R42" s="8"/>
      <c r="S42" s="8"/>
      <c r="T42" s="8"/>
      <c r="U42" s="8"/>
    </row>
    <row r="43" spans="1:21" x14ac:dyDescent="0.25">
      <c r="A43" s="35"/>
      <c r="B43" s="32" t="s">
        <v>87</v>
      </c>
      <c r="C43" s="27">
        <v>254.73400000000001</v>
      </c>
      <c r="D43" s="27">
        <v>109.11622349999999</v>
      </c>
      <c r="E43" s="44">
        <v>88.972776500000009</v>
      </c>
      <c r="F43" s="27">
        <v>455.93900000000002</v>
      </c>
      <c r="G43" s="27">
        <v>62.034999999999997</v>
      </c>
      <c r="H43" s="27">
        <v>3.1160000000000001</v>
      </c>
      <c r="I43" s="28">
        <v>517.97400000000005</v>
      </c>
      <c r="J43" s="20"/>
      <c r="Q43" s="8"/>
      <c r="R43" s="8"/>
      <c r="S43" s="8"/>
      <c r="T43" s="8"/>
      <c r="U43" s="8"/>
    </row>
    <row r="44" spans="1:21" x14ac:dyDescent="0.25">
      <c r="A44" s="35"/>
      <c r="B44" s="32" t="s">
        <v>88</v>
      </c>
      <c r="C44" s="27">
        <v>256.84800000000001</v>
      </c>
      <c r="D44" s="27">
        <v>109.8142316</v>
      </c>
      <c r="E44" s="44">
        <v>89.793768400000005</v>
      </c>
      <c r="F44" s="27">
        <v>459.714</v>
      </c>
      <c r="G44" s="27">
        <v>61.027999999999999</v>
      </c>
      <c r="H44" s="27">
        <v>3.258</v>
      </c>
      <c r="I44" s="28">
        <v>520.74199999999996</v>
      </c>
      <c r="J44" s="20"/>
      <c r="Q44" s="8"/>
      <c r="R44" s="8"/>
      <c r="S44" s="8"/>
      <c r="T44" s="8"/>
      <c r="U44" s="8"/>
    </row>
    <row r="45" spans="1:21" x14ac:dyDescent="0.25">
      <c r="A45" s="35"/>
      <c r="B45" s="32" t="s">
        <v>99</v>
      </c>
      <c r="C45" s="27">
        <v>258.61599999999999</v>
      </c>
      <c r="D45" s="27">
        <v>109.46553589999999</v>
      </c>
      <c r="E45" s="44">
        <v>89.826464099999995</v>
      </c>
      <c r="F45" s="27">
        <v>460.98599999999999</v>
      </c>
      <c r="G45" s="27">
        <v>63.744999999999997</v>
      </c>
      <c r="H45" s="27">
        <v>3.0779999999999998</v>
      </c>
      <c r="I45" s="28">
        <v>524.73099999999999</v>
      </c>
      <c r="J45" s="20"/>
      <c r="Q45" s="8"/>
      <c r="R45" s="8"/>
      <c r="S45" s="8"/>
      <c r="T45" s="8"/>
      <c r="U45" s="8"/>
    </row>
    <row r="46" spans="1:21" x14ac:dyDescent="0.25">
      <c r="A46" s="35"/>
      <c r="B46" s="32" t="s">
        <v>100</v>
      </c>
      <c r="C46" s="27">
        <v>259.65433183521753</v>
      </c>
      <c r="D46" s="27">
        <v>111.27292507584527</v>
      </c>
      <c r="E46" s="44">
        <v>92.047992090893871</v>
      </c>
      <c r="F46" s="27">
        <v>466.05324900195666</v>
      </c>
      <c r="G46" s="27">
        <v>63.444547105397092</v>
      </c>
      <c r="H46" s="27">
        <v>3.0779999999999998</v>
      </c>
      <c r="I46" s="28">
        <v>529.49779610735379</v>
      </c>
      <c r="J46" s="20"/>
      <c r="Q46" s="8"/>
      <c r="R46" s="8"/>
      <c r="S46" s="8"/>
      <c r="T46" s="8"/>
      <c r="U46" s="8"/>
    </row>
    <row r="47" spans="1:21" x14ac:dyDescent="0.25">
      <c r="A47" s="35"/>
      <c r="B47" s="32" t="s">
        <v>101</v>
      </c>
      <c r="C47" s="27">
        <v>261.63469923547763</v>
      </c>
      <c r="D47" s="27">
        <v>112.86240907440322</v>
      </c>
      <c r="E47" s="44">
        <v>92.739165852784424</v>
      </c>
      <c r="F47" s="27">
        <v>470.31427416266524</v>
      </c>
      <c r="G47" s="27">
        <v>63.778008577715582</v>
      </c>
      <c r="H47" s="27">
        <v>3.0779999999999998</v>
      </c>
      <c r="I47" s="28">
        <v>534.09228274038082</v>
      </c>
      <c r="J47" s="20"/>
      <c r="Q47" s="8"/>
      <c r="R47" s="8"/>
      <c r="S47" s="8"/>
      <c r="T47" s="8"/>
      <c r="U47" s="8"/>
    </row>
    <row r="48" spans="1:21" x14ac:dyDescent="0.25">
      <c r="A48" s="35"/>
      <c r="B48" s="32" t="s">
        <v>102</v>
      </c>
      <c r="C48" s="27">
        <v>263.40533390897838</v>
      </c>
      <c r="D48" s="27">
        <v>112.4616971515872</v>
      </c>
      <c r="E48" s="44">
        <v>95.004297563924453</v>
      </c>
      <c r="F48" s="27">
        <v>473.94932862449008</v>
      </c>
      <c r="G48" s="27">
        <v>64.284569847389264</v>
      </c>
      <c r="H48" s="27">
        <v>3.0779999999999998</v>
      </c>
      <c r="I48" s="28">
        <v>538.23389847187934</v>
      </c>
      <c r="J48" s="20"/>
      <c r="Q48" s="8"/>
      <c r="R48" s="8"/>
      <c r="S48" s="8"/>
      <c r="T48" s="8"/>
      <c r="U48" s="8"/>
    </row>
    <row r="49" spans="1:21" x14ac:dyDescent="0.25">
      <c r="A49" s="35"/>
      <c r="B49" s="32" t="s">
        <v>139</v>
      </c>
      <c r="C49" s="27">
        <v>267.79317982352057</v>
      </c>
      <c r="D49" s="27">
        <v>114.21512371537118</v>
      </c>
      <c r="E49" s="44">
        <v>92.611974408975371</v>
      </c>
      <c r="F49" s="27">
        <v>477.6982779478671</v>
      </c>
      <c r="G49" s="27">
        <v>64.935003573055525</v>
      </c>
      <c r="H49" s="27">
        <v>3.0779999999999998</v>
      </c>
      <c r="I49" s="28">
        <v>542.63328152092265</v>
      </c>
      <c r="J49" s="20"/>
      <c r="Q49" s="8"/>
      <c r="R49" s="8"/>
      <c r="S49" s="8"/>
      <c r="T49" s="8"/>
      <c r="U49" s="8"/>
    </row>
    <row r="50" spans="1:21" x14ac:dyDescent="0.25">
      <c r="A50" s="35"/>
      <c r="B50" s="32" t="s">
        <v>140</v>
      </c>
      <c r="C50" s="27">
        <v>270.0352115234283</v>
      </c>
      <c r="D50" s="27">
        <v>113.83156478976994</v>
      </c>
      <c r="E50" s="44">
        <v>94.943998208560799</v>
      </c>
      <c r="F50" s="27">
        <v>481.88877452175899</v>
      </c>
      <c r="G50" s="27">
        <v>65.497157425426039</v>
      </c>
      <c r="H50" s="27">
        <v>3.0779999999999998</v>
      </c>
      <c r="I50" s="28">
        <v>547.3859319471851</v>
      </c>
      <c r="J50" s="20"/>
      <c r="Q50" s="8"/>
      <c r="R50" s="8"/>
      <c r="S50" s="8"/>
      <c r="T50" s="8"/>
      <c r="U50" s="8"/>
    </row>
    <row r="51" spans="1:21" x14ac:dyDescent="0.25">
      <c r="A51" s="35"/>
      <c r="B51" s="32" t="s">
        <v>141</v>
      </c>
      <c r="C51" s="27">
        <v>272.15719867667781</v>
      </c>
      <c r="D51" s="27">
        <v>114.15660554176395</v>
      </c>
      <c r="E51" s="44">
        <v>96.488610251909108</v>
      </c>
      <c r="F51" s="27">
        <v>485.8804144703509</v>
      </c>
      <c r="G51" s="27">
        <v>66.013316939182403</v>
      </c>
      <c r="H51" s="27">
        <v>3.0779999999999998</v>
      </c>
      <c r="I51" s="28">
        <v>551.8937314095333</v>
      </c>
      <c r="J51" s="20"/>
      <c r="Q51" s="8"/>
      <c r="R51" s="8"/>
      <c r="S51" s="8"/>
      <c r="T51" s="8"/>
      <c r="U51" s="8"/>
    </row>
    <row r="52" spans="1:21" x14ac:dyDescent="0.25">
      <c r="A52" s="35"/>
      <c r="B52" s="32" t="s">
        <v>142</v>
      </c>
      <c r="C52" s="27">
        <v>274.25292087739166</v>
      </c>
      <c r="D52" s="27">
        <v>114.46160248376593</v>
      </c>
      <c r="E52" s="44">
        <v>98.020594902526881</v>
      </c>
      <c r="F52" s="27">
        <v>489.81311826368443</v>
      </c>
      <c r="G52" s="27">
        <v>66.481192017296678</v>
      </c>
      <c r="H52" s="27">
        <v>3.0779999999999998</v>
      </c>
      <c r="I52" s="28">
        <v>556.29431028098111</v>
      </c>
      <c r="J52" s="20"/>
      <c r="Q52" s="8"/>
      <c r="R52" s="8"/>
      <c r="S52" s="8"/>
      <c r="T52" s="8"/>
      <c r="U52" s="8"/>
    </row>
    <row r="53" spans="1:21" x14ac:dyDescent="0.25">
      <c r="A53" s="35"/>
      <c r="B53" s="32" t="s">
        <v>150</v>
      </c>
      <c r="C53" s="27">
        <v>276.48399074428067</v>
      </c>
      <c r="D53" s="27">
        <v>115.36387621856248</v>
      </c>
      <c r="E53" s="44">
        <v>99.233538504927282</v>
      </c>
      <c r="F53" s="27">
        <v>494.15940546777045</v>
      </c>
      <c r="G53" s="27">
        <v>66.874394659286082</v>
      </c>
      <c r="H53" s="27">
        <v>3.0779999999999998</v>
      </c>
      <c r="I53" s="28">
        <v>561.03380012705657</v>
      </c>
      <c r="J53" s="20"/>
      <c r="Q53" s="8"/>
      <c r="R53" s="8"/>
      <c r="S53" s="8"/>
      <c r="T53" s="8"/>
      <c r="U53" s="8"/>
    </row>
    <row r="54" spans="1:21" x14ac:dyDescent="0.25">
      <c r="A54" s="35"/>
      <c r="B54" s="32" t="s">
        <v>151</v>
      </c>
      <c r="C54" s="27">
        <v>278.84733453541935</v>
      </c>
      <c r="D54" s="27">
        <v>115.97048302734275</v>
      </c>
      <c r="E54" s="44">
        <v>100.64123802065048</v>
      </c>
      <c r="F54" s="27">
        <v>498.53705558341267</v>
      </c>
      <c r="G54" s="27">
        <v>67.316395095916292</v>
      </c>
      <c r="H54" s="27">
        <v>3.0779999999999998</v>
      </c>
      <c r="I54" s="28">
        <v>565.85345067932883</v>
      </c>
      <c r="J54" s="20"/>
      <c r="Q54" s="8"/>
      <c r="R54" s="8"/>
      <c r="S54" s="8"/>
      <c r="T54" s="8"/>
      <c r="U54" s="8"/>
    </row>
    <row r="55" spans="1:21" x14ac:dyDescent="0.25">
      <c r="A55" s="35"/>
      <c r="B55" s="32" t="s">
        <v>152</v>
      </c>
      <c r="C55" s="27">
        <v>281.01387635001504</v>
      </c>
      <c r="D55" s="27">
        <v>117.09177498449722</v>
      </c>
      <c r="E55" s="44">
        <v>101.61263904155997</v>
      </c>
      <c r="F55" s="27">
        <v>502.79629037607225</v>
      </c>
      <c r="G55" s="27">
        <v>67.807508815193344</v>
      </c>
      <c r="H55" s="27">
        <v>3.0779999999999998</v>
      </c>
      <c r="I55" s="28">
        <v>570.60379919126558</v>
      </c>
      <c r="J55" s="20"/>
      <c r="Q55" s="8"/>
      <c r="R55" s="8"/>
      <c r="S55" s="8"/>
      <c r="T55" s="8"/>
      <c r="U55" s="8"/>
    </row>
    <row r="56" spans="1:21" x14ac:dyDescent="0.25">
      <c r="A56" s="35"/>
      <c r="B56" s="32" t="s">
        <v>153</v>
      </c>
      <c r="C56" s="27">
        <v>283.23313050604963</v>
      </c>
      <c r="D56" s="27">
        <v>117.26212964147915</v>
      </c>
      <c r="E56" s="44">
        <v>103.323127174446</v>
      </c>
      <c r="F56" s="27">
        <v>506.89638732197477</v>
      </c>
      <c r="G56" s="27">
        <v>68.348920550967321</v>
      </c>
      <c r="H56" s="27">
        <v>3.0779999999999998</v>
      </c>
      <c r="I56" s="28">
        <v>575.24530787294202</v>
      </c>
      <c r="J56" s="20"/>
      <c r="Q56" s="8"/>
      <c r="R56" s="8"/>
      <c r="S56" s="8"/>
      <c r="T56" s="8"/>
      <c r="U56" s="8"/>
    </row>
    <row r="57" spans="1:21" x14ac:dyDescent="0.25">
      <c r="A57" s="35"/>
      <c r="B57" s="26" t="s">
        <v>167</v>
      </c>
      <c r="C57" s="27">
        <v>285.67539770654474</v>
      </c>
      <c r="D57" s="27">
        <v>118.18271098690667</v>
      </c>
      <c r="E57" s="44">
        <v>104.35815119908993</v>
      </c>
      <c r="F57" s="27">
        <v>511.29425989254133</v>
      </c>
      <c r="G57" s="27">
        <v>68.950397610484274</v>
      </c>
      <c r="H57" s="27">
        <v>3.0779999999999998</v>
      </c>
      <c r="I57" s="28">
        <v>580.24465750302556</v>
      </c>
      <c r="J57" s="20"/>
      <c r="Q57" s="8"/>
      <c r="R57" s="8"/>
      <c r="S57" s="8"/>
      <c r="T57" s="8"/>
      <c r="U57" s="8"/>
    </row>
    <row r="58" spans="1:21" x14ac:dyDescent="0.25">
      <c r="A58" s="35"/>
      <c r="B58" s="26" t="s">
        <v>168</v>
      </c>
      <c r="C58" s="27">
        <v>288.03501465463142</v>
      </c>
      <c r="D58" s="27">
        <v>118.90266003010454</v>
      </c>
      <c r="E58" s="44">
        <v>105.70348204327713</v>
      </c>
      <c r="F58" s="27">
        <v>515.7191567280131</v>
      </c>
      <c r="G58" s="27">
        <v>69.527558914466354</v>
      </c>
      <c r="H58" s="27">
        <v>3.0779999999999998</v>
      </c>
      <c r="I58" s="28">
        <v>585.24671564247944</v>
      </c>
      <c r="J58" s="20"/>
      <c r="Q58" s="8"/>
      <c r="R58" s="8"/>
      <c r="S58" s="8"/>
      <c r="T58" s="8"/>
      <c r="U58" s="8"/>
    </row>
    <row r="59" spans="1:21" x14ac:dyDescent="0.25">
      <c r="A59" s="35"/>
      <c r="B59" s="26" t="s">
        <v>169</v>
      </c>
      <c r="C59" s="27">
        <v>290.37681350500003</v>
      </c>
      <c r="D59" s="27">
        <v>119.63136115427311</v>
      </c>
      <c r="E59" s="44">
        <v>106.87253513714643</v>
      </c>
      <c r="F59" s="27">
        <v>519.95870979641961</v>
      </c>
      <c r="G59" s="27">
        <v>70.104732478348311</v>
      </c>
      <c r="H59" s="27">
        <v>3.0779999999999998</v>
      </c>
      <c r="I59" s="28">
        <v>590.06344227476791</v>
      </c>
      <c r="J59" s="20"/>
      <c r="Q59" s="8"/>
      <c r="R59" s="8"/>
      <c r="S59" s="8"/>
      <c r="T59" s="8"/>
      <c r="U59" s="8"/>
    </row>
    <row r="60" spans="1:21" x14ac:dyDescent="0.25">
      <c r="A60" s="35"/>
      <c r="B60" s="26" t="s">
        <v>170</v>
      </c>
      <c r="C60" s="27">
        <v>292.73345654892927</v>
      </c>
      <c r="D60" s="27">
        <v>120.60620573154564</v>
      </c>
      <c r="E60" s="44">
        <v>107.77800577689391</v>
      </c>
      <c r="F60" s="27">
        <v>524.19566805736883</v>
      </c>
      <c r="G60" s="27">
        <v>70.68225642950425</v>
      </c>
      <c r="H60" s="27">
        <v>3.0779999999999998</v>
      </c>
      <c r="I60" s="28">
        <v>594.8779244868731</v>
      </c>
      <c r="J60" s="20"/>
      <c r="Q60" s="8"/>
      <c r="R60" s="8"/>
      <c r="S60" s="8"/>
      <c r="T60" s="8"/>
      <c r="U60" s="8"/>
    </row>
    <row r="61" spans="1:21" x14ac:dyDescent="0.25">
      <c r="A61" s="35"/>
      <c r="B61" s="26" t="s">
        <v>172</v>
      </c>
      <c r="C61" s="27">
        <v>295.23224983430958</v>
      </c>
      <c r="D61" s="27">
        <v>121.44675833830954</v>
      </c>
      <c r="E61" s="44">
        <v>109.14690937248956</v>
      </c>
      <c r="F61" s="27">
        <v>528.9039175451087</v>
      </c>
      <c r="G61" s="27">
        <v>71.244624994067152</v>
      </c>
      <c r="H61" s="27">
        <v>3.0779999999999998</v>
      </c>
      <c r="I61" s="28">
        <v>600.14854253917588</v>
      </c>
      <c r="J61" s="20"/>
      <c r="Q61" s="8"/>
      <c r="R61" s="8"/>
      <c r="S61" s="8"/>
      <c r="T61" s="8"/>
      <c r="U61" s="8"/>
    </row>
    <row r="62" spans="1:21" x14ac:dyDescent="0.25">
      <c r="A62" s="35"/>
      <c r="B62" s="26" t="s">
        <v>173</v>
      </c>
      <c r="C62" s="27">
        <v>297.78168368610829</v>
      </c>
      <c r="D62" s="27">
        <v>122.51442435195413</v>
      </c>
      <c r="E62" s="46">
        <v>110.25054311104135</v>
      </c>
      <c r="F62" s="27">
        <v>533.62465114910378</v>
      </c>
      <c r="G62" s="27">
        <v>71.809892278624247</v>
      </c>
      <c r="H62" s="27">
        <v>3.0779999999999998</v>
      </c>
      <c r="I62" s="28">
        <v>605.43454342772804</v>
      </c>
      <c r="J62" s="20"/>
      <c r="Q62" s="8"/>
      <c r="R62" s="8"/>
      <c r="S62" s="8"/>
      <c r="T62" s="8"/>
      <c r="U62" s="8"/>
    </row>
    <row r="63" spans="1:21" x14ac:dyDescent="0.25">
      <c r="A63" s="35"/>
      <c r="B63" s="26" t="s">
        <v>174</v>
      </c>
      <c r="C63" s="27">
        <v>300.30514609067689</v>
      </c>
      <c r="D63" s="27">
        <v>123.308678518748</v>
      </c>
      <c r="E63" s="46">
        <v>111.48923901386033</v>
      </c>
      <c r="F63" s="27">
        <v>538.18106362328513</v>
      </c>
      <c r="G63" s="27">
        <v>72.366975229758381</v>
      </c>
      <c r="H63" s="27">
        <v>3.0779999999999998</v>
      </c>
      <c r="I63" s="28">
        <v>610.54803885304352</v>
      </c>
      <c r="J63" s="20"/>
      <c r="Q63" s="8"/>
      <c r="R63" s="8"/>
      <c r="S63" s="8"/>
      <c r="T63" s="8"/>
      <c r="U63" s="8"/>
    </row>
    <row r="64" spans="1:21" x14ac:dyDescent="0.25">
      <c r="A64" s="35"/>
      <c r="B64" s="26" t="s">
        <v>175</v>
      </c>
      <c r="C64" s="27">
        <v>302.85183968385854</v>
      </c>
      <c r="D64" s="27">
        <v>123.76656292995467</v>
      </c>
      <c r="E64" s="46">
        <v>113.20263326641951</v>
      </c>
      <c r="F64" s="27">
        <v>542.89903588023276</v>
      </c>
      <c r="G64" s="27">
        <v>72.914831626738831</v>
      </c>
      <c r="H64" s="27">
        <v>3.0779999999999998</v>
      </c>
      <c r="I64" s="28">
        <v>615.81386750697163</v>
      </c>
      <c r="J64" s="20"/>
      <c r="Q64" s="8"/>
      <c r="R64" s="8"/>
      <c r="S64" s="8"/>
      <c r="T64" s="8"/>
      <c r="U64" s="8"/>
    </row>
    <row r="65" spans="1:21" x14ac:dyDescent="0.25">
      <c r="A65" s="35"/>
      <c r="B65" s="26" t="s">
        <v>197</v>
      </c>
      <c r="C65" s="27">
        <v>305.48123512703796</v>
      </c>
      <c r="D65" s="27">
        <v>124.67169354267745</v>
      </c>
      <c r="E65" s="46">
        <v>114.52091580502308</v>
      </c>
      <c r="F65" s="27">
        <v>547.7518444747385</v>
      </c>
      <c r="G65" s="27">
        <v>73.445728762001849</v>
      </c>
      <c r="H65" s="27">
        <v>3.0779999999999998</v>
      </c>
      <c r="I65" s="28">
        <v>621.19757323674025</v>
      </c>
      <c r="J65" s="20"/>
      <c r="Q65" s="8"/>
      <c r="R65" s="8"/>
      <c r="S65" s="8"/>
      <c r="T65" s="8"/>
      <c r="U65" s="8"/>
    </row>
    <row r="66" spans="1:21" x14ac:dyDescent="0.25">
      <c r="A66" s="35"/>
      <c r="B66" s="26" t="s">
        <v>198</v>
      </c>
      <c r="C66" s="27">
        <v>308.20875609237567</v>
      </c>
      <c r="D66" s="27">
        <v>125.56778962351341</v>
      </c>
      <c r="E66" s="46">
        <v>115.82570542956857</v>
      </c>
      <c r="F66" s="27">
        <v>552.68025114545765</v>
      </c>
      <c r="G66" s="27">
        <v>73.962189767820504</v>
      </c>
      <c r="H66" s="27">
        <v>3.0779999999999998</v>
      </c>
      <c r="I66" s="28">
        <v>626.64244091327816</v>
      </c>
      <c r="J66" s="20"/>
      <c r="Q66" s="8"/>
      <c r="R66" s="8"/>
      <c r="S66" s="8"/>
      <c r="T66" s="8"/>
      <c r="U66" s="8"/>
    </row>
    <row r="67" spans="1:21" x14ac:dyDescent="0.25">
      <c r="A67" s="35"/>
      <c r="B67" s="26" t="s">
        <v>199</v>
      </c>
      <c r="C67" s="27">
        <v>310.85590013865396</v>
      </c>
      <c r="D67" s="27">
        <v>126.56302571245861</v>
      </c>
      <c r="E67" s="46">
        <v>117.16469512485824</v>
      </c>
      <c r="F67" s="27">
        <v>557.66162097597089</v>
      </c>
      <c r="G67" s="27">
        <v>74.502992370845192</v>
      </c>
      <c r="H67" s="27">
        <v>3.0779999999999998</v>
      </c>
      <c r="I67" s="28">
        <v>632.16461334681605</v>
      </c>
      <c r="J67" s="20"/>
      <c r="Q67" s="8"/>
      <c r="R67" s="8"/>
      <c r="S67" s="8"/>
      <c r="T67" s="8"/>
      <c r="U67" s="8"/>
    </row>
    <row r="68" spans="1:21" x14ac:dyDescent="0.25">
      <c r="A68" s="35"/>
      <c r="B68" s="26" t="s">
        <v>200</v>
      </c>
      <c r="C68" s="27">
        <v>313.52223666483252</v>
      </c>
      <c r="D68" s="27">
        <v>127.44031447031799</v>
      </c>
      <c r="E68" s="46">
        <v>118.52043814422865</v>
      </c>
      <c r="F68" s="27">
        <v>562.56098927937899</v>
      </c>
      <c r="G68" s="27">
        <v>75.068355509501316</v>
      </c>
      <c r="H68" s="27">
        <v>3.0779999999999998</v>
      </c>
      <c r="I68" s="28">
        <v>637.62934478888042</v>
      </c>
      <c r="J68" s="20"/>
      <c r="Q68" s="8"/>
      <c r="R68" s="8"/>
      <c r="S68" s="8"/>
      <c r="T68" s="8"/>
      <c r="U68" s="8"/>
    </row>
    <row r="69" spans="1:21" x14ac:dyDescent="0.25">
      <c r="A69" s="35"/>
      <c r="B69" s="152">
        <v>2008</v>
      </c>
      <c r="C69" s="139">
        <v>790.18499999999995</v>
      </c>
      <c r="D69" s="139">
        <v>331.95468640000001</v>
      </c>
      <c r="E69" s="143">
        <v>290.20931359999997</v>
      </c>
      <c r="F69" s="139">
        <f ca="1">SUM(OFFSET(F$4,4*(ROW()-ROW(F$69)),0, 4, 1))</f>
        <v>1412.3489999999999</v>
      </c>
      <c r="G69" s="139">
        <v>167.447</v>
      </c>
      <c r="H69" s="139">
        <v>0</v>
      </c>
      <c r="I69" s="144">
        <v>1579.796</v>
      </c>
      <c r="J69" s="1"/>
    </row>
    <row r="70" spans="1:21" x14ac:dyDescent="0.25">
      <c r="A70" s="35"/>
      <c r="B70" s="137">
        <v>2009</v>
      </c>
      <c r="C70" s="27">
        <v>793.53099999999995</v>
      </c>
      <c r="D70" s="27">
        <v>323.9151483</v>
      </c>
      <c r="E70" s="46">
        <v>264.04085170000002</v>
      </c>
      <c r="F70" s="27">
        <f t="shared" ref="F70:F84" ca="1" si="0">SUM(OFFSET(F$4,4*(ROW()-ROW(F$69)),0, 4, 1))</f>
        <v>1381.4870000000001</v>
      </c>
      <c r="G70" s="27">
        <v>155.726</v>
      </c>
      <c r="H70" s="27">
        <v>0</v>
      </c>
      <c r="I70" s="28">
        <v>1537.213</v>
      </c>
      <c r="J70" s="1"/>
    </row>
    <row r="71" spans="1:21" x14ac:dyDescent="0.25">
      <c r="A71" s="35"/>
      <c r="B71" s="137">
        <v>2010</v>
      </c>
      <c r="C71" s="27">
        <v>815.87300000000005</v>
      </c>
      <c r="D71" s="27">
        <v>327.51253370000001</v>
      </c>
      <c r="E71" s="46">
        <v>262.17446629999995</v>
      </c>
      <c r="F71" s="27">
        <f t="shared" ca="1" si="0"/>
        <v>1405.56</v>
      </c>
      <c r="G71" s="27">
        <v>181.90600000000001</v>
      </c>
      <c r="H71" s="27">
        <v>0</v>
      </c>
      <c r="I71" s="28">
        <v>1587.4659999999999</v>
      </c>
      <c r="J71" s="1"/>
    </row>
    <row r="72" spans="1:21" x14ac:dyDescent="0.25">
      <c r="A72" s="35"/>
      <c r="B72" s="137">
        <v>2011</v>
      </c>
      <c r="C72" s="27">
        <v>826.93600000000004</v>
      </c>
      <c r="D72" s="27">
        <v>346.04708349999999</v>
      </c>
      <c r="E72" s="46">
        <v>273.0449165</v>
      </c>
      <c r="F72" s="27">
        <f t="shared" ca="1" si="0"/>
        <v>1446.028</v>
      </c>
      <c r="G72" s="27">
        <v>198.518</v>
      </c>
      <c r="H72" s="27">
        <v>0</v>
      </c>
      <c r="I72" s="28">
        <v>1644.546</v>
      </c>
      <c r="J72" s="1"/>
    </row>
    <row r="73" spans="1:21" x14ac:dyDescent="0.25">
      <c r="A73" s="35"/>
      <c r="B73" s="137">
        <v>2012</v>
      </c>
      <c r="C73" s="27">
        <v>847.24900000000002</v>
      </c>
      <c r="D73" s="27">
        <v>351.3802321</v>
      </c>
      <c r="E73" s="46">
        <v>292.0957679</v>
      </c>
      <c r="F73" s="27">
        <f t="shared" ca="1" si="0"/>
        <v>1490.7249999999999</v>
      </c>
      <c r="G73" s="27">
        <v>203.69200000000001</v>
      </c>
      <c r="H73" s="27">
        <v>0</v>
      </c>
      <c r="I73" s="28">
        <v>1694.4169999999999</v>
      </c>
      <c r="J73" s="1"/>
    </row>
    <row r="74" spans="1:21" x14ac:dyDescent="0.25">
      <c r="A74" s="35"/>
      <c r="B74" s="137">
        <v>2013</v>
      </c>
      <c r="C74" s="27">
        <v>880.68200000000002</v>
      </c>
      <c r="D74" s="27">
        <v>364.57930679999998</v>
      </c>
      <c r="E74" s="46">
        <v>302.49469319999997</v>
      </c>
      <c r="F74" s="27">
        <f t="shared" ca="1" si="0"/>
        <v>1547.7559999999999</v>
      </c>
      <c r="G74" s="27">
        <v>213.59100000000001</v>
      </c>
      <c r="H74" s="27">
        <v>0</v>
      </c>
      <c r="I74" s="28">
        <v>1761.347</v>
      </c>
      <c r="J74" s="1"/>
    </row>
    <row r="75" spans="1:21" x14ac:dyDescent="0.25">
      <c r="A75" s="35"/>
      <c r="B75" s="140">
        <v>2014</v>
      </c>
      <c r="C75" s="27">
        <v>899.96900000000005</v>
      </c>
      <c r="D75" s="27">
        <v>397.05136620000007</v>
      </c>
      <c r="E75" s="46">
        <v>322.89063379999999</v>
      </c>
      <c r="F75" s="27">
        <f t="shared" ca="1" si="0"/>
        <v>1619.9110000000001</v>
      </c>
      <c r="G75" s="27">
        <v>224.38399999999999</v>
      </c>
      <c r="H75" s="27">
        <v>0</v>
      </c>
      <c r="I75" s="28">
        <v>1844.2950000000001</v>
      </c>
      <c r="J75" s="1"/>
    </row>
    <row r="76" spans="1:21" x14ac:dyDescent="0.25">
      <c r="A76" s="35"/>
      <c r="B76" s="140">
        <v>2015</v>
      </c>
      <c r="C76" s="27">
        <v>928.45899999999995</v>
      </c>
      <c r="D76" s="27">
        <v>396.31226079999999</v>
      </c>
      <c r="E76" s="46">
        <v>340.46273919999999</v>
      </c>
      <c r="F76" s="27">
        <f t="shared" ca="1" si="0"/>
        <v>1665.2339999999999</v>
      </c>
      <c r="G76" s="27">
        <v>230.60499999999999</v>
      </c>
      <c r="H76" s="27">
        <v>0</v>
      </c>
      <c r="I76" s="28">
        <v>1895.8389999999999</v>
      </c>
      <c r="J76" s="1"/>
    </row>
    <row r="77" spans="1:21" x14ac:dyDescent="0.25">
      <c r="B77" s="140">
        <v>2016</v>
      </c>
      <c r="C77" s="27">
        <v>963.40599999999995</v>
      </c>
      <c r="D77" s="27">
        <v>414.33816769999999</v>
      </c>
      <c r="E77" s="46">
        <v>351.85583230000003</v>
      </c>
      <c r="F77" s="27">
        <f t="shared" ca="1" si="0"/>
        <v>1729.6</v>
      </c>
      <c r="G77" s="27">
        <v>239.92400000000001</v>
      </c>
      <c r="H77" s="27">
        <v>0</v>
      </c>
      <c r="I77" s="28">
        <v>1969.5239999999999</v>
      </c>
      <c r="J77" s="7"/>
    </row>
    <row r="78" spans="1:21" x14ac:dyDescent="0.25">
      <c r="B78" s="140">
        <v>2017</v>
      </c>
      <c r="C78" s="27">
        <v>1004.398</v>
      </c>
      <c r="D78" s="27">
        <v>429.35077969999998</v>
      </c>
      <c r="E78" s="46">
        <v>354.75322030000001</v>
      </c>
      <c r="F78" s="27">
        <f t="shared" ca="1" si="0"/>
        <v>1797.5890000000002</v>
      </c>
      <c r="G78" s="27">
        <v>246.88200000000001</v>
      </c>
      <c r="H78" s="27">
        <v>9.0869999999999997</v>
      </c>
      <c r="I78" s="28">
        <v>2044.471</v>
      </c>
      <c r="J78" s="7"/>
    </row>
    <row r="79" spans="1:21" x14ac:dyDescent="0.25">
      <c r="B79" s="140">
        <v>2018</v>
      </c>
      <c r="C79" s="27">
        <v>1036.7530310706952</v>
      </c>
      <c r="D79" s="27">
        <v>443.41510165024852</v>
      </c>
      <c r="E79" s="46">
        <v>364.40739044367837</v>
      </c>
      <c r="F79" s="27">
        <f t="shared" ca="1" si="0"/>
        <v>1857.0675231646219</v>
      </c>
      <c r="G79" s="27">
        <v>251.99555568311268</v>
      </c>
      <c r="H79" s="27">
        <v>12.492000000000001</v>
      </c>
      <c r="I79" s="28">
        <v>2109.0630788477342</v>
      </c>
      <c r="J79" s="7"/>
    </row>
    <row r="80" spans="1:21" x14ac:dyDescent="0.25">
      <c r="B80" s="140">
        <v>2019</v>
      </c>
      <c r="C80" s="27">
        <v>1073.3909239326051</v>
      </c>
      <c r="D80" s="27">
        <v>454.66499119849226</v>
      </c>
      <c r="E80" s="46">
        <v>379.04888043336973</v>
      </c>
      <c r="F80" s="27">
        <f t="shared" ca="1" si="0"/>
        <v>1919.4167955644671</v>
      </c>
      <c r="G80" s="27">
        <v>260.73004778505322</v>
      </c>
      <c r="H80" s="27">
        <v>12.311999999999999</v>
      </c>
      <c r="I80" s="28">
        <v>2180.1468433495206</v>
      </c>
      <c r="J80" s="7"/>
    </row>
    <row r="81" spans="2:10" x14ac:dyDescent="0.25">
      <c r="B81" s="140">
        <v>2020</v>
      </c>
      <c r="C81" s="27">
        <v>1110.5981225071066</v>
      </c>
      <c r="D81" s="27">
        <v>462.8877367141684</v>
      </c>
      <c r="E81" s="46">
        <v>399.50801046966467</v>
      </c>
      <c r="F81" s="27">
        <f t="shared" ca="1" si="0"/>
        <v>1985.3058696909397</v>
      </c>
      <c r="G81" s="27">
        <v>268.47949058769234</v>
      </c>
      <c r="H81" s="27">
        <v>12.311999999999999</v>
      </c>
      <c r="I81" s="28">
        <v>2253.7853602786327</v>
      </c>
      <c r="J81" s="7"/>
    </row>
    <row r="82" spans="2:10" x14ac:dyDescent="0.25">
      <c r="B82" s="140">
        <v>2021</v>
      </c>
      <c r="C82" s="27">
        <v>1147.3203563722257</v>
      </c>
      <c r="D82" s="27">
        <v>473.97886181276345</v>
      </c>
      <c r="E82" s="46">
        <v>420.25729555395958</v>
      </c>
      <c r="F82" s="27">
        <f t="shared" ca="1" si="0"/>
        <v>2053.8685137389489</v>
      </c>
      <c r="G82" s="27">
        <v>276.93160955426629</v>
      </c>
      <c r="H82" s="27">
        <v>12.311999999999999</v>
      </c>
      <c r="I82" s="28">
        <v>2330.8001232932156</v>
      </c>
      <c r="J82" s="7"/>
    </row>
    <row r="83" spans="2:10" x14ac:dyDescent="0.25">
      <c r="B83" s="140">
        <v>2022</v>
      </c>
      <c r="C83" s="27">
        <v>1186.0525361600241</v>
      </c>
      <c r="D83" s="27">
        <v>487.87606694055734</v>
      </c>
      <c r="E83" s="46">
        <v>438.66469727428512</v>
      </c>
      <c r="F83" s="27">
        <f t="shared" ca="1" si="0"/>
        <v>2124.9053003748663</v>
      </c>
      <c r="G83" s="27">
        <v>286.10374893195404</v>
      </c>
      <c r="H83" s="27">
        <v>12.311999999999999</v>
      </c>
      <c r="I83" s="92">
        <v>2411.0090493068205</v>
      </c>
      <c r="J83" s="7"/>
    </row>
    <row r="84" spans="2:10" x14ac:dyDescent="0.25">
      <c r="B84" s="140">
        <v>2023</v>
      </c>
      <c r="C84" s="27">
        <v>1227.3977310419259</v>
      </c>
      <c r="D84" s="27">
        <v>500.56907180860412</v>
      </c>
      <c r="E84" s="46">
        <v>460.71394962586942</v>
      </c>
      <c r="F84" s="27">
        <f t="shared" ca="1" si="0"/>
        <v>2200.9927524763998</v>
      </c>
      <c r="G84" s="27">
        <v>294.82574252740636</v>
      </c>
      <c r="H84" s="27">
        <v>12.311999999999999</v>
      </c>
      <c r="I84" s="92">
        <v>2495.8184950038058</v>
      </c>
      <c r="J84" s="7"/>
    </row>
    <row r="85" spans="2:10" x14ac:dyDescent="0.25">
      <c r="B85" s="138" t="s">
        <v>178</v>
      </c>
      <c r="C85" s="139">
        <v>783.28099999999995</v>
      </c>
      <c r="D85" s="139">
        <v>331.29600010000001</v>
      </c>
      <c r="E85" s="139">
        <v>287.42099989999997</v>
      </c>
      <c r="F85" s="139">
        <f ca="1">SUM(OFFSET(F$5,4*(ROW()-ROW(F$85)),0, 4, 1))</f>
        <v>1401.9979999999998</v>
      </c>
      <c r="G85" s="139">
        <v>161.62700000000001</v>
      </c>
      <c r="H85" s="139">
        <v>0</v>
      </c>
      <c r="I85" s="180">
        <v>1563.625</v>
      </c>
      <c r="J85" s="7"/>
    </row>
    <row r="86" spans="2:10" x14ac:dyDescent="0.25">
      <c r="B86" s="140" t="s">
        <v>104</v>
      </c>
      <c r="C86" s="27">
        <v>801.81899999999996</v>
      </c>
      <c r="D86" s="27">
        <v>320.96300000000002</v>
      </c>
      <c r="E86" s="27">
        <v>260.149</v>
      </c>
      <c r="F86" s="27">
        <f t="shared" ref="F86:F100" ca="1" si="1">SUM(OFFSET(F$5,4*(ROW()-ROW(F$85)),0, 4, 1))</f>
        <v>1382.9319999999998</v>
      </c>
      <c r="G86" s="27">
        <v>162.559</v>
      </c>
      <c r="H86" s="27">
        <v>0</v>
      </c>
      <c r="I86" s="92">
        <v>1545.491</v>
      </c>
      <c r="J86" s="7"/>
    </row>
    <row r="87" spans="2:10" x14ac:dyDescent="0.25">
      <c r="B87" s="140" t="s">
        <v>105</v>
      </c>
      <c r="C87" s="27">
        <v>821.51199999999994</v>
      </c>
      <c r="D87" s="27">
        <v>333.61299990000003</v>
      </c>
      <c r="E87" s="27">
        <v>265.12300010000001</v>
      </c>
      <c r="F87" s="27">
        <f t="shared" ca="1" si="1"/>
        <v>1420.2470000000001</v>
      </c>
      <c r="G87" s="27">
        <v>187.22300000000001</v>
      </c>
      <c r="H87" s="27">
        <v>0</v>
      </c>
      <c r="I87" s="92">
        <v>1607.47</v>
      </c>
      <c r="J87" s="7"/>
    </row>
    <row r="88" spans="2:10" x14ac:dyDescent="0.25">
      <c r="B88" s="140" t="s">
        <v>106</v>
      </c>
      <c r="C88" s="27">
        <v>828.98699999999997</v>
      </c>
      <c r="D88" s="27">
        <v>343.93299999999999</v>
      </c>
      <c r="E88" s="27">
        <v>277.66300000000001</v>
      </c>
      <c r="F88" s="27">
        <f t="shared" ca="1" si="1"/>
        <v>1450.5819999999999</v>
      </c>
      <c r="G88" s="27">
        <v>200.32</v>
      </c>
      <c r="H88" s="27">
        <v>0</v>
      </c>
      <c r="I88" s="92">
        <v>1650.902</v>
      </c>
      <c r="J88" s="7"/>
    </row>
    <row r="89" spans="2:10" x14ac:dyDescent="0.25">
      <c r="B89" s="140" t="s">
        <v>107</v>
      </c>
      <c r="C89" s="27">
        <v>852.92899999999997</v>
      </c>
      <c r="D89" s="27">
        <v>357.46099989999999</v>
      </c>
      <c r="E89" s="27">
        <v>294.32700010000002</v>
      </c>
      <c r="F89" s="27">
        <f t="shared" ca="1" si="1"/>
        <v>1504.7180000000001</v>
      </c>
      <c r="G89" s="27">
        <v>205.18600000000001</v>
      </c>
      <c r="H89" s="27">
        <v>0</v>
      </c>
      <c r="I89" s="92">
        <v>1709.904</v>
      </c>
      <c r="J89" s="7"/>
    </row>
    <row r="90" spans="2:10" x14ac:dyDescent="0.25">
      <c r="B90" s="140" t="s">
        <v>108</v>
      </c>
      <c r="C90" s="27">
        <v>888.95799999999997</v>
      </c>
      <c r="D90" s="27">
        <v>368.84600010000008</v>
      </c>
      <c r="E90" s="46">
        <v>307.15899989999997</v>
      </c>
      <c r="F90" s="27">
        <f t="shared" ca="1" si="1"/>
        <v>1564.97</v>
      </c>
      <c r="G90" s="27">
        <v>217.27099999999999</v>
      </c>
      <c r="H90" s="27">
        <v>0</v>
      </c>
      <c r="I90" s="92">
        <v>1782.241</v>
      </c>
      <c r="J90" s="7"/>
    </row>
    <row r="91" spans="2:10" x14ac:dyDescent="0.25">
      <c r="B91" s="140" t="s">
        <v>109</v>
      </c>
      <c r="C91" s="27">
        <v>905.20699999999999</v>
      </c>
      <c r="D91" s="27">
        <v>400.55700009999998</v>
      </c>
      <c r="E91" s="46">
        <v>326.91899990000002</v>
      </c>
      <c r="F91" s="27">
        <f t="shared" ca="1" si="1"/>
        <v>1632.6770000000001</v>
      </c>
      <c r="G91" s="27">
        <v>225.03</v>
      </c>
      <c r="H91" s="27">
        <v>0</v>
      </c>
      <c r="I91" s="92">
        <v>1857.7070000000001</v>
      </c>
      <c r="J91" s="7"/>
    </row>
    <row r="92" spans="2:10" x14ac:dyDescent="0.25">
      <c r="B92" s="140" t="s">
        <v>110</v>
      </c>
      <c r="C92" s="27">
        <v>933.46100000000001</v>
      </c>
      <c r="D92" s="27">
        <v>402.1</v>
      </c>
      <c r="E92" s="46">
        <v>344.70699999999999</v>
      </c>
      <c r="F92" s="27">
        <f t="shared" ca="1" si="1"/>
        <v>1680.2640000000001</v>
      </c>
      <c r="G92" s="27">
        <v>233.60599999999999</v>
      </c>
      <c r="H92" s="27">
        <v>0</v>
      </c>
      <c r="I92" s="92">
        <v>1913.87</v>
      </c>
      <c r="J92" s="7"/>
    </row>
    <row r="93" spans="2:10" x14ac:dyDescent="0.25">
      <c r="B93" s="140" t="s">
        <v>111</v>
      </c>
      <c r="C93" s="27">
        <v>976.95100000000002</v>
      </c>
      <c r="D93" s="27">
        <v>416.93499989999998</v>
      </c>
      <c r="E93" s="46">
        <v>353.1210001</v>
      </c>
      <c r="F93" s="27">
        <f t="shared" ca="1" si="1"/>
        <v>1748.279</v>
      </c>
      <c r="G93" s="27">
        <v>241.80099999999999</v>
      </c>
      <c r="H93" s="27">
        <v>1.2689999999999999</v>
      </c>
      <c r="I93" s="92">
        <v>1990.08</v>
      </c>
      <c r="J93" s="7"/>
    </row>
    <row r="94" spans="2:10" x14ac:dyDescent="0.25">
      <c r="B94" s="140" t="s">
        <v>112</v>
      </c>
      <c r="C94" s="27">
        <v>1014.379</v>
      </c>
      <c r="D94" s="27">
        <v>430.66000009999999</v>
      </c>
      <c r="E94" s="46">
        <v>356.20299990000001</v>
      </c>
      <c r="F94" s="27">
        <f t="shared" ca="1" si="1"/>
        <v>1812.318</v>
      </c>
      <c r="G94" s="27">
        <v>247.01300000000001</v>
      </c>
      <c r="H94" s="27">
        <v>11.076000000000001</v>
      </c>
      <c r="I94" s="28">
        <v>2059.3310000000001</v>
      </c>
      <c r="J94" s="7"/>
    </row>
    <row r="95" spans="2:10" x14ac:dyDescent="0.25">
      <c r="B95" s="140" t="s">
        <v>113</v>
      </c>
      <c r="C95" s="27">
        <v>1043.3103649796737</v>
      </c>
      <c r="D95" s="27">
        <v>446.06256720183569</v>
      </c>
      <c r="E95" s="46">
        <v>369.6179196076028</v>
      </c>
      <c r="F95" s="27">
        <f t="shared" ca="1" si="1"/>
        <v>1871.3028517891121</v>
      </c>
      <c r="G95" s="27">
        <v>255.25212553050196</v>
      </c>
      <c r="H95" s="27">
        <v>12.311999999999999</v>
      </c>
      <c r="I95" s="28">
        <v>2126.554977319614</v>
      </c>
      <c r="J95" s="7"/>
    </row>
    <row r="96" spans="2:10" x14ac:dyDescent="0.25">
      <c r="B96" s="140" t="s">
        <v>143</v>
      </c>
      <c r="C96" s="27">
        <v>1084.2385109010186</v>
      </c>
      <c r="D96" s="27">
        <v>456.664896530671</v>
      </c>
      <c r="E96" s="46">
        <v>382.06517777197206</v>
      </c>
      <c r="F96" s="27">
        <f t="shared" ca="1" si="1"/>
        <v>1935.2805852036613</v>
      </c>
      <c r="G96" s="27">
        <v>262.92666995496063</v>
      </c>
      <c r="H96" s="27">
        <v>12.311999999999999</v>
      </c>
      <c r="I96" s="28">
        <v>2198.2072551586225</v>
      </c>
      <c r="J96" s="7"/>
    </row>
    <row r="97" spans="2:9" ht="17.25" customHeight="1" x14ac:dyDescent="0.25">
      <c r="B97" s="140" t="s">
        <v>154</v>
      </c>
      <c r="C97" s="27">
        <v>1119.5783321357649</v>
      </c>
      <c r="D97" s="27">
        <v>465.68826387188165</v>
      </c>
      <c r="E97" s="46">
        <v>404.81054274158373</v>
      </c>
      <c r="F97" s="27">
        <f t="shared" ca="1" si="1"/>
        <v>2002.3891387492301</v>
      </c>
      <c r="G97" s="27">
        <v>270.34721912136303</v>
      </c>
      <c r="H97" s="27">
        <v>12.311999999999999</v>
      </c>
      <c r="I97" s="28">
        <v>2272.7363578705931</v>
      </c>
    </row>
    <row r="98" spans="2:9" x14ac:dyDescent="0.25">
      <c r="B98" s="140" t="s">
        <v>171</v>
      </c>
      <c r="C98" s="27">
        <v>1156.8206824151057</v>
      </c>
      <c r="D98" s="27">
        <v>477.32293790282995</v>
      </c>
      <c r="E98" s="46">
        <v>424.7121741564074</v>
      </c>
      <c r="F98" s="27">
        <f t="shared" ca="1" si="1"/>
        <v>2071.1677944743428</v>
      </c>
      <c r="G98" s="27">
        <v>279.26494543280319</v>
      </c>
      <c r="H98" s="27">
        <v>12.311999999999999</v>
      </c>
      <c r="I98" s="28">
        <v>2350.4327399071458</v>
      </c>
    </row>
    <row r="99" spans="2:9" x14ac:dyDescent="0.25">
      <c r="B99" s="140" t="s">
        <v>176</v>
      </c>
      <c r="C99" s="27">
        <v>1196.1709192949534</v>
      </c>
      <c r="D99" s="27">
        <v>491.03642413896631</v>
      </c>
      <c r="E99" s="46">
        <v>444.08932476381074</v>
      </c>
      <c r="F99" s="27">
        <f t="shared" ca="1" si="1"/>
        <v>2143.6086681977304</v>
      </c>
      <c r="G99" s="27">
        <v>288.3363241291886</v>
      </c>
      <c r="H99" s="27">
        <v>12.311999999999999</v>
      </c>
      <c r="I99" s="28">
        <v>2431.944992326919</v>
      </c>
    </row>
    <row r="100" spans="2:9" x14ac:dyDescent="0.25">
      <c r="B100" s="141" t="s">
        <v>201</v>
      </c>
      <c r="C100" s="93">
        <v>1238.0681280229001</v>
      </c>
      <c r="D100" s="93">
        <v>504.24282334896742</v>
      </c>
      <c r="E100" s="142">
        <v>466.03175450367854</v>
      </c>
      <c r="F100" s="93">
        <f t="shared" ca="1" si="1"/>
        <v>2220.6547058755459</v>
      </c>
      <c r="G100" s="93">
        <v>296.97926641016886</v>
      </c>
      <c r="H100" s="93">
        <v>12.311999999999999</v>
      </c>
      <c r="I100" s="94">
        <v>2517.6339722857151</v>
      </c>
    </row>
    <row r="101" spans="2:9" x14ac:dyDescent="0.25">
      <c r="B101" s="551" t="s">
        <v>31</v>
      </c>
      <c r="C101" s="552"/>
      <c r="D101" s="552"/>
      <c r="E101" s="552"/>
      <c r="F101" s="552"/>
      <c r="G101" s="552"/>
      <c r="H101" s="552"/>
      <c r="I101" s="553"/>
    </row>
    <row r="102" spans="2:9" x14ac:dyDescent="0.25">
      <c r="B102" s="539" t="s">
        <v>67</v>
      </c>
      <c r="C102" s="540"/>
      <c r="D102" s="540"/>
      <c r="E102" s="540"/>
      <c r="F102" s="540"/>
      <c r="G102" s="540"/>
      <c r="H102" s="540"/>
      <c r="I102" s="541"/>
    </row>
    <row r="103" spans="2:9" ht="17.25" customHeight="1" x14ac:dyDescent="0.25">
      <c r="B103" s="539" t="s">
        <v>68</v>
      </c>
      <c r="C103" s="540"/>
      <c r="D103" s="540"/>
      <c r="E103" s="540"/>
      <c r="F103" s="540"/>
      <c r="G103" s="540"/>
      <c r="H103" s="540"/>
      <c r="I103" s="541"/>
    </row>
    <row r="104" spans="2:9" ht="27" customHeight="1" x14ac:dyDescent="0.25">
      <c r="B104" s="545" t="s">
        <v>69</v>
      </c>
      <c r="C104" s="546"/>
      <c r="D104" s="546"/>
      <c r="E104" s="546"/>
      <c r="F104" s="546"/>
      <c r="G104" s="546"/>
      <c r="H104" s="546"/>
      <c r="I104" s="547"/>
    </row>
    <row r="105" spans="2:9" x14ac:dyDescent="0.25">
      <c r="B105" s="539" t="s">
        <v>72</v>
      </c>
      <c r="C105" s="540"/>
      <c r="D105" s="540"/>
      <c r="E105" s="540"/>
      <c r="F105" s="540"/>
      <c r="G105" s="540"/>
      <c r="H105" s="540"/>
      <c r="I105" s="541"/>
    </row>
    <row r="106" spans="2:9" x14ac:dyDescent="0.25">
      <c r="B106" s="539" t="s">
        <v>71</v>
      </c>
      <c r="C106" s="540"/>
      <c r="D106" s="540"/>
      <c r="E106" s="540"/>
      <c r="F106" s="540"/>
      <c r="G106" s="540"/>
      <c r="H106" s="540"/>
      <c r="I106" s="541"/>
    </row>
    <row r="107" spans="2:9" x14ac:dyDescent="0.25">
      <c r="B107" s="539" t="s">
        <v>149</v>
      </c>
      <c r="C107" s="540"/>
      <c r="D107" s="540"/>
      <c r="E107" s="540"/>
      <c r="F107" s="540"/>
      <c r="G107" s="540"/>
      <c r="H107" s="540"/>
      <c r="I107" s="541"/>
    </row>
    <row r="108" spans="2:9" ht="16.5" thickBot="1" x14ac:dyDescent="0.3">
      <c r="B108" s="542" t="s">
        <v>91</v>
      </c>
      <c r="C108" s="543"/>
      <c r="D108" s="543"/>
      <c r="E108" s="543"/>
      <c r="F108" s="543"/>
      <c r="G108" s="543"/>
      <c r="H108" s="543"/>
      <c r="I108" s="544"/>
    </row>
    <row r="109" spans="2:9" x14ac:dyDescent="0.25">
      <c r="B109" s="14"/>
      <c r="C109" s="15"/>
      <c r="D109" s="15"/>
      <c r="E109" s="15"/>
      <c r="F109" s="15"/>
      <c r="G109" s="15"/>
      <c r="H109" s="15"/>
      <c r="I109" s="15"/>
    </row>
    <row r="110" spans="2:9" x14ac:dyDescent="0.25">
      <c r="B110" s="6"/>
      <c r="C110" s="7"/>
      <c r="D110" s="7"/>
      <c r="E110" s="7"/>
      <c r="F110" s="7"/>
      <c r="G110" s="7"/>
      <c r="H110" s="7"/>
      <c r="I110" s="7"/>
    </row>
    <row r="111" spans="2:9" x14ac:dyDescent="0.25">
      <c r="B111" s="6"/>
      <c r="C111" s="7"/>
      <c r="D111" s="7"/>
      <c r="E111" s="7"/>
      <c r="F111" s="7"/>
      <c r="G111" s="7"/>
      <c r="H111" s="7"/>
      <c r="I111" s="7"/>
    </row>
    <row r="112" spans="2:9" x14ac:dyDescent="0.25">
      <c r="B112" s="6"/>
      <c r="C112" s="7"/>
      <c r="D112" s="7"/>
      <c r="E112" s="7"/>
      <c r="F112" s="7"/>
      <c r="G112" s="7"/>
      <c r="H112" s="7"/>
      <c r="I112" s="7"/>
    </row>
    <row r="113" spans="2:9" x14ac:dyDescent="0.25">
      <c r="B113" s="6"/>
      <c r="C113" s="7"/>
      <c r="D113" s="7"/>
      <c r="E113" s="7"/>
      <c r="F113" s="7"/>
      <c r="G113" s="7"/>
      <c r="H113" s="7"/>
      <c r="I113" s="7"/>
    </row>
    <row r="114" spans="2:9" x14ac:dyDescent="0.25">
      <c r="B114" s="6"/>
      <c r="C114" s="7"/>
      <c r="D114" s="7"/>
      <c r="E114" s="7"/>
      <c r="F114" s="7"/>
      <c r="G114" s="7"/>
      <c r="H114" s="7"/>
      <c r="I114" s="7"/>
    </row>
    <row r="115" spans="2:9" x14ac:dyDescent="0.25">
      <c r="B115" s="6"/>
      <c r="C115" s="7"/>
      <c r="D115" s="7"/>
      <c r="E115" s="7"/>
      <c r="F115" s="7"/>
      <c r="G115" s="7"/>
      <c r="H115" s="7"/>
      <c r="I115" s="7"/>
    </row>
    <row r="116" spans="2:9" x14ac:dyDescent="0.25">
      <c r="B116" s="6"/>
      <c r="C116" s="7"/>
      <c r="D116" s="7"/>
      <c r="E116" s="7"/>
      <c r="F116" s="7"/>
      <c r="G116" s="7"/>
      <c r="H116" s="7"/>
      <c r="I116" s="7"/>
    </row>
    <row r="117" spans="2:9" x14ac:dyDescent="0.25">
      <c r="B117" s="6"/>
      <c r="C117" s="7"/>
      <c r="D117" s="7"/>
      <c r="E117" s="7"/>
      <c r="F117" s="7"/>
      <c r="G117" s="7"/>
      <c r="H117" s="7"/>
      <c r="I117" s="7"/>
    </row>
    <row r="118" spans="2:9" x14ac:dyDescent="0.25">
      <c r="B118" s="6"/>
      <c r="C118" s="7"/>
      <c r="D118" s="7"/>
      <c r="E118" s="7"/>
      <c r="F118" s="7"/>
      <c r="G118" s="7"/>
      <c r="H118" s="7"/>
      <c r="I118" s="7"/>
    </row>
    <row r="119" spans="2:9" x14ac:dyDescent="0.25">
      <c r="B119" s="6"/>
      <c r="C119" s="7"/>
      <c r="D119" s="7"/>
      <c r="E119" s="7"/>
      <c r="F119" s="7"/>
      <c r="G119" s="7"/>
      <c r="H119" s="7"/>
      <c r="I119" s="7"/>
    </row>
    <row r="120" spans="2:9" x14ac:dyDescent="0.25">
      <c r="B120" s="6"/>
      <c r="C120" s="7"/>
      <c r="D120" s="7"/>
      <c r="E120" s="7"/>
      <c r="F120" s="7"/>
      <c r="G120" s="7"/>
      <c r="H120" s="7"/>
      <c r="I120" s="7"/>
    </row>
    <row r="121" spans="2:9" x14ac:dyDescent="0.25">
      <c r="C121" s="7"/>
      <c r="D121" s="7"/>
      <c r="E121" s="7"/>
      <c r="F121" s="7"/>
      <c r="G121" s="7"/>
      <c r="H121" s="7"/>
      <c r="I121" s="7"/>
    </row>
    <row r="122" spans="2:9" x14ac:dyDescent="0.25">
      <c r="C122" s="7"/>
      <c r="D122" s="7"/>
      <c r="E122" s="7"/>
      <c r="F122" s="7"/>
      <c r="G122" s="7"/>
      <c r="H122" s="7"/>
      <c r="I122" s="7"/>
    </row>
    <row r="123" spans="2:9" x14ac:dyDescent="0.25">
      <c r="C123" s="7"/>
      <c r="D123" s="7"/>
      <c r="E123" s="7"/>
      <c r="F123" s="7"/>
      <c r="G123" s="7"/>
      <c r="H123" s="7"/>
      <c r="I123" s="7"/>
    </row>
    <row r="124" spans="2:9" x14ac:dyDescent="0.25">
      <c r="C124" s="7"/>
      <c r="D124" s="7"/>
      <c r="E124" s="7"/>
      <c r="F124" s="7"/>
      <c r="G124" s="7"/>
      <c r="H124" s="7"/>
      <c r="I124" s="7"/>
    </row>
    <row r="125" spans="2:9" x14ac:dyDescent="0.25">
      <c r="C125" s="7"/>
      <c r="D125" s="7"/>
      <c r="E125" s="7"/>
      <c r="F125" s="7"/>
      <c r="G125" s="7"/>
      <c r="H125" s="7"/>
      <c r="I125" s="7"/>
    </row>
    <row r="126" spans="2:9" x14ac:dyDescent="0.25">
      <c r="C126" s="7"/>
      <c r="D126" s="7"/>
      <c r="E126" s="7"/>
      <c r="F126" s="7"/>
      <c r="G126" s="7"/>
      <c r="H126" s="7"/>
      <c r="I126" s="7"/>
    </row>
    <row r="127" spans="2:9" x14ac:dyDescent="0.25">
      <c r="C127" s="7"/>
      <c r="D127" s="7"/>
      <c r="E127" s="7"/>
      <c r="F127" s="7"/>
      <c r="G127" s="7"/>
      <c r="H127" s="7"/>
      <c r="I127" s="7"/>
    </row>
  </sheetData>
  <mergeCells count="9">
    <mergeCell ref="B106:I106"/>
    <mergeCell ref="B107:I107"/>
    <mergeCell ref="B108:I108"/>
    <mergeCell ref="B104:I104"/>
    <mergeCell ref="B2:I2"/>
    <mergeCell ref="B101:I101"/>
    <mergeCell ref="B102:I102"/>
    <mergeCell ref="B103:I103"/>
    <mergeCell ref="B105:I105"/>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8" max="8"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6"/>
  </sheetPr>
  <dimension ref="A1:N103"/>
  <sheetViews>
    <sheetView zoomScaleNormal="100" zoomScaleSheetLayoutView="100" workbookViewId="0"/>
  </sheetViews>
  <sheetFormatPr defaultColWidth="8.88671875" defaultRowHeight="15" x14ac:dyDescent="0.25"/>
  <cols>
    <col min="1" max="1" width="9.44140625" style="17" customWidth="1"/>
    <col min="2" max="3" width="15" style="17" customWidth="1"/>
    <col min="4" max="16384" width="8.88671875" style="17"/>
  </cols>
  <sheetData>
    <row r="1" spans="1:14" ht="33.75" customHeight="1" thickBot="1" x14ac:dyDescent="0.3">
      <c r="A1" s="284" t="s">
        <v>92</v>
      </c>
      <c r="B1" s="285"/>
      <c r="C1" s="286"/>
      <c r="D1" s="260"/>
      <c r="E1" s="260"/>
      <c r="F1" s="260"/>
      <c r="G1" s="260"/>
      <c r="H1" s="260"/>
      <c r="I1" s="260"/>
      <c r="J1" s="260"/>
      <c r="K1" s="260"/>
      <c r="L1" s="260"/>
      <c r="M1" s="260"/>
      <c r="N1" s="260"/>
    </row>
    <row r="2" spans="1:14" ht="40.5" customHeight="1" thickBot="1" x14ac:dyDescent="0.3">
      <c r="A2" s="281"/>
      <c r="B2" s="554" t="s">
        <v>238</v>
      </c>
      <c r="C2" s="555"/>
      <c r="D2" s="260"/>
      <c r="E2" s="260"/>
      <c r="F2" s="260"/>
      <c r="G2" s="260"/>
      <c r="H2" s="260"/>
      <c r="I2" s="260"/>
      <c r="J2" s="260"/>
      <c r="K2" s="260"/>
      <c r="L2" s="260"/>
      <c r="M2" s="260"/>
      <c r="N2" s="260"/>
    </row>
    <row r="3" spans="1:14" ht="15.75" customHeight="1" x14ac:dyDescent="0.25">
      <c r="A3" s="260"/>
      <c r="B3" s="23" t="s">
        <v>132</v>
      </c>
      <c r="C3" s="287">
        <v>403.452</v>
      </c>
      <c r="D3" s="260"/>
      <c r="E3" s="260"/>
      <c r="F3" s="260"/>
      <c r="G3" s="260"/>
      <c r="H3" s="260"/>
      <c r="I3" s="260"/>
      <c r="J3" s="260"/>
      <c r="K3" s="260"/>
      <c r="L3" s="260"/>
      <c r="M3" s="260"/>
      <c r="N3" s="260"/>
    </row>
    <row r="4" spans="1:14" ht="15.75" customHeight="1" x14ac:dyDescent="0.25">
      <c r="A4" s="260"/>
      <c r="B4" s="23" t="s">
        <v>133</v>
      </c>
      <c r="C4" s="287">
        <v>390.15499999999997</v>
      </c>
      <c r="E4" s="260"/>
      <c r="F4" s="260"/>
      <c r="G4" s="260"/>
      <c r="H4" s="260"/>
      <c r="I4" s="260"/>
      <c r="J4" s="260"/>
      <c r="K4" s="260"/>
      <c r="L4" s="260"/>
      <c r="M4" s="260"/>
      <c r="N4" s="260"/>
    </row>
    <row r="5" spans="1:14" ht="15.75" customHeight="1" x14ac:dyDescent="0.25">
      <c r="A5" s="260"/>
      <c r="B5" s="23" t="s">
        <v>134</v>
      </c>
      <c r="C5" s="287">
        <v>394.17099999999999</v>
      </c>
      <c r="E5" s="260"/>
      <c r="F5" s="260"/>
      <c r="G5" s="260"/>
      <c r="H5" s="260"/>
      <c r="I5" s="260"/>
      <c r="J5" s="260"/>
      <c r="K5" s="260"/>
      <c r="L5" s="260"/>
      <c r="M5" s="260"/>
      <c r="N5" s="260"/>
    </row>
    <row r="6" spans="1:14" ht="15.75" customHeight="1" x14ac:dyDescent="0.25">
      <c r="A6" s="260"/>
      <c r="B6" s="23" t="s">
        <v>148</v>
      </c>
      <c r="C6" s="287">
        <v>392.01799999999997</v>
      </c>
      <c r="D6" s="288"/>
      <c r="E6" s="260"/>
      <c r="F6" s="260"/>
      <c r="G6" s="260"/>
      <c r="H6" s="260"/>
      <c r="I6" s="260"/>
      <c r="J6" s="260"/>
      <c r="K6" s="260"/>
      <c r="L6" s="260"/>
      <c r="M6" s="260"/>
      <c r="N6" s="260"/>
    </row>
    <row r="7" spans="1:14" x14ac:dyDescent="0.25">
      <c r="A7" s="260"/>
      <c r="B7" s="23" t="s">
        <v>2</v>
      </c>
      <c r="C7" s="287">
        <v>387.21100000000001</v>
      </c>
      <c r="D7" s="288"/>
      <c r="E7" s="260"/>
      <c r="F7" s="260"/>
      <c r="G7" s="260"/>
      <c r="H7" s="260"/>
      <c r="I7" s="260"/>
      <c r="J7" s="260"/>
      <c r="K7" s="260"/>
      <c r="L7" s="260"/>
      <c r="M7" s="260"/>
      <c r="N7" s="260"/>
    </row>
    <row r="8" spans="1:14" x14ac:dyDescent="0.25">
      <c r="A8" s="260"/>
      <c r="B8" s="23" t="s">
        <v>3</v>
      </c>
      <c r="C8" s="287">
        <v>376.44600000000003</v>
      </c>
      <c r="D8" s="260"/>
      <c r="E8" s="260"/>
      <c r="F8" s="260"/>
      <c r="G8" s="260"/>
      <c r="H8" s="260"/>
      <c r="I8" s="260"/>
      <c r="J8" s="260"/>
      <c r="K8" s="260"/>
      <c r="L8" s="260"/>
      <c r="M8" s="260"/>
      <c r="N8" s="260"/>
    </row>
    <row r="9" spans="1:14" x14ac:dyDescent="0.25">
      <c r="A9" s="260"/>
      <c r="B9" s="23" t="s">
        <v>4</v>
      </c>
      <c r="C9" s="287">
        <v>384.483</v>
      </c>
      <c r="D9" s="260"/>
      <c r="E9" s="260"/>
      <c r="F9" s="260"/>
      <c r="G9" s="260"/>
      <c r="H9" s="260"/>
      <c r="I9" s="260"/>
      <c r="J9" s="260"/>
      <c r="K9" s="260"/>
      <c r="L9" s="260"/>
      <c r="M9" s="260"/>
      <c r="N9" s="260"/>
    </row>
    <row r="10" spans="1:14" x14ac:dyDescent="0.25">
      <c r="A10" s="260"/>
      <c r="B10" s="23" t="s">
        <v>5</v>
      </c>
      <c r="C10" s="287">
        <v>389.07299999999998</v>
      </c>
      <c r="D10" s="288"/>
      <c r="E10" s="260"/>
      <c r="F10" s="260"/>
      <c r="G10" s="260"/>
      <c r="H10" s="260"/>
      <c r="I10" s="260"/>
      <c r="J10" s="260"/>
      <c r="K10" s="260"/>
      <c r="L10" s="260"/>
      <c r="M10" s="260"/>
      <c r="N10" s="260"/>
    </row>
    <row r="11" spans="1:14" x14ac:dyDescent="0.25">
      <c r="A11" s="260"/>
      <c r="B11" s="23" t="s">
        <v>6</v>
      </c>
      <c r="C11" s="287">
        <v>397.13499999999999</v>
      </c>
      <c r="D11" s="260"/>
      <c r="E11" s="260"/>
      <c r="F11" s="260"/>
      <c r="G11" s="260"/>
      <c r="H11" s="260"/>
      <c r="I11" s="260"/>
      <c r="J11" s="260"/>
      <c r="K11" s="260"/>
      <c r="L11" s="260"/>
      <c r="M11" s="260"/>
      <c r="N11" s="260"/>
    </row>
    <row r="12" spans="1:14" x14ac:dyDescent="0.25">
      <c r="A12" s="260"/>
      <c r="B12" s="23" t="s">
        <v>7</v>
      </c>
      <c r="C12" s="287">
        <v>390.71600000000001</v>
      </c>
      <c r="D12" s="260"/>
      <c r="E12" s="260"/>
      <c r="F12" s="260"/>
      <c r="G12" s="260"/>
      <c r="H12" s="260"/>
      <c r="I12" s="260"/>
      <c r="J12" s="260"/>
      <c r="K12" s="260"/>
      <c r="L12" s="260"/>
      <c r="M12" s="260"/>
      <c r="N12" s="260"/>
    </row>
    <row r="13" spans="1:14" x14ac:dyDescent="0.25">
      <c r="A13" s="260"/>
      <c r="B13" s="23" t="s">
        <v>8</v>
      </c>
      <c r="C13" s="287">
        <v>396.24599999999998</v>
      </c>
      <c r="D13" s="260"/>
      <c r="E13" s="260"/>
      <c r="F13" s="260"/>
      <c r="G13" s="260"/>
      <c r="H13" s="260"/>
      <c r="I13" s="260"/>
      <c r="J13" s="260"/>
      <c r="K13" s="260"/>
      <c r="L13" s="260"/>
      <c r="M13" s="260"/>
      <c r="N13" s="260"/>
    </row>
    <row r="14" spans="1:14" x14ac:dyDescent="0.25">
      <c r="A14" s="260"/>
      <c r="B14" s="23" t="s">
        <v>9</v>
      </c>
      <c r="C14" s="287">
        <v>403.36900000000003</v>
      </c>
      <c r="D14" s="288"/>
      <c r="E14" s="260"/>
      <c r="F14" s="260"/>
      <c r="G14" s="260"/>
      <c r="H14" s="260"/>
      <c r="I14" s="260"/>
      <c r="J14" s="260"/>
      <c r="K14" s="260"/>
      <c r="L14" s="260"/>
      <c r="M14" s="260"/>
      <c r="N14" s="260"/>
    </row>
    <row r="15" spans="1:14" x14ac:dyDescent="0.25">
      <c r="A15" s="260"/>
      <c r="B15" s="23" t="s">
        <v>10</v>
      </c>
      <c r="C15" s="287">
        <v>416.27100000000002</v>
      </c>
      <c r="D15" s="260"/>
      <c r="E15" s="260"/>
      <c r="F15" s="260"/>
      <c r="G15" s="260"/>
      <c r="H15" s="260"/>
      <c r="I15" s="260"/>
      <c r="J15" s="260"/>
      <c r="K15" s="260"/>
      <c r="L15" s="260"/>
      <c r="M15" s="260"/>
      <c r="N15" s="260"/>
    </row>
    <row r="16" spans="1:14" x14ac:dyDescent="0.25">
      <c r="A16" s="260"/>
      <c r="B16" s="23" t="s">
        <v>11</v>
      </c>
      <c r="C16" s="287">
        <v>402.45600000000002</v>
      </c>
      <c r="D16" s="260"/>
      <c r="E16" s="260"/>
      <c r="F16" s="260"/>
      <c r="G16" s="260"/>
      <c r="H16" s="260"/>
      <c r="I16" s="260"/>
      <c r="J16" s="260"/>
      <c r="K16" s="260"/>
      <c r="L16" s="260"/>
      <c r="M16" s="260"/>
      <c r="N16" s="260"/>
    </row>
    <row r="17" spans="1:14" x14ac:dyDescent="0.25">
      <c r="A17" s="260"/>
      <c r="B17" s="23" t="s">
        <v>12</v>
      </c>
      <c r="C17" s="287">
        <v>408.11700000000002</v>
      </c>
      <c r="D17" s="260"/>
      <c r="E17" s="260"/>
      <c r="F17" s="260"/>
      <c r="G17" s="260"/>
      <c r="H17" s="260"/>
      <c r="I17" s="260"/>
      <c r="J17" s="260"/>
      <c r="K17" s="260"/>
      <c r="L17" s="260"/>
      <c r="M17" s="260"/>
      <c r="N17" s="260"/>
    </row>
    <row r="18" spans="1:14" x14ac:dyDescent="0.25">
      <c r="A18" s="260"/>
      <c r="B18" s="23" t="s">
        <v>13</v>
      </c>
      <c r="C18" s="287">
        <v>417.702</v>
      </c>
      <c r="D18" s="260"/>
      <c r="E18" s="260"/>
      <c r="F18" s="260"/>
      <c r="G18" s="260"/>
      <c r="H18" s="260"/>
      <c r="I18" s="260"/>
      <c r="J18" s="260"/>
      <c r="K18" s="260"/>
      <c r="L18" s="260"/>
      <c r="M18" s="260"/>
      <c r="N18" s="260"/>
    </row>
    <row r="19" spans="1:14" x14ac:dyDescent="0.25">
      <c r="A19" s="260"/>
      <c r="B19" s="23" t="s">
        <v>14</v>
      </c>
      <c r="C19" s="287">
        <v>422.09500000000003</v>
      </c>
      <c r="D19" s="260"/>
      <c r="E19" s="260"/>
      <c r="F19" s="260"/>
      <c r="G19" s="260"/>
      <c r="H19" s="260"/>
      <c r="I19" s="260"/>
      <c r="J19" s="260"/>
      <c r="K19" s="260"/>
      <c r="L19" s="260"/>
      <c r="M19" s="260"/>
      <c r="N19" s="260"/>
    </row>
    <row r="20" spans="1:14" x14ac:dyDescent="0.25">
      <c r="A20" s="260"/>
      <c r="B20" s="23" t="s">
        <v>15</v>
      </c>
      <c r="C20" s="287">
        <v>412.80900000000003</v>
      </c>
      <c r="D20" s="260"/>
      <c r="E20" s="260"/>
      <c r="F20" s="260"/>
      <c r="G20" s="260"/>
      <c r="H20" s="260"/>
      <c r="I20" s="260"/>
      <c r="J20" s="260"/>
      <c r="K20" s="260"/>
      <c r="L20" s="260"/>
      <c r="M20" s="260"/>
      <c r="N20" s="260"/>
    </row>
    <row r="21" spans="1:14" x14ac:dyDescent="0.25">
      <c r="A21" s="260"/>
      <c r="B21" s="23" t="s">
        <v>16</v>
      </c>
      <c r="C21" s="287">
        <v>424.52199999999999</v>
      </c>
      <c r="D21" s="260"/>
      <c r="E21" s="260"/>
      <c r="F21" s="260"/>
      <c r="G21" s="260"/>
      <c r="H21" s="260"/>
      <c r="I21" s="260"/>
      <c r="J21" s="260"/>
      <c r="K21" s="260"/>
      <c r="L21" s="260"/>
      <c r="M21" s="260"/>
      <c r="N21" s="260"/>
    </row>
    <row r="22" spans="1:14" x14ac:dyDescent="0.25">
      <c r="A22" s="260"/>
      <c r="B22" s="23" t="s">
        <v>17</v>
      </c>
      <c r="C22" s="287">
        <v>434.99099999999999</v>
      </c>
      <c r="D22" s="260"/>
      <c r="E22" s="260"/>
      <c r="F22" s="260"/>
      <c r="G22" s="260"/>
      <c r="H22" s="260"/>
      <c r="I22" s="260"/>
      <c r="J22" s="260"/>
      <c r="K22" s="260"/>
      <c r="L22" s="260"/>
      <c r="M22" s="260"/>
      <c r="N22" s="260"/>
    </row>
    <row r="23" spans="1:14" x14ac:dyDescent="0.25">
      <c r="A23" s="260"/>
      <c r="B23" s="23" t="s">
        <v>18</v>
      </c>
      <c r="C23" s="287">
        <v>438.363</v>
      </c>
      <c r="D23" s="260"/>
      <c r="E23" s="260"/>
      <c r="F23" s="260"/>
      <c r="G23" s="260"/>
      <c r="H23" s="260"/>
      <c r="I23" s="260"/>
      <c r="J23" s="260"/>
      <c r="K23" s="260"/>
      <c r="L23" s="260"/>
      <c r="M23" s="260"/>
      <c r="N23" s="260"/>
    </row>
    <row r="24" spans="1:14" x14ac:dyDescent="0.25">
      <c r="A24" s="260"/>
      <c r="B24" s="23" t="s">
        <v>19</v>
      </c>
      <c r="C24" s="287">
        <v>430.392</v>
      </c>
      <c r="D24" s="260"/>
      <c r="E24" s="260"/>
      <c r="F24" s="260"/>
      <c r="G24" s="260"/>
      <c r="H24" s="260"/>
      <c r="I24" s="260"/>
      <c r="J24" s="260"/>
      <c r="K24" s="260"/>
      <c r="L24" s="260"/>
      <c r="M24" s="260"/>
      <c r="N24" s="260"/>
    </row>
    <row r="25" spans="1:14" x14ac:dyDescent="0.25">
      <c r="A25" s="260"/>
      <c r="B25" s="23" t="s">
        <v>20</v>
      </c>
      <c r="C25" s="287">
        <v>439.70400000000001</v>
      </c>
      <c r="D25" s="260"/>
      <c r="E25" s="260"/>
      <c r="F25" s="260"/>
      <c r="G25" s="260"/>
      <c r="H25" s="260"/>
      <c r="I25" s="260"/>
      <c r="J25" s="260"/>
      <c r="K25" s="260"/>
      <c r="L25" s="260"/>
      <c r="M25" s="260"/>
      <c r="N25" s="260"/>
    </row>
    <row r="26" spans="1:14" x14ac:dyDescent="0.25">
      <c r="A26" s="260"/>
      <c r="B26" s="23" t="s">
        <v>21</v>
      </c>
      <c r="C26" s="287">
        <v>452.88799999999998</v>
      </c>
      <c r="D26" s="260"/>
      <c r="E26" s="260"/>
      <c r="F26" s="260"/>
      <c r="G26" s="260"/>
      <c r="H26" s="260"/>
      <c r="I26" s="260"/>
      <c r="J26" s="260"/>
      <c r="K26" s="260"/>
      <c r="L26" s="260"/>
      <c r="M26" s="260"/>
      <c r="N26" s="260"/>
    </row>
    <row r="27" spans="1:14" x14ac:dyDescent="0.25">
      <c r="A27" s="260"/>
      <c r="B27" s="23" t="s">
        <v>22</v>
      </c>
      <c r="C27" s="287">
        <v>458.36599999999999</v>
      </c>
      <c r="D27" s="260"/>
      <c r="E27" s="260"/>
      <c r="F27" s="260"/>
      <c r="G27" s="260"/>
      <c r="H27" s="260"/>
      <c r="I27" s="260"/>
      <c r="J27" s="260"/>
      <c r="K27" s="260"/>
      <c r="L27" s="260"/>
      <c r="M27" s="260"/>
      <c r="N27" s="260"/>
    </row>
    <row r="28" spans="1:14" x14ac:dyDescent="0.25">
      <c r="A28" s="260"/>
      <c r="B28" s="23" t="s">
        <v>23</v>
      </c>
      <c r="C28" s="287">
        <v>455.59800000000001</v>
      </c>
      <c r="D28" s="260"/>
      <c r="E28" s="260"/>
      <c r="F28" s="260"/>
      <c r="G28" s="260"/>
      <c r="H28" s="260"/>
      <c r="I28" s="260"/>
      <c r="J28" s="260"/>
      <c r="K28" s="260"/>
      <c r="L28" s="260"/>
      <c r="M28" s="260"/>
      <c r="N28" s="260"/>
    </row>
    <row r="29" spans="1:14" x14ac:dyDescent="0.25">
      <c r="A29" s="260"/>
      <c r="B29" s="23" t="s">
        <v>24</v>
      </c>
      <c r="C29" s="287">
        <v>459.73899999999998</v>
      </c>
      <c r="D29" s="260"/>
      <c r="E29" s="260"/>
      <c r="F29" s="260"/>
      <c r="G29" s="260"/>
      <c r="H29" s="260"/>
      <c r="I29" s="260"/>
      <c r="J29" s="260"/>
      <c r="K29" s="260"/>
      <c r="L29" s="260"/>
      <c r="M29" s="260"/>
      <c r="N29" s="260"/>
    </row>
    <row r="30" spans="1:14" x14ac:dyDescent="0.25">
      <c r="A30" s="260"/>
      <c r="B30" s="23" t="s">
        <v>25</v>
      </c>
      <c r="C30" s="287">
        <v>470.59199999999998</v>
      </c>
      <c r="D30" s="260"/>
      <c r="E30" s="260"/>
      <c r="F30" s="260"/>
      <c r="G30" s="260"/>
      <c r="H30" s="260"/>
      <c r="I30" s="260"/>
      <c r="J30" s="260"/>
      <c r="K30" s="260"/>
      <c r="L30" s="260"/>
      <c r="M30" s="260"/>
      <c r="N30" s="260"/>
    </row>
    <row r="31" spans="1:14" x14ac:dyDescent="0.25">
      <c r="A31" s="260"/>
      <c r="B31" s="23" t="s">
        <v>26</v>
      </c>
      <c r="C31" s="287">
        <v>469.12</v>
      </c>
      <c r="E31" s="260"/>
      <c r="F31" s="260"/>
    </row>
    <row r="32" spans="1:14" x14ac:dyDescent="0.25">
      <c r="A32" s="260"/>
      <c r="B32" s="23" t="s">
        <v>27</v>
      </c>
      <c r="C32" s="287">
        <v>469.10300000000001</v>
      </c>
      <c r="E32" s="260"/>
      <c r="F32" s="260"/>
    </row>
    <row r="33" spans="1:6" x14ac:dyDescent="0.25">
      <c r="A33" s="260"/>
      <c r="B33" s="23" t="s">
        <v>28</v>
      </c>
      <c r="C33" s="287">
        <v>472.36599999999999</v>
      </c>
      <c r="E33" s="260"/>
      <c r="F33" s="260"/>
    </row>
    <row r="34" spans="1:6" x14ac:dyDescent="0.25">
      <c r="A34" s="260"/>
      <c r="B34" s="23" t="s">
        <v>29</v>
      </c>
      <c r="C34" s="287">
        <v>485.25</v>
      </c>
      <c r="E34" s="260"/>
      <c r="F34" s="260"/>
    </row>
    <row r="35" spans="1:6" x14ac:dyDescent="0.25">
      <c r="A35" s="260"/>
      <c r="B35" s="23" t="s">
        <v>30</v>
      </c>
      <c r="C35" s="287">
        <v>485.75299999999999</v>
      </c>
      <c r="E35" s="260"/>
      <c r="F35" s="260"/>
    </row>
    <row r="36" spans="1:6" x14ac:dyDescent="0.25">
      <c r="A36" s="260"/>
      <c r="B36" s="23" t="s">
        <v>52</v>
      </c>
      <c r="C36" s="287">
        <v>486.65800000000002</v>
      </c>
      <c r="E36" s="260"/>
      <c r="F36" s="260"/>
    </row>
    <row r="37" spans="1:6" x14ac:dyDescent="0.25">
      <c r="A37" s="260"/>
      <c r="B37" s="23" t="s">
        <v>53</v>
      </c>
      <c r="C37" s="287">
        <v>490.69299999999998</v>
      </c>
      <c r="E37" s="260"/>
      <c r="F37" s="260"/>
    </row>
    <row r="38" spans="1:6" x14ac:dyDescent="0.25">
      <c r="A38" s="260"/>
      <c r="B38" s="23" t="s">
        <v>54</v>
      </c>
      <c r="C38" s="287">
        <v>506.42</v>
      </c>
      <c r="E38" s="260"/>
      <c r="F38" s="260"/>
    </row>
    <row r="39" spans="1:6" x14ac:dyDescent="0.25">
      <c r="A39" s="260"/>
      <c r="B39" s="23" t="s">
        <v>55</v>
      </c>
      <c r="C39" s="287">
        <v>505.35599999999999</v>
      </c>
      <c r="E39" s="260"/>
      <c r="F39" s="260"/>
    </row>
    <row r="40" spans="1:6" x14ac:dyDescent="0.25">
      <c r="A40" s="260"/>
      <c r="B40" s="23" t="s">
        <v>85</v>
      </c>
      <c r="C40" s="287">
        <v>505.286</v>
      </c>
      <c r="E40" s="260"/>
      <c r="F40" s="260"/>
    </row>
    <row r="41" spans="1:6" x14ac:dyDescent="0.25">
      <c r="A41" s="260"/>
      <c r="B41" s="23" t="s">
        <v>86</v>
      </c>
      <c r="C41" s="287">
        <v>509.15899999999999</v>
      </c>
      <c r="E41" s="260"/>
      <c r="F41" s="260"/>
    </row>
    <row r="42" spans="1:6" x14ac:dyDescent="0.25">
      <c r="A42" s="260"/>
      <c r="B42" s="23" t="s">
        <v>87</v>
      </c>
      <c r="C42" s="287">
        <v>524.66999999999996</v>
      </c>
      <c r="E42" s="260"/>
      <c r="F42" s="260"/>
    </row>
    <row r="43" spans="1:6" x14ac:dyDescent="0.25">
      <c r="A43" s="260"/>
      <c r="B43" s="23" t="s">
        <v>88</v>
      </c>
      <c r="C43" s="287">
        <v>521.33399999999995</v>
      </c>
      <c r="E43" s="260"/>
      <c r="F43" s="260"/>
    </row>
    <row r="44" spans="1:6" x14ac:dyDescent="0.25">
      <c r="A44" s="260"/>
      <c r="B44" s="23" t="s">
        <v>99</v>
      </c>
      <c r="C44" s="287">
        <v>519.53499999999997</v>
      </c>
      <c r="E44" s="260"/>
      <c r="F44" s="260"/>
    </row>
    <row r="45" spans="1:6" x14ac:dyDescent="0.25">
      <c r="A45" s="260"/>
      <c r="B45" s="23" t="s">
        <v>100</v>
      </c>
      <c r="C45" s="287">
        <v>526.12418680647988</v>
      </c>
      <c r="E45" s="260"/>
      <c r="F45" s="260"/>
    </row>
    <row r="46" spans="1:6" x14ac:dyDescent="0.25">
      <c r="A46" s="260"/>
      <c r="B46" s="23" t="s">
        <v>101</v>
      </c>
      <c r="C46" s="287">
        <v>542.06989204125477</v>
      </c>
      <c r="E46" s="260"/>
      <c r="F46" s="260"/>
    </row>
    <row r="47" spans="1:6" x14ac:dyDescent="0.25">
      <c r="A47" s="260"/>
      <c r="B47" s="23" t="s">
        <v>102</v>
      </c>
      <c r="C47" s="287">
        <v>538.4091632577846</v>
      </c>
      <c r="E47" s="260"/>
      <c r="F47" s="260"/>
    </row>
    <row r="48" spans="1:6" x14ac:dyDescent="0.25">
      <c r="A48" s="260"/>
      <c r="B48" s="23" t="s">
        <v>139</v>
      </c>
      <c r="C48" s="287">
        <v>538.76404269861803</v>
      </c>
      <c r="E48" s="260"/>
      <c r="F48" s="260"/>
    </row>
    <row r="49" spans="1:6" x14ac:dyDescent="0.25">
      <c r="A49" s="260"/>
      <c r="B49" s="23" t="s">
        <v>140</v>
      </c>
      <c r="C49" s="287">
        <v>543.95404620454588</v>
      </c>
      <c r="E49" s="260"/>
      <c r="F49" s="260"/>
    </row>
    <row r="50" spans="1:6" x14ac:dyDescent="0.25">
      <c r="A50" s="260"/>
      <c r="B50" s="23" t="s">
        <v>141</v>
      </c>
      <c r="C50" s="287">
        <v>559.01959118857167</v>
      </c>
      <c r="E50" s="260"/>
      <c r="F50" s="260"/>
    </row>
    <row r="51" spans="1:6" x14ac:dyDescent="0.25">
      <c r="A51" s="260"/>
      <c r="B51" s="23" t="s">
        <v>142</v>
      </c>
      <c r="C51" s="287">
        <v>556.37269232942788</v>
      </c>
      <c r="E51" s="260"/>
      <c r="F51" s="260"/>
    </row>
    <row r="52" spans="1:6" x14ac:dyDescent="0.25">
      <c r="A52" s="260"/>
      <c r="B52" s="23" t="s">
        <v>150</v>
      </c>
      <c r="C52" s="287">
        <v>556.76986595453809</v>
      </c>
      <c r="E52" s="260"/>
      <c r="F52" s="260"/>
    </row>
    <row r="53" spans="1:6" x14ac:dyDescent="0.25">
      <c r="A53" s="260"/>
      <c r="B53" s="23" t="s">
        <v>151</v>
      </c>
      <c r="C53" s="287">
        <v>562.28343521162753</v>
      </c>
      <c r="E53" s="260"/>
      <c r="F53" s="260"/>
    </row>
    <row r="54" spans="1:6" x14ac:dyDescent="0.25">
      <c r="A54" s="260"/>
      <c r="B54" s="23" t="s">
        <v>152</v>
      </c>
      <c r="C54" s="287">
        <v>578.35936678303847</v>
      </c>
      <c r="E54" s="260"/>
      <c r="F54" s="260"/>
    </row>
    <row r="55" spans="1:6" x14ac:dyDescent="0.25">
      <c r="A55" s="260"/>
      <c r="B55" s="23" t="s">
        <v>153</v>
      </c>
      <c r="C55" s="287">
        <v>575.55275026632989</v>
      </c>
      <c r="E55" s="260"/>
      <c r="F55" s="260"/>
    </row>
    <row r="56" spans="1:6" x14ac:dyDescent="0.25">
      <c r="A56" s="260"/>
      <c r="B56" s="23" t="s">
        <v>167</v>
      </c>
      <c r="C56" s="287">
        <v>575.48324164849259</v>
      </c>
      <c r="E56" s="260"/>
      <c r="F56" s="260"/>
    </row>
    <row r="57" spans="1:6" x14ac:dyDescent="0.25">
      <c r="A57" s="260"/>
      <c r="B57" s="23" t="s">
        <v>168</v>
      </c>
      <c r="C57" s="287">
        <v>581.54990609688548</v>
      </c>
      <c r="E57" s="260"/>
      <c r="F57" s="260"/>
    </row>
    <row r="58" spans="1:6" x14ac:dyDescent="0.25">
      <c r="A58" s="260"/>
      <c r="B58" s="23" t="s">
        <v>169</v>
      </c>
      <c r="C58" s="287">
        <v>598.21422528150697</v>
      </c>
      <c r="E58" s="260"/>
      <c r="F58" s="260"/>
    </row>
    <row r="59" spans="1:6" x14ac:dyDescent="0.25">
      <c r="A59" s="260"/>
      <c r="B59" s="23" t="s">
        <v>170</v>
      </c>
      <c r="C59" s="287">
        <v>595.07641215840795</v>
      </c>
      <c r="E59" s="260"/>
      <c r="F59" s="260"/>
    </row>
    <row r="60" spans="1:6" x14ac:dyDescent="0.25">
      <c r="A60" s="260"/>
      <c r="B60" s="23" t="s">
        <v>172</v>
      </c>
      <c r="C60" s="287">
        <v>595.55822801085776</v>
      </c>
      <c r="E60" s="260"/>
      <c r="F60" s="260"/>
    </row>
    <row r="61" spans="1:6" x14ac:dyDescent="0.25">
      <c r="A61" s="260"/>
      <c r="B61" s="23" t="s">
        <v>173</v>
      </c>
      <c r="C61" s="287">
        <v>601.6212448370203</v>
      </c>
      <c r="E61" s="260"/>
      <c r="F61" s="260"/>
    </row>
    <row r="62" spans="1:6" x14ac:dyDescent="0.25">
      <c r="A62" s="281"/>
      <c r="B62" s="23" t="s">
        <v>174</v>
      </c>
      <c r="C62" s="287">
        <v>618.75316430053499</v>
      </c>
      <c r="E62" s="260"/>
      <c r="F62" s="260"/>
    </row>
    <row r="63" spans="1:6" x14ac:dyDescent="0.25">
      <c r="A63" s="281"/>
      <c r="B63" s="23" t="s">
        <v>175</v>
      </c>
      <c r="C63" s="287">
        <v>616.02098948643425</v>
      </c>
      <c r="E63" s="260"/>
      <c r="F63" s="260"/>
    </row>
    <row r="64" spans="1:6" x14ac:dyDescent="0.25">
      <c r="A64" s="259"/>
      <c r="B64" s="23" t="s">
        <v>197</v>
      </c>
      <c r="C64" s="287">
        <v>616.33659504481579</v>
      </c>
      <c r="E64" s="260"/>
      <c r="F64" s="260"/>
    </row>
    <row r="65" spans="1:6" x14ac:dyDescent="0.25">
      <c r="A65" s="259"/>
      <c r="B65" s="23" t="s">
        <v>198</v>
      </c>
      <c r="C65" s="287">
        <v>622.68953845292674</v>
      </c>
      <c r="E65" s="260"/>
      <c r="F65" s="260"/>
    </row>
    <row r="66" spans="1:6" x14ac:dyDescent="0.25">
      <c r="A66" s="259"/>
      <c r="B66" s="23" t="s">
        <v>199</v>
      </c>
      <c r="C66" s="287">
        <v>640.77137201962898</v>
      </c>
      <c r="E66" s="260"/>
      <c r="F66" s="260"/>
    </row>
    <row r="67" spans="1:6" x14ac:dyDescent="0.25">
      <c r="A67" s="259"/>
      <c r="B67" s="23" t="s">
        <v>200</v>
      </c>
      <c r="C67" s="287">
        <v>637.88534459957748</v>
      </c>
      <c r="E67" s="260"/>
      <c r="F67" s="260"/>
    </row>
    <row r="68" spans="1:6" ht="15.75" x14ac:dyDescent="0.25">
      <c r="B68" s="556" t="s">
        <v>239</v>
      </c>
      <c r="C68" s="557"/>
    </row>
    <row r="69" spans="1:6" x14ac:dyDescent="0.25">
      <c r="B69" s="90">
        <v>2008</v>
      </c>
      <c r="C69" s="92">
        <v>1579.796</v>
      </c>
    </row>
    <row r="70" spans="1:6" x14ac:dyDescent="0.25">
      <c r="B70" s="90">
        <v>2009</v>
      </c>
      <c r="C70" s="92">
        <v>1537.213</v>
      </c>
    </row>
    <row r="71" spans="1:6" x14ac:dyDescent="0.25">
      <c r="B71" s="90">
        <v>2010</v>
      </c>
      <c r="C71" s="92">
        <v>1587.4659999999999</v>
      </c>
    </row>
    <row r="72" spans="1:6" x14ac:dyDescent="0.25">
      <c r="B72" s="90">
        <v>2011</v>
      </c>
      <c r="C72" s="92">
        <v>1644.546</v>
      </c>
    </row>
    <row r="73" spans="1:6" x14ac:dyDescent="0.25">
      <c r="B73" s="90">
        <v>2012</v>
      </c>
      <c r="C73" s="92">
        <v>1694.4169999999999</v>
      </c>
    </row>
    <row r="74" spans="1:6" x14ac:dyDescent="0.25">
      <c r="B74" s="90">
        <v>2013</v>
      </c>
      <c r="C74" s="92">
        <v>1761.347</v>
      </c>
    </row>
    <row r="75" spans="1:6" x14ac:dyDescent="0.25">
      <c r="B75" s="90">
        <v>2014</v>
      </c>
      <c r="C75" s="92">
        <v>1844.2950000000001</v>
      </c>
    </row>
    <row r="76" spans="1:6" x14ac:dyDescent="0.25">
      <c r="B76" s="90">
        <v>2015</v>
      </c>
      <c r="C76" s="92">
        <v>1895.8389999999999</v>
      </c>
    </row>
    <row r="77" spans="1:6" x14ac:dyDescent="0.25">
      <c r="B77" s="90">
        <v>2016</v>
      </c>
      <c r="C77" s="92">
        <v>1969.5239999999999</v>
      </c>
    </row>
    <row r="78" spans="1:6" x14ac:dyDescent="0.25">
      <c r="B78" s="90">
        <v>2017</v>
      </c>
      <c r="C78" s="92">
        <v>2044.471</v>
      </c>
    </row>
    <row r="79" spans="1:6" x14ac:dyDescent="0.25">
      <c r="B79" s="90">
        <v>2018</v>
      </c>
      <c r="C79" s="92">
        <v>2109.0630788477347</v>
      </c>
      <c r="E79" s="289"/>
    </row>
    <row r="80" spans="1:6" x14ac:dyDescent="0.25">
      <c r="B80" s="90">
        <v>2019</v>
      </c>
      <c r="C80" s="92">
        <v>2180.1468433495202</v>
      </c>
      <c r="D80" s="288"/>
      <c r="E80" s="289"/>
    </row>
    <row r="81" spans="2:5" x14ac:dyDescent="0.25">
      <c r="B81" s="90">
        <v>2020</v>
      </c>
      <c r="C81" s="92">
        <v>2253.7853602786322</v>
      </c>
      <c r="D81" s="288"/>
      <c r="E81" s="289"/>
    </row>
    <row r="82" spans="2:5" x14ac:dyDescent="0.25">
      <c r="B82" s="90">
        <v>2021</v>
      </c>
      <c r="C82" s="92">
        <v>2330.8001232932152</v>
      </c>
      <c r="E82" s="289"/>
    </row>
    <row r="83" spans="2:5" x14ac:dyDescent="0.25">
      <c r="B83" s="90">
        <v>2022</v>
      </c>
      <c r="C83" s="92">
        <v>2411.009049306821</v>
      </c>
      <c r="E83" s="289"/>
    </row>
    <row r="84" spans="2:5" x14ac:dyDescent="0.25">
      <c r="B84" s="90">
        <v>2023</v>
      </c>
      <c r="C84" s="92">
        <v>2495.8184950038053</v>
      </c>
      <c r="E84" s="289"/>
    </row>
    <row r="85" spans="2:5" ht="15.75" x14ac:dyDescent="0.25">
      <c r="B85" s="556" t="s">
        <v>240</v>
      </c>
      <c r="C85" s="557"/>
    </row>
    <row r="86" spans="2:5" x14ac:dyDescent="0.25">
      <c r="B86" s="23" t="s">
        <v>178</v>
      </c>
      <c r="C86" s="92">
        <f ca="1">SUM(OFFSET(C$6,4*(ROW()-ROW(C$86)),0, 4, 1))</f>
        <v>1540.1580000000001</v>
      </c>
      <c r="D86" s="289"/>
    </row>
    <row r="87" spans="2:5" x14ac:dyDescent="0.25">
      <c r="B87" s="23" t="s">
        <v>104</v>
      </c>
      <c r="C87" s="92">
        <f ca="1">SUM(OFFSET(C$6,4*(ROW()-ROW(C$86)),0, 4, 1))</f>
        <v>1573.17</v>
      </c>
      <c r="D87" s="289"/>
    </row>
    <row r="88" spans="2:5" x14ac:dyDescent="0.25">
      <c r="B88" s="23" t="s">
        <v>105</v>
      </c>
      <c r="C88" s="92">
        <f t="shared" ref="C88:C100" ca="1" si="0">SUM(OFFSET(C$6,4*(ROW()-ROW(C$86)),0, 4, 1))</f>
        <v>1630.213</v>
      </c>
    </row>
    <row r="89" spans="2:5" x14ac:dyDescent="0.25">
      <c r="B89" s="23" t="s">
        <v>106</v>
      </c>
      <c r="C89" s="92">
        <f t="shared" ca="1" si="0"/>
        <v>1677.1279999999999</v>
      </c>
    </row>
    <row r="90" spans="2:5" x14ac:dyDescent="0.25">
      <c r="B90" s="23" t="s">
        <v>107</v>
      </c>
      <c r="C90" s="92">
        <f t="shared" ca="1" si="0"/>
        <v>1743.45</v>
      </c>
    </row>
    <row r="91" spans="2:5" x14ac:dyDescent="0.25">
      <c r="B91" s="23" t="s">
        <v>108</v>
      </c>
      <c r="C91" s="92">
        <f t="shared" ca="1" si="0"/>
        <v>1826.5909999999999</v>
      </c>
      <c r="D91" s="289"/>
    </row>
    <row r="92" spans="2:5" x14ac:dyDescent="0.25">
      <c r="B92" s="23" t="s">
        <v>109</v>
      </c>
      <c r="C92" s="92">
        <f t="shared" ca="1" si="0"/>
        <v>1881.181</v>
      </c>
    </row>
    <row r="93" spans="2:5" x14ac:dyDescent="0.25">
      <c r="B93" s="23" t="s">
        <v>110</v>
      </c>
      <c r="C93" s="92">
        <f t="shared" ca="1" si="0"/>
        <v>1948.354</v>
      </c>
      <c r="D93" s="289"/>
    </row>
    <row r="94" spans="2:5" x14ac:dyDescent="0.25">
      <c r="B94" s="23" t="s">
        <v>111</v>
      </c>
      <c r="C94" s="92">
        <f t="shared" ca="1" si="0"/>
        <v>2026.221</v>
      </c>
    </row>
    <row r="95" spans="2:5" x14ac:dyDescent="0.25">
      <c r="B95" s="23" t="s">
        <v>112</v>
      </c>
      <c r="C95" s="92">
        <f t="shared" ca="1" si="0"/>
        <v>2091.6631868064796</v>
      </c>
      <c r="D95" s="289"/>
    </row>
    <row r="96" spans="2:5" x14ac:dyDescent="0.25">
      <c r="B96" s="23" t="s">
        <v>113</v>
      </c>
      <c r="C96" s="92">
        <f t="shared" ca="1" si="0"/>
        <v>2163.1971442022032</v>
      </c>
      <c r="D96" s="289"/>
    </row>
    <row r="97" spans="2:5" x14ac:dyDescent="0.25">
      <c r="B97" s="23" t="s">
        <v>143</v>
      </c>
      <c r="C97" s="92">
        <f t="shared" ca="1" si="0"/>
        <v>2234.4455846841652</v>
      </c>
    </row>
    <row r="98" spans="2:5" x14ac:dyDescent="0.25">
      <c r="B98" s="23" t="s">
        <v>154</v>
      </c>
      <c r="C98" s="92">
        <f t="shared" ca="1" si="0"/>
        <v>2310.9452647947464</v>
      </c>
    </row>
    <row r="99" spans="2:5" x14ac:dyDescent="0.25">
      <c r="B99" s="23" t="s">
        <v>171</v>
      </c>
      <c r="C99" s="92">
        <f t="shared" ca="1" si="0"/>
        <v>2390.470110287793</v>
      </c>
    </row>
    <row r="100" spans="2:5" x14ac:dyDescent="0.25">
      <c r="B100" s="90" t="s">
        <v>176</v>
      </c>
      <c r="C100" s="92">
        <f t="shared" ca="1" si="0"/>
        <v>2473.8002872847119</v>
      </c>
      <c r="D100" s="289"/>
      <c r="E100" s="290"/>
    </row>
    <row r="101" spans="2:5" x14ac:dyDescent="0.25">
      <c r="B101" s="91" t="s">
        <v>201</v>
      </c>
      <c r="C101" s="92">
        <f>2561002/1000</f>
        <v>2561.002</v>
      </c>
      <c r="D101" s="289"/>
      <c r="E101" s="290"/>
    </row>
    <row r="102" spans="2:5" x14ac:dyDescent="0.25">
      <c r="B102" s="558" t="s">
        <v>31</v>
      </c>
      <c r="C102" s="559"/>
    </row>
    <row r="103" spans="2:5" ht="15.75" thickBot="1" x14ac:dyDescent="0.3">
      <c r="B103" s="560" t="s">
        <v>241</v>
      </c>
      <c r="C103" s="561"/>
    </row>
  </sheetData>
  <mergeCells count="5">
    <mergeCell ref="B2:C2"/>
    <mergeCell ref="B68:C68"/>
    <mergeCell ref="B85:C85"/>
    <mergeCell ref="B102:C102"/>
    <mergeCell ref="B103:C103"/>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7" min="1"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6"/>
  </sheetPr>
  <dimension ref="A1:J109"/>
  <sheetViews>
    <sheetView zoomScaleNormal="100" zoomScaleSheetLayoutView="100" workbookViewId="0"/>
  </sheetViews>
  <sheetFormatPr defaultRowHeight="12.75" x14ac:dyDescent="0.2"/>
  <cols>
    <col min="1" max="1" width="9.44140625" style="363" customWidth="1"/>
    <col min="2" max="2" width="8.88671875" style="363"/>
    <col min="3" max="10" width="11.44140625" style="363" customWidth="1"/>
    <col min="11" max="16384" width="8.88671875" style="363"/>
  </cols>
  <sheetData>
    <row r="1" spans="1:10" ht="33.75" customHeight="1" thickBot="1" x14ac:dyDescent="0.25">
      <c r="A1" s="48" t="s">
        <v>92</v>
      </c>
      <c r="B1" s="362"/>
      <c r="C1" s="362"/>
      <c r="D1" s="362"/>
      <c r="E1" s="362"/>
      <c r="F1" s="362"/>
    </row>
    <row r="2" spans="1:10" ht="18.75" customHeight="1" thickBot="1" x14ac:dyDescent="0.35">
      <c r="A2" s="364"/>
      <c r="B2" s="575" t="s">
        <v>333</v>
      </c>
      <c r="C2" s="576"/>
      <c r="D2" s="576"/>
      <c r="E2" s="576"/>
      <c r="F2" s="576"/>
      <c r="G2" s="576"/>
      <c r="H2" s="576"/>
      <c r="I2" s="576"/>
      <c r="J2" s="577"/>
    </row>
    <row r="3" spans="1:10" ht="18.75" customHeight="1" thickBot="1" x14ac:dyDescent="0.35">
      <c r="A3" s="364"/>
      <c r="B3" s="365"/>
      <c r="C3" s="576" t="s">
        <v>334</v>
      </c>
      <c r="D3" s="576"/>
      <c r="E3" s="576"/>
      <c r="F3" s="576"/>
      <c r="G3" s="576" t="s">
        <v>335</v>
      </c>
      <c r="H3" s="576"/>
      <c r="I3" s="576"/>
      <c r="J3" s="577"/>
    </row>
    <row r="4" spans="1:10" ht="21.75" customHeight="1" x14ac:dyDescent="0.25">
      <c r="A4" s="364"/>
      <c r="B4" s="366"/>
      <c r="C4" s="578" t="s">
        <v>336</v>
      </c>
      <c r="D4" s="578"/>
      <c r="E4" s="578"/>
      <c r="F4" s="579"/>
      <c r="G4" s="578" t="s">
        <v>336</v>
      </c>
      <c r="H4" s="578"/>
      <c r="I4" s="578"/>
      <c r="J4" s="579"/>
    </row>
    <row r="5" spans="1:10" ht="63" x14ac:dyDescent="0.25">
      <c r="A5" s="364"/>
      <c r="B5" s="367"/>
      <c r="C5" s="368" t="s">
        <v>337</v>
      </c>
      <c r="D5" s="368" t="s">
        <v>338</v>
      </c>
      <c r="E5" s="368" t="s">
        <v>339</v>
      </c>
      <c r="F5" s="369" t="s">
        <v>340</v>
      </c>
      <c r="G5" s="368" t="s">
        <v>337</v>
      </c>
      <c r="H5" s="368" t="s">
        <v>338</v>
      </c>
      <c r="I5" s="368" t="s">
        <v>339</v>
      </c>
      <c r="J5" s="369" t="s">
        <v>340</v>
      </c>
    </row>
    <row r="6" spans="1:10" x14ac:dyDescent="0.2">
      <c r="A6" s="364"/>
      <c r="B6" s="370" t="s">
        <v>132</v>
      </c>
      <c r="C6" s="371">
        <f>100</f>
        <v>100</v>
      </c>
      <c r="D6" s="371">
        <v>100</v>
      </c>
      <c r="E6" s="371">
        <v>100</v>
      </c>
      <c r="F6" s="372">
        <v>100</v>
      </c>
      <c r="G6" s="373">
        <f>100</f>
        <v>100</v>
      </c>
      <c r="H6" s="374">
        <v>100</v>
      </c>
      <c r="I6" s="374">
        <v>100</v>
      </c>
      <c r="J6" s="372">
        <v>100</v>
      </c>
    </row>
    <row r="7" spans="1:10" x14ac:dyDescent="0.2">
      <c r="A7" s="364"/>
      <c r="B7" s="370" t="s">
        <v>133</v>
      </c>
      <c r="C7" s="371">
        <v>99.92394984415553</v>
      </c>
      <c r="D7" s="371">
        <v>100.76836857261895</v>
      </c>
      <c r="E7" s="371">
        <v>99.231392494060415</v>
      </c>
      <c r="F7" s="371">
        <v>99.05755218575699</v>
      </c>
      <c r="G7" s="373">
        <v>99.888430670103588</v>
      </c>
      <c r="H7" s="374">
        <v>100.73254923973786</v>
      </c>
      <c r="I7" s="374">
        <v>99.196119497877746</v>
      </c>
      <c r="J7" s="372">
        <v>99.022340983210128</v>
      </c>
    </row>
    <row r="8" spans="1:10" x14ac:dyDescent="0.2">
      <c r="A8" s="364"/>
      <c r="B8" s="370" t="s">
        <v>134</v>
      </c>
      <c r="C8" s="371">
        <v>99.271530007738619</v>
      </c>
      <c r="D8" s="371">
        <v>99.915657347172939</v>
      </c>
      <c r="E8" s="371">
        <v>97.930118889585103</v>
      </c>
      <c r="F8" s="371">
        <v>97.254732247747526</v>
      </c>
      <c r="G8" s="373">
        <v>99.201996843532029</v>
      </c>
      <c r="H8" s="374">
        <v>99.845673014216757</v>
      </c>
      <c r="I8" s="374">
        <v>97.861525295460112</v>
      </c>
      <c r="J8" s="372">
        <v>97.186611717453275</v>
      </c>
    </row>
    <row r="9" spans="1:10" x14ac:dyDescent="0.2">
      <c r="A9" s="364"/>
      <c r="B9" s="370" t="s">
        <v>148</v>
      </c>
      <c r="C9" s="371">
        <v>98.921320728428881</v>
      </c>
      <c r="D9" s="371">
        <v>99.913147535784333</v>
      </c>
      <c r="E9" s="371">
        <v>96.235492220252326</v>
      </c>
      <c r="F9" s="371">
        <v>94.974147375434356</v>
      </c>
      <c r="G9" s="373">
        <v>98.831617889124246</v>
      </c>
      <c r="H9" s="374">
        <v>99.822545298048027</v>
      </c>
      <c r="I9" s="374">
        <v>96.14822491700096</v>
      </c>
      <c r="J9" s="372">
        <v>94.888023872256483</v>
      </c>
    </row>
    <row r="10" spans="1:10" x14ac:dyDescent="0.2">
      <c r="A10" s="364"/>
      <c r="B10" s="370" t="s">
        <v>2</v>
      </c>
      <c r="C10" s="371">
        <v>98.206073944991829</v>
      </c>
      <c r="D10" s="371">
        <v>98.946198517061006</v>
      </c>
      <c r="E10" s="371">
        <v>95.396208438413069</v>
      </c>
      <c r="F10" s="371">
        <v>93.231360602060178</v>
      </c>
      <c r="G10" s="373">
        <v>98.095254087113517</v>
      </c>
      <c r="H10" s="374">
        <v>98.834543471534943</v>
      </c>
      <c r="I10" s="374">
        <v>95.28855935076912</v>
      </c>
      <c r="J10" s="372">
        <v>93.126154419624783</v>
      </c>
    </row>
    <row r="11" spans="1:10" x14ac:dyDescent="0.2">
      <c r="A11" s="364"/>
      <c r="B11" s="370" t="s">
        <v>3</v>
      </c>
      <c r="C11" s="371">
        <v>97.10274393552605</v>
      </c>
      <c r="D11" s="371">
        <v>101.81415287797971</v>
      </c>
      <c r="E11" s="371">
        <v>94.110143290084693</v>
      </c>
      <c r="F11" s="371">
        <v>92.891720186698109</v>
      </c>
      <c r="G11" s="373">
        <v>96.973683563532632</v>
      </c>
      <c r="H11" s="374">
        <v>101.67883051825983</v>
      </c>
      <c r="I11" s="374">
        <v>93.985060417973116</v>
      </c>
      <c r="J11" s="372">
        <v>92.768256734724361</v>
      </c>
    </row>
    <row r="12" spans="1:10" x14ac:dyDescent="0.2">
      <c r="A12" s="364"/>
      <c r="B12" s="370" t="s">
        <v>4</v>
      </c>
      <c r="C12" s="371">
        <v>96.848213572495439</v>
      </c>
      <c r="D12" s="371">
        <v>101.84674626830078</v>
      </c>
      <c r="E12" s="371">
        <v>94.516951128437498</v>
      </c>
      <c r="F12" s="371">
        <v>92.837485297596643</v>
      </c>
      <c r="G12" s="373">
        <v>96.703583175675519</v>
      </c>
      <c r="H12" s="374">
        <v>101.69465120341266</v>
      </c>
      <c r="I12" s="374">
        <v>94.375802173349314</v>
      </c>
      <c r="J12" s="372">
        <v>92.698844409519708</v>
      </c>
    </row>
    <row r="13" spans="1:10" x14ac:dyDescent="0.2">
      <c r="A13" s="364"/>
      <c r="B13" s="370" t="s">
        <v>5</v>
      </c>
      <c r="C13" s="371">
        <v>96.764276373222728</v>
      </c>
      <c r="D13" s="371">
        <v>101.96816336239257</v>
      </c>
      <c r="E13" s="371">
        <v>95.005709204230016</v>
      </c>
      <c r="F13" s="371">
        <v>92.972582697565358</v>
      </c>
      <c r="G13" s="373">
        <v>96.596206712305104</v>
      </c>
      <c r="H13" s="374">
        <v>101.79105508149547</v>
      </c>
      <c r="I13" s="374">
        <v>94.840693994798784</v>
      </c>
      <c r="J13" s="372">
        <v>92.811098821136127</v>
      </c>
    </row>
    <row r="14" spans="1:10" x14ac:dyDescent="0.2">
      <c r="A14" s="364"/>
      <c r="B14" s="370" t="s">
        <v>6</v>
      </c>
      <c r="C14" s="371">
        <v>96.277370296679834</v>
      </c>
      <c r="D14" s="371">
        <v>100.0664579333077</v>
      </c>
      <c r="E14" s="371">
        <v>93.950924209581828</v>
      </c>
      <c r="F14" s="371">
        <v>93.206988404222415</v>
      </c>
      <c r="G14" s="373">
        <v>96.087191251879645</v>
      </c>
      <c r="H14" s="374">
        <v>99.868794211005607</v>
      </c>
      <c r="I14" s="374">
        <v>93.765340650649847</v>
      </c>
      <c r="J14" s="372">
        <v>93.022874359885776</v>
      </c>
    </row>
    <row r="15" spans="1:10" x14ac:dyDescent="0.2">
      <c r="A15" s="364"/>
      <c r="B15" s="370" t="s">
        <v>7</v>
      </c>
      <c r="C15" s="371">
        <v>96.678427685579351</v>
      </c>
      <c r="D15" s="371">
        <v>99.770083766070329</v>
      </c>
      <c r="E15" s="371">
        <v>95.349043970730833</v>
      </c>
      <c r="F15" s="371">
        <v>93.820229882042824</v>
      </c>
      <c r="G15" s="373">
        <v>96.464121444516437</v>
      </c>
      <c r="H15" s="374">
        <v>99.548924277502962</v>
      </c>
      <c r="I15" s="374">
        <v>95.137684563141363</v>
      </c>
      <c r="J15" s="372">
        <v>93.612259383525128</v>
      </c>
    </row>
    <row r="16" spans="1:10" x14ac:dyDescent="0.2">
      <c r="A16" s="364"/>
      <c r="B16" s="370" t="s">
        <v>8</v>
      </c>
      <c r="C16" s="371">
        <v>97.114897925166844</v>
      </c>
      <c r="D16" s="371">
        <v>100.44285587148897</v>
      </c>
      <c r="E16" s="371">
        <v>95.155302384356446</v>
      </c>
      <c r="F16" s="371">
        <v>94.166166674983742</v>
      </c>
      <c r="G16" s="373">
        <v>96.883604097640969</v>
      </c>
      <c r="H16" s="374">
        <v>100.20363600843513</v>
      </c>
      <c r="I16" s="374">
        <v>94.92867563019135</v>
      </c>
      <c r="J16" s="372">
        <v>93.941895697213894</v>
      </c>
    </row>
    <row r="17" spans="1:10" x14ac:dyDescent="0.2">
      <c r="A17" s="364"/>
      <c r="B17" s="370" t="s">
        <v>9</v>
      </c>
      <c r="C17" s="371">
        <v>96.710315841490626</v>
      </c>
      <c r="D17" s="371">
        <v>98.998214656887413</v>
      </c>
      <c r="E17" s="371">
        <v>94.268853770153555</v>
      </c>
      <c r="F17" s="371">
        <v>94.091346842422283</v>
      </c>
      <c r="G17" s="373">
        <v>96.461805173101681</v>
      </c>
      <c r="H17" s="374">
        <v>98.743824912839642</v>
      </c>
      <c r="I17" s="374">
        <v>94.026616779664622</v>
      </c>
      <c r="J17" s="372">
        <v>93.849565980784419</v>
      </c>
    </row>
    <row r="18" spans="1:10" x14ac:dyDescent="0.2">
      <c r="A18" s="364"/>
      <c r="B18" s="370" t="s">
        <v>10</v>
      </c>
      <c r="C18" s="371">
        <v>96.894774817316829</v>
      </c>
      <c r="D18" s="371">
        <v>96.822133455561627</v>
      </c>
      <c r="E18" s="371">
        <v>93.664205266019579</v>
      </c>
      <c r="F18" s="371">
        <v>94.600007758323926</v>
      </c>
      <c r="G18" s="373">
        <v>96.62804152275497</v>
      </c>
      <c r="H18" s="374">
        <v>96.55560012915879</v>
      </c>
      <c r="I18" s="374">
        <v>93.406365128610474</v>
      </c>
      <c r="J18" s="372">
        <v>94.339591530694207</v>
      </c>
    </row>
    <row r="19" spans="1:10" x14ac:dyDescent="0.2">
      <c r="A19" s="364"/>
      <c r="B19" s="370" t="s">
        <v>11</v>
      </c>
      <c r="C19" s="371">
        <v>96.713908586418938</v>
      </c>
      <c r="D19" s="371">
        <v>97.425105020126594</v>
      </c>
      <c r="E19" s="371">
        <v>93.155901825440765</v>
      </c>
      <c r="F19" s="371">
        <v>94.543593654987575</v>
      </c>
      <c r="G19" s="373">
        <v>96.430037487383203</v>
      </c>
      <c r="H19" s="374">
        <v>97.139146443537513</v>
      </c>
      <c r="I19" s="374">
        <v>92.882474056680678</v>
      </c>
      <c r="J19" s="372">
        <v>94.266092784327924</v>
      </c>
    </row>
    <row r="20" spans="1:10" x14ac:dyDescent="0.2">
      <c r="A20" s="364"/>
      <c r="B20" s="370" t="s">
        <v>12</v>
      </c>
      <c r="C20" s="371">
        <v>95.996297775597839</v>
      </c>
      <c r="D20" s="371">
        <v>97.52269802146408</v>
      </c>
      <c r="E20" s="371">
        <v>93.15516559931477</v>
      </c>
      <c r="F20" s="371">
        <v>94.641047212722199</v>
      </c>
      <c r="G20" s="373">
        <v>95.701265231965849</v>
      </c>
      <c r="H20" s="374">
        <v>97.222974278717359</v>
      </c>
      <c r="I20" s="374">
        <v>92.868864917975259</v>
      </c>
      <c r="J20" s="372">
        <v>94.350179861187073</v>
      </c>
    </row>
    <row r="21" spans="1:10" x14ac:dyDescent="0.2">
      <c r="A21" s="364"/>
      <c r="B21" s="370" t="s">
        <v>13</v>
      </c>
      <c r="C21" s="371">
        <v>96.043780216102846</v>
      </c>
      <c r="D21" s="371">
        <v>96.65052025170985</v>
      </c>
      <c r="E21" s="371">
        <v>93.270140818867475</v>
      </c>
      <c r="F21" s="371">
        <v>94.641362458983224</v>
      </c>
      <c r="G21" s="373">
        <v>95.759883852594825</v>
      </c>
      <c r="H21" s="374">
        <v>96.364830421833474</v>
      </c>
      <c r="I21" s="374">
        <v>92.994443072040156</v>
      </c>
      <c r="J21" s="372">
        <v>94.361611510206572</v>
      </c>
    </row>
    <row r="22" spans="1:10" x14ac:dyDescent="0.2">
      <c r="A22" s="364"/>
      <c r="B22" s="370" t="s">
        <v>14</v>
      </c>
      <c r="C22" s="371">
        <v>96.277385949612608</v>
      </c>
      <c r="D22" s="371">
        <v>98.002032122216548</v>
      </c>
      <c r="E22" s="371">
        <v>93.794183471718043</v>
      </c>
      <c r="F22" s="371">
        <v>95.097128992235241</v>
      </c>
      <c r="G22" s="373">
        <v>96.004073931783353</v>
      </c>
      <c r="H22" s="374">
        <v>97.723824182870175</v>
      </c>
      <c r="I22" s="374">
        <v>93.527920763269364</v>
      </c>
      <c r="J22" s="372">
        <v>94.827167485093355</v>
      </c>
    </row>
    <row r="23" spans="1:10" x14ac:dyDescent="0.2">
      <c r="A23" s="364"/>
      <c r="B23" s="370" t="s">
        <v>15</v>
      </c>
      <c r="C23" s="371">
        <v>96.781024467852816</v>
      </c>
      <c r="D23" s="371">
        <v>99.404605793822583</v>
      </c>
      <c r="E23" s="371">
        <v>93.786632476838832</v>
      </c>
      <c r="F23" s="371">
        <v>94.889276267544673</v>
      </c>
      <c r="G23" s="373">
        <v>96.51568701046628</v>
      </c>
      <c r="H23" s="374">
        <v>99.132075455371691</v>
      </c>
      <c r="I23" s="374">
        <v>93.529504525000377</v>
      </c>
      <c r="J23" s="372">
        <v>94.629125277859302</v>
      </c>
    </row>
    <row r="24" spans="1:10" x14ac:dyDescent="0.2">
      <c r="A24" s="364"/>
      <c r="B24" s="370" t="s">
        <v>16</v>
      </c>
      <c r="C24" s="371">
        <v>96.942068818802483</v>
      </c>
      <c r="D24" s="371">
        <v>100.08923235622032</v>
      </c>
      <c r="E24" s="371">
        <v>94.403130473760243</v>
      </c>
      <c r="F24" s="371">
        <v>95.868755190628974</v>
      </c>
      <c r="G24" s="373">
        <v>96.678104540583718</v>
      </c>
      <c r="H24" s="374">
        <v>99.816698643062523</v>
      </c>
      <c r="I24" s="374">
        <v>94.146079489592864</v>
      </c>
      <c r="J24" s="372">
        <v>95.607713446049274</v>
      </c>
    </row>
    <row r="25" spans="1:10" x14ac:dyDescent="0.2">
      <c r="A25" s="364"/>
      <c r="B25" s="370" t="s">
        <v>17</v>
      </c>
      <c r="C25" s="371">
        <v>97.266963272802784</v>
      </c>
      <c r="D25" s="371">
        <v>99.244545388033259</v>
      </c>
      <c r="E25" s="371">
        <v>94.47204526350707</v>
      </c>
      <c r="F25" s="371">
        <v>95.498214928337404</v>
      </c>
      <c r="G25" s="373">
        <v>97.003548936855353</v>
      </c>
      <c r="H25" s="374">
        <v>98.975775446624922</v>
      </c>
      <c r="I25" s="374">
        <v>94.216200008023137</v>
      </c>
      <c r="J25" s="372">
        <v>95.239590642936861</v>
      </c>
    </row>
    <row r="26" spans="1:10" x14ac:dyDescent="0.2">
      <c r="A26" s="364"/>
      <c r="B26" s="370" t="s">
        <v>18</v>
      </c>
      <c r="C26" s="371">
        <v>96.907168027044079</v>
      </c>
      <c r="D26" s="371">
        <v>97.692761548950216</v>
      </c>
      <c r="E26" s="371">
        <v>95.065130132142173</v>
      </c>
      <c r="F26" s="371">
        <v>95.96558826610763</v>
      </c>
      <c r="G26" s="373">
        <v>96.644642967094555</v>
      </c>
      <c r="H26" s="374">
        <v>97.428108287437908</v>
      </c>
      <c r="I26" s="374">
        <v>94.807595220172814</v>
      </c>
      <c r="J26" s="372">
        <v>95.705613980143383</v>
      </c>
    </row>
    <row r="27" spans="1:10" x14ac:dyDescent="0.2">
      <c r="A27" s="364"/>
      <c r="B27" s="370" t="s">
        <v>19</v>
      </c>
      <c r="C27" s="371">
        <v>97.07374399730152</v>
      </c>
      <c r="D27" s="371">
        <v>100.04851803654606</v>
      </c>
      <c r="E27" s="371">
        <v>94.586388664936692</v>
      </c>
      <c r="F27" s="371">
        <v>96.341300608294304</v>
      </c>
      <c r="G27" s="373">
        <v>96.808793959344598</v>
      </c>
      <c r="H27" s="374">
        <v>99.775448743452131</v>
      </c>
      <c r="I27" s="374">
        <v>94.328227536756913</v>
      </c>
      <c r="J27" s="372">
        <v>96.078349678394119</v>
      </c>
    </row>
    <row r="28" spans="1:10" x14ac:dyDescent="0.2">
      <c r="A28" s="364"/>
      <c r="B28" s="370" t="s">
        <v>20</v>
      </c>
      <c r="C28" s="371">
        <v>97.428268750066778</v>
      </c>
      <c r="D28" s="371">
        <v>101.55881608330672</v>
      </c>
      <c r="E28" s="371">
        <v>95.54626094945209</v>
      </c>
      <c r="F28" s="371">
        <v>97.018822264282718</v>
      </c>
      <c r="G28" s="373">
        <v>97.176252672105022</v>
      </c>
      <c r="H28" s="374">
        <v>101.29611558744328</v>
      </c>
      <c r="I28" s="374">
        <v>95.299113029681962</v>
      </c>
      <c r="J28" s="372">
        <v>96.767865294717467</v>
      </c>
    </row>
    <row r="29" spans="1:10" x14ac:dyDescent="0.2">
      <c r="A29" s="364"/>
      <c r="B29" s="370" t="s">
        <v>21</v>
      </c>
      <c r="C29" s="371">
        <v>97.833116359215794</v>
      </c>
      <c r="D29" s="371">
        <v>100.02885176595147</v>
      </c>
      <c r="E29" s="371">
        <v>95.7039216837494</v>
      </c>
      <c r="F29" s="371">
        <v>97.286453442611801</v>
      </c>
      <c r="G29" s="373">
        <v>97.582580706361227</v>
      </c>
      <c r="H29" s="374">
        <v>99.772693170435986</v>
      </c>
      <c r="I29" s="374">
        <v>95.458838572916719</v>
      </c>
      <c r="J29" s="372">
        <v>97.037317709904997</v>
      </c>
    </row>
    <row r="30" spans="1:10" x14ac:dyDescent="0.2">
      <c r="A30" s="364"/>
      <c r="B30" s="370" t="s">
        <v>22</v>
      </c>
      <c r="C30" s="371">
        <v>98.444264238626786</v>
      </c>
      <c r="D30" s="371">
        <v>99.00501938424874</v>
      </c>
      <c r="E30" s="371">
        <v>95.900768236058752</v>
      </c>
      <c r="F30" s="371">
        <v>97.916262335183063</v>
      </c>
      <c r="G30" s="373">
        <v>98.19317439493598</v>
      </c>
      <c r="H30" s="374">
        <v>98.752499290426499</v>
      </c>
      <c r="I30" s="374">
        <v>95.656165779100533</v>
      </c>
      <c r="J30" s="372">
        <v>97.666519201901821</v>
      </c>
    </row>
    <row r="31" spans="1:10" x14ac:dyDescent="0.2">
      <c r="A31" s="364"/>
      <c r="B31" s="370" t="s">
        <v>23</v>
      </c>
      <c r="C31" s="371">
        <v>98.810247846037697</v>
      </c>
      <c r="D31" s="371">
        <v>100.13272678914069</v>
      </c>
      <c r="E31" s="371">
        <v>96.105493381537627</v>
      </c>
      <c r="F31" s="371">
        <v>98.543212482861023</v>
      </c>
      <c r="G31" s="373">
        <v>98.562669809954045</v>
      </c>
      <c r="H31" s="374">
        <v>99.88183516214275</v>
      </c>
      <c r="I31" s="374">
        <v>95.864692353031757</v>
      </c>
      <c r="J31" s="372">
        <v>98.296303528094612</v>
      </c>
    </row>
    <row r="32" spans="1:10" x14ac:dyDescent="0.2">
      <c r="A32" s="364"/>
      <c r="B32" s="370" t="s">
        <v>24</v>
      </c>
      <c r="C32" s="371">
        <v>99.009826955948341</v>
      </c>
      <c r="D32" s="371">
        <v>100.12010865534403</v>
      </c>
      <c r="E32" s="371">
        <v>96.853155251761805</v>
      </c>
      <c r="F32" s="371">
        <v>99.037589217577803</v>
      </c>
      <c r="G32" s="373">
        <v>98.76618038741303</v>
      </c>
      <c r="H32" s="374">
        <v>99.873729869871383</v>
      </c>
      <c r="I32" s="374">
        <v>96.614815890362834</v>
      </c>
      <c r="J32" s="372">
        <v>98.793874330775708</v>
      </c>
    </row>
    <row r="33" spans="1:10" x14ac:dyDescent="0.2">
      <c r="A33" s="364"/>
      <c r="B33" s="370" t="s">
        <v>25</v>
      </c>
      <c r="C33" s="371">
        <v>99.165425075294905</v>
      </c>
      <c r="D33" s="371">
        <v>101.34324310378356</v>
      </c>
      <c r="E33" s="371">
        <v>96.843019955511778</v>
      </c>
      <c r="F33" s="371">
        <v>99.498481177142409</v>
      </c>
      <c r="G33" s="373">
        <v>98.927342362221879</v>
      </c>
      <c r="H33" s="374">
        <v>101.09993174550067</v>
      </c>
      <c r="I33" s="374">
        <v>96.610513021611382</v>
      </c>
      <c r="J33" s="372">
        <v>99.25959884161766</v>
      </c>
    </row>
    <row r="34" spans="1:10" x14ac:dyDescent="0.2">
      <c r="A34" s="364"/>
      <c r="B34" s="370" t="s">
        <v>26</v>
      </c>
      <c r="C34" s="371">
        <v>99.680173474884029</v>
      </c>
      <c r="D34" s="371">
        <v>102.32305905811549</v>
      </c>
      <c r="E34" s="371">
        <v>97.20343428056519</v>
      </c>
      <c r="F34" s="371">
        <v>99.743059629297775</v>
      </c>
      <c r="G34" s="373">
        <v>99.44336452088838</v>
      </c>
      <c r="H34" s="374">
        <v>102.07997143356101</v>
      </c>
      <c r="I34" s="374">
        <v>96.97250928520937</v>
      </c>
      <c r="J34" s="372">
        <v>99.506101277443761</v>
      </c>
    </row>
    <row r="35" spans="1:10" x14ac:dyDescent="0.2">
      <c r="A35" s="364"/>
      <c r="B35" s="370" t="s">
        <v>27</v>
      </c>
      <c r="C35" s="371">
        <v>99.337366960655004</v>
      </c>
      <c r="D35" s="371">
        <v>104.0538367575386</v>
      </c>
      <c r="E35" s="371">
        <v>97.822274538226239</v>
      </c>
      <c r="F35" s="371">
        <v>100.11346170895979</v>
      </c>
      <c r="G35" s="373">
        <v>99.105768084610972</v>
      </c>
      <c r="H35" s="374">
        <v>103.81124172629865</v>
      </c>
      <c r="I35" s="374">
        <v>97.594208005678752</v>
      </c>
      <c r="J35" s="372">
        <v>99.880053416410149</v>
      </c>
    </row>
    <row r="36" spans="1:10" x14ac:dyDescent="0.2">
      <c r="A36" s="364"/>
      <c r="B36" s="370" t="s">
        <v>28</v>
      </c>
      <c r="C36" s="371">
        <v>99.788074613791039</v>
      </c>
      <c r="D36" s="371">
        <v>106.83807269800126</v>
      </c>
      <c r="E36" s="371">
        <v>98.780642795061681</v>
      </c>
      <c r="F36" s="371">
        <v>100.33868748925937</v>
      </c>
      <c r="G36" s="373">
        <v>99.580055814521259</v>
      </c>
      <c r="H36" s="374">
        <v>106.61535743182391</v>
      </c>
      <c r="I36" s="374">
        <v>98.574724094006029</v>
      </c>
      <c r="J36" s="372">
        <v>100.12952087919506</v>
      </c>
    </row>
    <row r="37" spans="1:10" x14ac:dyDescent="0.2">
      <c r="A37" s="364"/>
      <c r="B37" s="370" t="s">
        <v>29</v>
      </c>
      <c r="C37" s="371">
        <v>100.23209585421077</v>
      </c>
      <c r="D37" s="371">
        <v>104.8908569851401</v>
      </c>
      <c r="E37" s="371">
        <v>98.639677113243835</v>
      </c>
      <c r="F37" s="371">
        <v>100.87718389388255</v>
      </c>
      <c r="G37" s="373">
        <v>100.0520185887036</v>
      </c>
      <c r="H37" s="374">
        <v>104.70240977627337</v>
      </c>
      <c r="I37" s="374">
        <v>98.462460791728518</v>
      </c>
      <c r="J37" s="372">
        <v>100.69594766138785</v>
      </c>
    </row>
    <row r="38" spans="1:10" x14ac:dyDescent="0.2">
      <c r="A38" s="364"/>
      <c r="B38" s="370" t="s">
        <v>30</v>
      </c>
      <c r="C38" s="371">
        <v>100.14611335008574</v>
      </c>
      <c r="D38" s="371">
        <v>103.20310510921853</v>
      </c>
      <c r="E38" s="371">
        <v>99.48090586262947</v>
      </c>
      <c r="F38" s="371">
        <v>100.99576756652311</v>
      </c>
      <c r="G38" s="373">
        <v>99.996457840700955</v>
      </c>
      <c r="H38" s="374">
        <v>103.04888131811423</v>
      </c>
      <c r="I38" s="374">
        <v>99.332244420433739</v>
      </c>
      <c r="J38" s="372">
        <v>100.84484235799277</v>
      </c>
    </row>
    <row r="39" spans="1:10" x14ac:dyDescent="0.2">
      <c r="A39" s="364"/>
      <c r="B39" s="370" t="s">
        <v>52</v>
      </c>
      <c r="C39" s="371">
        <v>100.47677019204613</v>
      </c>
      <c r="D39" s="371">
        <v>104.16521602360922</v>
      </c>
      <c r="E39" s="371">
        <v>100.08238526924805</v>
      </c>
      <c r="F39" s="371">
        <v>100.94726192473948</v>
      </c>
      <c r="G39" s="373">
        <v>100.35535247171748</v>
      </c>
      <c r="H39" s="374">
        <v>104.03934112692463</v>
      </c>
      <c r="I39" s="374">
        <v>99.961444129906013</v>
      </c>
      <c r="J39" s="372">
        <v>100.82527565475007</v>
      </c>
    </row>
    <row r="40" spans="1:10" x14ac:dyDescent="0.2">
      <c r="A40" s="364"/>
      <c r="B40" s="370" t="s">
        <v>53</v>
      </c>
      <c r="C40" s="371">
        <v>100.46610258892117</v>
      </c>
      <c r="D40" s="371">
        <v>104.84639169267889</v>
      </c>
      <c r="E40" s="371">
        <v>101.0711648492836</v>
      </c>
      <c r="F40" s="371">
        <v>101.27231199148929</v>
      </c>
      <c r="G40" s="373">
        <v>100.33177247429786</v>
      </c>
      <c r="H40" s="374">
        <v>104.70620482914001</v>
      </c>
      <c r="I40" s="374">
        <v>100.93602572464911</v>
      </c>
      <c r="J40" s="372">
        <v>101.13690391923991</v>
      </c>
    </row>
    <row r="41" spans="1:10" x14ac:dyDescent="0.2">
      <c r="A41" s="364"/>
      <c r="B41" s="370" t="s">
        <v>54</v>
      </c>
      <c r="C41" s="371">
        <v>100.46493682179587</v>
      </c>
      <c r="D41" s="371">
        <v>102.49492030239298</v>
      </c>
      <c r="E41" s="371">
        <v>100.94738939588885</v>
      </c>
      <c r="F41" s="371">
        <v>101.871350883658</v>
      </c>
      <c r="G41" s="373">
        <v>100.32344896596452</v>
      </c>
      <c r="H41" s="374">
        <v>102.35057355848458</v>
      </c>
      <c r="I41" s="374">
        <v>100.80522208728125</v>
      </c>
      <c r="J41" s="372">
        <v>101.72788233171208</v>
      </c>
    </row>
    <row r="42" spans="1:10" x14ac:dyDescent="0.2">
      <c r="A42" s="364"/>
      <c r="B42" s="370" t="s">
        <v>55</v>
      </c>
      <c r="C42" s="371">
        <v>100.69702270199097</v>
      </c>
      <c r="D42" s="371">
        <v>101.83075227139815</v>
      </c>
      <c r="E42" s="371">
        <v>101.38136751904689</v>
      </c>
      <c r="F42" s="371">
        <v>102.1655822516787</v>
      </c>
      <c r="G42" s="373">
        <v>100.54805450200895</v>
      </c>
      <c r="H42" s="374">
        <v>101.6801068653907</v>
      </c>
      <c r="I42" s="374">
        <v>101.23138691956366</v>
      </c>
      <c r="J42" s="372">
        <v>102.01444150809206</v>
      </c>
    </row>
    <row r="43" spans="1:10" x14ac:dyDescent="0.2">
      <c r="A43" s="364"/>
      <c r="B43" s="370" t="s">
        <v>85</v>
      </c>
      <c r="C43" s="371">
        <v>100.94415640017105</v>
      </c>
      <c r="D43" s="371">
        <v>103.60758645407032</v>
      </c>
      <c r="E43" s="371">
        <v>101.49112389125148</v>
      </c>
      <c r="F43" s="371">
        <v>102.2793170538877</v>
      </c>
      <c r="G43" s="373">
        <v>100.78958487881219</v>
      </c>
      <c r="H43" s="374">
        <v>103.44893653481162</v>
      </c>
      <c r="I43" s="374">
        <v>101.33571482168543</v>
      </c>
      <c r="J43" s="372">
        <v>102.12270105743632</v>
      </c>
    </row>
    <row r="44" spans="1:10" x14ac:dyDescent="0.2">
      <c r="A44" s="364"/>
      <c r="B44" s="370" t="s">
        <v>86</v>
      </c>
      <c r="C44" s="371">
        <v>100.73839987024168</v>
      </c>
      <c r="D44" s="371">
        <v>103.42950014402327</v>
      </c>
      <c r="E44" s="371">
        <v>101.62467377428619</v>
      </c>
      <c r="F44" s="371">
        <v>102.47347102011622</v>
      </c>
      <c r="G44" s="373">
        <v>100.59871643618474</v>
      </c>
      <c r="H44" s="374">
        <v>103.28608524184577</v>
      </c>
      <c r="I44" s="374">
        <v>101.48376143662763</v>
      </c>
      <c r="J44" s="372">
        <v>102.33138174382979</v>
      </c>
    </row>
    <row r="45" spans="1:10" x14ac:dyDescent="0.2">
      <c r="A45" s="364"/>
      <c r="B45" s="370" t="s">
        <v>87</v>
      </c>
      <c r="C45" s="371">
        <v>100.85177939571857</v>
      </c>
      <c r="D45" s="371">
        <v>102.55121521714514</v>
      </c>
      <c r="E45" s="371">
        <v>101.78521560964269</v>
      </c>
      <c r="F45" s="371">
        <v>102.68319553597175</v>
      </c>
      <c r="G45" s="373">
        <v>100.72991042294967</v>
      </c>
      <c r="H45" s="374">
        <v>102.42729265147899</v>
      </c>
      <c r="I45" s="374">
        <v>101.66221867549116</v>
      </c>
      <c r="J45" s="372">
        <v>102.55911348570383</v>
      </c>
    </row>
    <row r="46" spans="1:10" x14ac:dyDescent="0.2">
      <c r="A46" s="364"/>
      <c r="B46" s="370" t="s">
        <v>88</v>
      </c>
      <c r="C46" s="371">
        <v>101.30772406990836</v>
      </c>
      <c r="D46" s="371">
        <v>102.97736234006159</v>
      </c>
      <c r="E46" s="371">
        <v>102.09255088058326</v>
      </c>
      <c r="F46" s="371">
        <v>102.61404937534229</v>
      </c>
      <c r="G46" s="373">
        <v>101.20369080824587</v>
      </c>
      <c r="H46" s="374">
        <v>102.87161452092946</v>
      </c>
      <c r="I46" s="374">
        <v>101.98771167748153</v>
      </c>
      <c r="J46" s="372">
        <v>102.50867464358407</v>
      </c>
    </row>
    <row r="47" spans="1:10" x14ac:dyDescent="0.2">
      <c r="A47" s="364"/>
      <c r="B47" s="370" t="s">
        <v>99</v>
      </c>
      <c r="C47" s="371">
        <v>101.27597469542198</v>
      </c>
      <c r="D47" s="371">
        <v>103.32400783483061</v>
      </c>
      <c r="E47" s="371">
        <v>102.25765891666276</v>
      </c>
      <c r="F47" s="371">
        <v>102.86149700505297</v>
      </c>
      <c r="G47" s="373">
        <v>101.18991773295609</v>
      </c>
      <c r="H47" s="374">
        <v>103.23621060265576</v>
      </c>
      <c r="I47" s="374">
        <v>102.17076779029546</v>
      </c>
      <c r="J47" s="372">
        <v>102.77409278096566</v>
      </c>
    </row>
    <row r="48" spans="1:10" x14ac:dyDescent="0.2">
      <c r="A48" s="364"/>
      <c r="B48" s="370" t="s">
        <v>100</v>
      </c>
      <c r="C48" s="371">
        <v>101.41365026730506</v>
      </c>
      <c r="D48" s="371">
        <v>102.75831372173953</v>
      </c>
      <c r="E48" s="371">
        <v>102.26686115050586</v>
      </c>
      <c r="F48" s="371">
        <v>103.18936239340916</v>
      </c>
      <c r="G48" s="373">
        <v>101.34912370743497</v>
      </c>
      <c r="H48" s="374">
        <v>102.69293159157223</v>
      </c>
      <c r="I48" s="374">
        <v>102.20179171733434</v>
      </c>
      <c r="J48" s="372">
        <v>103.12370599949301</v>
      </c>
    </row>
    <row r="49" spans="1:10" x14ac:dyDescent="0.2">
      <c r="A49" s="364"/>
      <c r="B49" s="370" t="s">
        <v>101</v>
      </c>
      <c r="C49" s="371">
        <v>101.56095123152548</v>
      </c>
      <c r="D49" s="371">
        <v>102.62743058967581</v>
      </c>
      <c r="E49" s="371">
        <v>102.28650796267199</v>
      </c>
      <c r="F49" s="371">
        <v>103.46675710864508</v>
      </c>
      <c r="G49" s="373">
        <v>101.51778367622347</v>
      </c>
      <c r="H49" s="374">
        <v>102.58380973705714</v>
      </c>
      <c r="I49" s="374">
        <v>102.24303201610414</v>
      </c>
      <c r="J49" s="372">
        <v>103.42277950795076</v>
      </c>
    </row>
    <row r="50" spans="1:10" x14ac:dyDescent="0.2">
      <c r="A50" s="364"/>
      <c r="B50" s="370" t="s">
        <v>102</v>
      </c>
      <c r="C50" s="371">
        <v>101.61644186530181</v>
      </c>
      <c r="D50" s="371">
        <v>102.74381725285076</v>
      </c>
      <c r="E50" s="371">
        <v>102.51065590607735</v>
      </c>
      <c r="F50" s="371">
        <v>103.72448293279098</v>
      </c>
      <c r="G50" s="373">
        <v>101.59448949540032</v>
      </c>
      <c r="H50" s="374">
        <v>102.72162133415861</v>
      </c>
      <c r="I50" s="374">
        <v>102.48851035762098</v>
      </c>
      <c r="J50" s="372">
        <v>103.70207515925183</v>
      </c>
    </row>
    <row r="51" spans="1:10" x14ac:dyDescent="0.2">
      <c r="A51" s="364"/>
      <c r="B51" s="370" t="s">
        <v>139</v>
      </c>
      <c r="C51" s="371">
        <v>101.60164746149853</v>
      </c>
      <c r="D51" s="371">
        <v>102.84891008708658</v>
      </c>
      <c r="E51" s="371">
        <v>102.77646986473148</v>
      </c>
      <c r="F51" s="371">
        <v>103.95201528103198</v>
      </c>
      <c r="G51" s="373">
        <v>101.60070886968414</v>
      </c>
      <c r="H51" s="374">
        <v>102.84795997311168</v>
      </c>
      <c r="I51" s="374">
        <v>102.77552041995641</v>
      </c>
      <c r="J51" s="372">
        <v>103.95105497661703</v>
      </c>
    </row>
    <row r="52" spans="1:10" x14ac:dyDescent="0.2">
      <c r="A52" s="364"/>
      <c r="B52" s="370" t="s">
        <v>140</v>
      </c>
      <c r="C52" s="371">
        <v>101.62148781748132</v>
      </c>
      <c r="D52" s="371">
        <v>103.0323456106901</v>
      </c>
      <c r="E52" s="371">
        <v>103.00765669208998</v>
      </c>
      <c r="F52" s="371">
        <v>104.18584835831585</v>
      </c>
      <c r="G52" s="373">
        <v>101.63138971664104</v>
      </c>
      <c r="H52" s="374">
        <v>103.04238498246409</v>
      </c>
      <c r="I52" s="374">
        <v>103.01769365819973</v>
      </c>
      <c r="J52" s="372">
        <v>104.19600012627832</v>
      </c>
    </row>
    <row r="53" spans="1:10" x14ac:dyDescent="0.2">
      <c r="A53" s="364"/>
      <c r="B53" s="370" t="s">
        <v>141</v>
      </c>
      <c r="C53" s="371">
        <v>101.61581393511557</v>
      </c>
      <c r="D53" s="371">
        <v>103.14208281487024</v>
      </c>
      <c r="E53" s="371">
        <v>103.13672019146988</v>
      </c>
      <c r="F53" s="371">
        <v>104.40998613822477</v>
      </c>
      <c r="G53" s="373">
        <v>101.63634421702643</v>
      </c>
      <c r="H53" s="374">
        <v>103.16292146148496</v>
      </c>
      <c r="I53" s="374">
        <v>103.15755775462956</v>
      </c>
      <c r="J53" s="372">
        <v>104.43108094981686</v>
      </c>
    </row>
    <row r="54" spans="1:10" x14ac:dyDescent="0.2">
      <c r="A54" s="364"/>
      <c r="B54" s="370" t="s">
        <v>142</v>
      </c>
      <c r="C54" s="371">
        <v>101.59970300624558</v>
      </c>
      <c r="D54" s="371">
        <v>103.21042906862793</v>
      </c>
      <c r="E54" s="371">
        <v>103.26616047247455</v>
      </c>
      <c r="F54" s="371">
        <v>104.62443152227637</v>
      </c>
      <c r="G54" s="373">
        <v>101.63064672942919</v>
      </c>
      <c r="H54" s="374">
        <v>103.24186336274752</v>
      </c>
      <c r="I54" s="374">
        <v>103.29761174043448</v>
      </c>
      <c r="J54" s="372">
        <v>104.65629647218752</v>
      </c>
    </row>
    <row r="55" spans="1:10" x14ac:dyDescent="0.2">
      <c r="A55" s="364"/>
      <c r="B55" s="370" t="s">
        <v>150</v>
      </c>
      <c r="C55" s="371">
        <v>101.56881565089337</v>
      </c>
      <c r="D55" s="371">
        <v>103.14805266259815</v>
      </c>
      <c r="E55" s="371">
        <v>103.40628968333661</v>
      </c>
      <c r="F55" s="371">
        <v>104.83955899317215</v>
      </c>
      <c r="G55" s="373">
        <v>101.60995355080239</v>
      </c>
      <c r="H55" s="374">
        <v>103.1898301928278</v>
      </c>
      <c r="I55" s="374">
        <v>103.44817180599107</v>
      </c>
      <c r="J55" s="372">
        <v>104.88202162559277</v>
      </c>
    </row>
    <row r="56" spans="1:10" x14ac:dyDescent="0.2">
      <c r="A56" s="364"/>
      <c r="B56" s="370" t="s">
        <v>151</v>
      </c>
      <c r="C56" s="371">
        <v>101.54084549989585</v>
      </c>
      <c r="D56" s="371">
        <v>103.31670924861155</v>
      </c>
      <c r="E56" s="371">
        <v>103.56687756230653</v>
      </c>
      <c r="F56" s="371">
        <v>105.06520387902717</v>
      </c>
      <c r="G56" s="373">
        <v>101.58473423785769</v>
      </c>
      <c r="H56" s="374">
        <v>103.36136556358477</v>
      </c>
      <c r="I56" s="374">
        <v>103.61164200688525</v>
      </c>
      <c r="J56" s="372">
        <v>105.11061594132845</v>
      </c>
    </row>
    <row r="57" spans="1:10" x14ac:dyDescent="0.2">
      <c r="A57" s="364"/>
      <c r="B57" s="370" t="s">
        <v>152</v>
      </c>
      <c r="C57" s="371">
        <v>101.50179335879268</v>
      </c>
      <c r="D57" s="371">
        <v>103.36690638600327</v>
      </c>
      <c r="E57" s="371">
        <v>103.7279019546018</v>
      </c>
      <c r="F57" s="371">
        <v>105.29151143123735</v>
      </c>
      <c r="G57" s="373">
        <v>101.5482432049189</v>
      </c>
      <c r="H57" s="374">
        <v>103.41420975609449</v>
      </c>
      <c r="I57" s="374">
        <v>103.77537052560288</v>
      </c>
      <c r="J57" s="372">
        <v>105.33969555037997</v>
      </c>
    </row>
    <row r="58" spans="1:10" x14ac:dyDescent="0.2">
      <c r="A58" s="364"/>
      <c r="B58" s="370" t="s">
        <v>153</v>
      </c>
      <c r="C58" s="371">
        <v>101.45682362981088</v>
      </c>
      <c r="D58" s="371">
        <v>103.68309555318855</v>
      </c>
      <c r="E58" s="371">
        <v>103.94115809572305</v>
      </c>
      <c r="F58" s="371">
        <v>105.52901311852563</v>
      </c>
      <c r="G58" s="373">
        <v>101.50564718335033</v>
      </c>
      <c r="H58" s="374">
        <v>103.73299044429363</v>
      </c>
      <c r="I58" s="374">
        <v>103.99117717295887</v>
      </c>
      <c r="J58" s="372">
        <v>105.57979631119454</v>
      </c>
    </row>
    <row r="59" spans="1:10" x14ac:dyDescent="0.2">
      <c r="A59" s="364"/>
      <c r="B59" s="370" t="s">
        <v>167</v>
      </c>
      <c r="C59" s="371">
        <v>101.40874790256267</v>
      </c>
      <c r="D59" s="371">
        <v>103.91111785743729</v>
      </c>
      <c r="E59" s="371">
        <v>104.15503956288357</v>
      </c>
      <c r="F59" s="371">
        <v>105.77777731028306</v>
      </c>
      <c r="G59" s="373">
        <v>101.45975947666179</v>
      </c>
      <c r="H59" s="374">
        <v>103.963388197008</v>
      </c>
      <c r="I59" s="374">
        <v>104.20743260222535</v>
      </c>
      <c r="J59" s="372">
        <v>105.83098663430013</v>
      </c>
    </row>
    <row r="60" spans="1:10" x14ac:dyDescent="0.2">
      <c r="A60" s="364"/>
      <c r="B60" s="370" t="s">
        <v>168</v>
      </c>
      <c r="C60" s="371">
        <v>101.36729133905513</v>
      </c>
      <c r="D60" s="371">
        <v>104.18848335867825</v>
      </c>
      <c r="E60" s="371">
        <v>104.37601487346569</v>
      </c>
      <c r="F60" s="371">
        <v>106.03388790739719</v>
      </c>
      <c r="G60" s="373">
        <v>101.40611669772579</v>
      </c>
      <c r="H60" s="374">
        <v>104.2283892808186</v>
      </c>
      <c r="I60" s="374">
        <v>104.41599262329552</v>
      </c>
      <c r="J60" s="372">
        <v>106.07450065017524</v>
      </c>
    </row>
    <row r="61" spans="1:10" x14ac:dyDescent="0.2">
      <c r="A61" s="364"/>
      <c r="B61" s="370" t="s">
        <v>169</v>
      </c>
      <c r="C61" s="371">
        <v>101.31257251929432</v>
      </c>
      <c r="D61" s="371">
        <v>104.41113289017169</v>
      </c>
      <c r="E61" s="371">
        <v>104.61847743372654</v>
      </c>
      <c r="F61" s="371">
        <v>106.29079157371619</v>
      </c>
      <c r="G61" s="373">
        <v>101.33905508470426</v>
      </c>
      <c r="H61" s="374">
        <v>104.4384254027151</v>
      </c>
      <c r="I61" s="374">
        <v>104.6458241450264</v>
      </c>
      <c r="J61" s="372">
        <v>106.31857541900152</v>
      </c>
    </row>
    <row r="62" spans="1:10" x14ac:dyDescent="0.2">
      <c r="A62" s="364"/>
      <c r="B62" s="370" t="s">
        <v>170</v>
      </c>
      <c r="C62" s="371">
        <v>101.25387180624372</v>
      </c>
      <c r="D62" s="371">
        <v>104.55712180135949</v>
      </c>
      <c r="E62" s="371">
        <v>104.86167301155204</v>
      </c>
      <c r="F62" s="371">
        <v>106.54849009911369</v>
      </c>
      <c r="G62" s="373">
        <v>101.26786186374596</v>
      </c>
      <c r="H62" s="374">
        <v>104.57156826271621</v>
      </c>
      <c r="I62" s="374">
        <v>104.87616155217817</v>
      </c>
      <c r="J62" s="372">
        <v>106.56321170409218</v>
      </c>
    </row>
    <row r="63" spans="1:10" x14ac:dyDescent="0.2">
      <c r="A63" s="364"/>
      <c r="B63" s="370" t="s">
        <v>172</v>
      </c>
      <c r="C63" s="371">
        <v>101.19166514263041</v>
      </c>
      <c r="D63" s="371">
        <v>104.87119352212163</v>
      </c>
      <c r="E63" s="371">
        <v>105.10560366709176</v>
      </c>
      <c r="F63" s="371">
        <v>106.806988491979</v>
      </c>
      <c r="G63" s="373">
        <v>101.19301521506823</v>
      </c>
      <c r="H63" s="374">
        <v>104.87259268585409</v>
      </c>
      <c r="I63" s="374">
        <v>105.10700595826248</v>
      </c>
      <c r="J63" s="372">
        <v>106.8084134825762</v>
      </c>
    </row>
    <row r="64" spans="1:10" x14ac:dyDescent="0.2">
      <c r="A64" s="364"/>
      <c r="B64" s="370" t="s">
        <v>173</v>
      </c>
      <c r="C64" s="371">
        <v>101.13314698403579</v>
      </c>
      <c r="D64" s="371">
        <v>105.1371951865458</v>
      </c>
      <c r="E64" s="371">
        <v>105.3567777259576</v>
      </c>
      <c r="F64" s="371">
        <v>107.07289661346704</v>
      </c>
      <c r="G64" s="373">
        <v>101.11390358255402</v>
      </c>
      <c r="H64" s="374">
        <v>105.11718990323386</v>
      </c>
      <c r="I64" s="374">
        <v>105.33673066094418</v>
      </c>
      <c r="J64" s="372">
        <v>107.05252300897851</v>
      </c>
    </row>
    <row r="65" spans="1:10" x14ac:dyDescent="0.2">
      <c r="A65" s="364"/>
      <c r="B65" s="370" t="s">
        <v>174</v>
      </c>
      <c r="C65" s="371">
        <v>101.07969344593988</v>
      </c>
      <c r="D65" s="371">
        <v>105.39762633218881</v>
      </c>
      <c r="E65" s="371">
        <v>105.60870560593676</v>
      </c>
      <c r="F65" s="371">
        <v>107.35031804039656</v>
      </c>
      <c r="G65" s="373">
        <v>101.03973565873886</v>
      </c>
      <c r="H65" s="374">
        <v>105.35596162406688</v>
      </c>
      <c r="I65" s="374">
        <v>105.56695745612242</v>
      </c>
      <c r="J65" s="372">
        <v>107.30788141422596</v>
      </c>
    </row>
    <row r="66" spans="1:10" x14ac:dyDescent="0.2">
      <c r="A66" s="364"/>
      <c r="B66" s="370" t="s">
        <v>175</v>
      </c>
      <c r="C66" s="371">
        <v>101.0302806107543</v>
      </c>
      <c r="D66" s="371">
        <v>105.76063059918982</v>
      </c>
      <c r="E66" s="371">
        <v>105.89303396919109</v>
      </c>
      <c r="F66" s="371">
        <v>107.63933473444405</v>
      </c>
      <c r="G66" s="373">
        <v>100.96948569643122</v>
      </c>
      <c r="H66" s="374">
        <v>105.69698919943161</v>
      </c>
      <c r="I66" s="374">
        <v>105.82931289577984</v>
      </c>
      <c r="J66" s="372">
        <v>107.57456282553321</v>
      </c>
    </row>
    <row r="67" spans="1:10" x14ac:dyDescent="0.2">
      <c r="A67" s="364"/>
      <c r="B67" s="370" t="s">
        <v>197</v>
      </c>
      <c r="C67" s="371">
        <v>100.98879318440103</v>
      </c>
      <c r="D67" s="371">
        <v>105.9659794885074</v>
      </c>
      <c r="E67" s="371">
        <v>106.21001123188999</v>
      </c>
      <c r="F67" s="371">
        <v>107.94003389865341</v>
      </c>
      <c r="G67" s="373">
        <v>100.90703340458251</v>
      </c>
      <c r="H67" s="374">
        <v>105.8801902154797</v>
      </c>
      <c r="I67" s="374">
        <v>106.12402439256836</v>
      </c>
      <c r="J67" s="372">
        <v>107.85264644578004</v>
      </c>
    </row>
    <row r="68" spans="1:10" x14ac:dyDescent="0.2">
      <c r="A68" s="364"/>
      <c r="B68" s="370" t="s">
        <v>198</v>
      </c>
      <c r="C68" s="371">
        <v>100.95646570968081</v>
      </c>
      <c r="D68" s="371">
        <v>106.29887245545758</v>
      </c>
      <c r="E68" s="371">
        <v>106.49851871649568</v>
      </c>
      <c r="F68" s="371">
        <v>108.25480476223653</v>
      </c>
      <c r="G68" s="373">
        <v>100.84094817533101</v>
      </c>
      <c r="H68" s="374">
        <v>106.1772419728144</v>
      </c>
      <c r="I68" s="374">
        <v>106.37665979237879</v>
      </c>
      <c r="J68" s="372">
        <v>108.13093624089194</v>
      </c>
    </row>
    <row r="69" spans="1:10" x14ac:dyDescent="0.2">
      <c r="A69" s="364"/>
      <c r="B69" s="370" t="s">
        <v>199</v>
      </c>
      <c r="C69" s="371">
        <v>100.92271309310019</v>
      </c>
      <c r="D69" s="371">
        <v>106.57094682552881</v>
      </c>
      <c r="E69" s="371">
        <v>106.78795834245649</v>
      </c>
      <c r="F69" s="371">
        <v>108.55982494279954</v>
      </c>
      <c r="G69" s="373">
        <v>100.7733327758334</v>
      </c>
      <c r="H69" s="374">
        <v>106.41320629953312</v>
      </c>
      <c r="I69" s="374">
        <v>106.62989660780272</v>
      </c>
      <c r="J69" s="372">
        <v>108.39914058746119</v>
      </c>
    </row>
    <row r="70" spans="1:10" x14ac:dyDescent="0.2">
      <c r="A70" s="364"/>
      <c r="B70" s="370" t="s">
        <v>200</v>
      </c>
      <c r="C70" s="371">
        <v>100.88980607181836</v>
      </c>
      <c r="D70" s="371">
        <v>106.83049706675921</v>
      </c>
      <c r="E70" s="371">
        <v>107.03566815856908</v>
      </c>
      <c r="F70" s="371">
        <v>108.88751667745679</v>
      </c>
      <c r="G70" s="375">
        <v>100.70645584894699</v>
      </c>
      <c r="H70" s="376">
        <v>106.6363506389952</v>
      </c>
      <c r="I70" s="376">
        <v>106.84114886691654</v>
      </c>
      <c r="J70" s="377">
        <v>108.68963196315285</v>
      </c>
    </row>
    <row r="71" spans="1:10" x14ac:dyDescent="0.2">
      <c r="A71" s="364"/>
      <c r="B71" s="378"/>
      <c r="C71" s="572" t="s">
        <v>341</v>
      </c>
      <c r="D71" s="572"/>
      <c r="E71" s="572"/>
      <c r="F71" s="573"/>
      <c r="G71" s="574" t="s">
        <v>341</v>
      </c>
      <c r="H71" s="572"/>
      <c r="I71" s="572"/>
      <c r="J71" s="573"/>
    </row>
    <row r="72" spans="1:10" x14ac:dyDescent="0.2">
      <c r="A72" s="364"/>
      <c r="B72" s="379">
        <v>2008</v>
      </c>
      <c r="C72" s="371">
        <f>100</f>
        <v>100</v>
      </c>
      <c r="D72" s="371">
        <v>100</v>
      </c>
      <c r="E72" s="371">
        <v>100</v>
      </c>
      <c r="F72" s="372">
        <v>100</v>
      </c>
      <c r="G72" s="371">
        <f>100</f>
        <v>100</v>
      </c>
      <c r="H72" s="371">
        <v>100</v>
      </c>
      <c r="I72" s="371">
        <v>100</v>
      </c>
      <c r="J72" s="372">
        <v>100</v>
      </c>
    </row>
    <row r="73" spans="1:10" x14ac:dyDescent="0.2">
      <c r="A73" s="364"/>
      <c r="B73" s="90">
        <v>2009</v>
      </c>
      <c r="C73" s="374">
        <v>97.690036441784571</v>
      </c>
      <c r="D73" s="374">
        <v>100.99541387942945</v>
      </c>
      <c r="E73" s="374">
        <v>96.35039528165639</v>
      </c>
      <c r="F73" s="372">
        <v>95.057506639107515</v>
      </c>
      <c r="G73" s="373">
        <v>97.599044287470036</v>
      </c>
      <c r="H73" s="374">
        <v>100.90134297292248</v>
      </c>
      <c r="I73" s="374">
        <v>96.260650919231466</v>
      </c>
      <c r="J73" s="372">
        <v>94.968966521528429</v>
      </c>
    </row>
    <row r="74" spans="1:10" x14ac:dyDescent="0.2">
      <c r="A74" s="364"/>
      <c r="B74" s="90">
        <v>2010</v>
      </c>
      <c r="C74" s="374">
        <v>97.153961700940442</v>
      </c>
      <c r="D74" s="374">
        <v>99.670179873469124</v>
      </c>
      <c r="E74" s="374">
        <v>96.27322697966423</v>
      </c>
      <c r="F74" s="372">
        <v>95.91507725880534</v>
      </c>
      <c r="G74" s="373">
        <v>96.979497220353565</v>
      </c>
      <c r="H74" s="374">
        <v>99.491196887524069</v>
      </c>
      <c r="I74" s="374">
        <v>96.100344080754425</v>
      </c>
      <c r="J74" s="372">
        <v>95.742837508192622</v>
      </c>
    </row>
    <row r="75" spans="1:10" x14ac:dyDescent="0.2">
      <c r="A75" s="364"/>
      <c r="B75" s="90">
        <v>2011</v>
      </c>
      <c r="C75" s="374">
        <v>96.868382352618468</v>
      </c>
      <c r="D75" s="374">
        <v>96.9605297994827</v>
      </c>
      <c r="E75" s="374">
        <v>94.880050696726784</v>
      </c>
      <c r="F75" s="372">
        <v>96.717179636470036</v>
      </c>
      <c r="G75" s="373">
        <v>96.632101635525231</v>
      </c>
      <c r="H75" s="374">
        <v>96.724024316946966</v>
      </c>
      <c r="I75" s="374">
        <v>94.64861990504842</v>
      </c>
      <c r="J75" s="372">
        <v>96.481267732041246</v>
      </c>
    </row>
    <row r="76" spans="1:10" x14ac:dyDescent="0.2">
      <c r="A76" s="364"/>
      <c r="B76" s="90">
        <v>2012</v>
      </c>
      <c r="C76" s="374">
        <v>97.276330212266444</v>
      </c>
      <c r="D76" s="374">
        <v>99.038368286581715</v>
      </c>
      <c r="E76" s="374">
        <v>95.697013538224567</v>
      </c>
      <c r="F76" s="372">
        <v>97.465743130873662</v>
      </c>
      <c r="G76" s="373">
        <v>97.056252359544544</v>
      </c>
      <c r="H76" s="374">
        <v>98.814304001035254</v>
      </c>
      <c r="I76" s="374">
        <v>95.480508729650523</v>
      </c>
      <c r="J76" s="372">
        <v>97.245236750592028</v>
      </c>
    </row>
    <row r="77" spans="1:10" x14ac:dyDescent="0.2">
      <c r="A77" s="364"/>
      <c r="B77" s="90">
        <v>2013</v>
      </c>
      <c r="C77" s="374">
        <v>97.772472466540179</v>
      </c>
      <c r="D77" s="374">
        <v>99.685497358784602</v>
      </c>
      <c r="E77" s="374">
        <v>96.827279026037431</v>
      </c>
      <c r="F77" s="372">
        <v>98.810401300002908</v>
      </c>
      <c r="G77" s="373">
        <v>97.561684018606385</v>
      </c>
      <c r="H77" s="374">
        <v>99.470584605330842</v>
      </c>
      <c r="I77" s="374">
        <v>96.618528328129699</v>
      </c>
      <c r="J77" s="372">
        <v>98.597375173074695</v>
      </c>
    </row>
    <row r="78" spans="1:10" x14ac:dyDescent="0.2">
      <c r="A78" s="364"/>
      <c r="B78" s="370">
        <v>2014</v>
      </c>
      <c r="C78" s="374">
        <v>99.326533165658205</v>
      </c>
      <c r="D78" s="374">
        <v>100.0029276524473</v>
      </c>
      <c r="E78" s="374">
        <v>98.047847915913223</v>
      </c>
      <c r="F78" s="372">
        <v>100.95324257361148</v>
      </c>
      <c r="G78" s="373">
        <v>99.128990580467317</v>
      </c>
      <c r="H78" s="374">
        <v>99.804039840444688</v>
      </c>
      <c r="I78" s="374">
        <v>97.852848405385529</v>
      </c>
      <c r="J78" s="372">
        <v>100.75246475638781</v>
      </c>
    </row>
    <row r="79" spans="1:10" x14ac:dyDescent="0.2">
      <c r="A79" s="364"/>
      <c r="B79" s="370">
        <v>2015</v>
      </c>
      <c r="C79" s="374">
        <v>100.23275795671131</v>
      </c>
      <c r="D79" s="374">
        <v>104.37353448993431</v>
      </c>
      <c r="E79" s="374">
        <v>99.762562514569282</v>
      </c>
      <c r="F79" s="372">
        <v>102.50597846950713</v>
      </c>
      <c r="G79" s="373">
        <v>100.06677866515152</v>
      </c>
      <c r="H79" s="374">
        <v>104.20069832673391</v>
      </c>
      <c r="I79" s="374">
        <v>99.597361837785414</v>
      </c>
      <c r="J79" s="372">
        <v>102.33623486438391</v>
      </c>
    </row>
    <row r="80" spans="1:10" x14ac:dyDescent="0.2">
      <c r="A80" s="364"/>
      <c r="B80" s="370">
        <v>2016</v>
      </c>
      <c r="C80" s="374">
        <v>100.86445880153863</v>
      </c>
      <c r="D80" s="374">
        <v>103.52289543571733</v>
      </c>
      <c r="E80" s="374">
        <v>102.08470961928644</v>
      </c>
      <c r="F80" s="372">
        <v>103.53160074657578</v>
      </c>
      <c r="G80" s="373">
        <v>100.77661215361955</v>
      </c>
      <c r="H80" s="374">
        <v>103.43273345542255</v>
      </c>
      <c r="I80" s="374">
        <v>101.99580020906994</v>
      </c>
      <c r="J80" s="372">
        <v>103.4414311844986</v>
      </c>
    </row>
    <row r="81" spans="1:10" x14ac:dyDescent="0.2">
      <c r="A81" s="364"/>
      <c r="B81" s="370">
        <v>2017</v>
      </c>
      <c r="C81" s="374">
        <v>101.28564339386348</v>
      </c>
      <c r="D81" s="374">
        <v>102.70204385892053</v>
      </c>
      <c r="E81" s="374">
        <v>103.27872279799544</v>
      </c>
      <c r="F81" s="372">
        <v>104.68525078757409</v>
      </c>
      <c r="G81" s="373">
        <v>101.19345610149487</v>
      </c>
      <c r="H81" s="374">
        <v>102.6085673994063</v>
      </c>
      <c r="I81" s="374">
        <v>103.18472146182364</v>
      </c>
      <c r="J81" s="372">
        <v>104.58996926990119</v>
      </c>
    </row>
    <row r="82" spans="1:10" x14ac:dyDescent="0.2">
      <c r="A82" s="364"/>
      <c r="B82" s="370">
        <v>2018</v>
      </c>
      <c r="C82" s="374">
        <v>101.87025909285499</v>
      </c>
      <c r="D82" s="374">
        <v>102.7682886969225</v>
      </c>
      <c r="E82" s="374">
        <v>103.94488840773293</v>
      </c>
      <c r="F82" s="372">
        <v>105.33210241086347</v>
      </c>
      <c r="G82" s="373">
        <v>101.84552886402622</v>
      </c>
      <c r="H82" s="374">
        <v>102.74334046062219</v>
      </c>
      <c r="I82" s="374">
        <v>103.91965453772217</v>
      </c>
      <c r="J82" s="372">
        <v>105.30653177799336</v>
      </c>
    </row>
    <row r="83" spans="1:10" x14ac:dyDescent="0.2">
      <c r="A83" s="364"/>
      <c r="B83" s="370">
        <v>2019</v>
      </c>
      <c r="C83" s="374">
        <v>102.09542581665654</v>
      </c>
      <c r="D83" s="374">
        <v>102.78882628040829</v>
      </c>
      <c r="E83" s="374">
        <v>104.58777152935917</v>
      </c>
      <c r="F83" s="372">
        <v>106.39022410154915</v>
      </c>
      <c r="G83" s="373">
        <v>102.14754901104595</v>
      </c>
      <c r="H83" s="374">
        <v>102.84130347936618</v>
      </c>
      <c r="I83" s="374">
        <v>104.64116715117639</v>
      </c>
      <c r="J83" s="372">
        <v>106.44453993683375</v>
      </c>
    </row>
    <row r="84" spans="1:10" x14ac:dyDescent="0.2">
      <c r="A84" s="364"/>
      <c r="B84" s="370">
        <v>2020</v>
      </c>
      <c r="C84" s="374">
        <v>102.0340194152983</v>
      </c>
      <c r="D84" s="374">
        <v>103.1069440703063</v>
      </c>
      <c r="E84" s="374">
        <v>105.23223951480044</v>
      </c>
      <c r="F84" s="372">
        <v>107.29707046877972</v>
      </c>
      <c r="G84" s="373">
        <v>102.12502210425569</v>
      </c>
      <c r="H84" s="374">
        <v>103.19890368548506</v>
      </c>
      <c r="I84" s="374">
        <v>105.32609465072203</v>
      </c>
      <c r="J84" s="372">
        <v>107.39276719802606</v>
      </c>
    </row>
    <row r="85" spans="1:10" x14ac:dyDescent="0.2">
      <c r="A85" s="364"/>
      <c r="B85" s="370">
        <v>2021</v>
      </c>
      <c r="C85" s="374">
        <v>101.86677851073505</v>
      </c>
      <c r="D85" s="374">
        <v>103.8939935370225</v>
      </c>
      <c r="E85" s="374">
        <v>106.02633526924433</v>
      </c>
      <c r="F85" s="372">
        <v>108.2710452293507</v>
      </c>
      <c r="G85" s="373">
        <v>101.95835467929948</v>
      </c>
      <c r="H85" s="374">
        <v>103.98739213079439</v>
      </c>
      <c r="I85" s="374">
        <v>106.12165079500092</v>
      </c>
      <c r="J85" s="372">
        <v>108.36837870385062</v>
      </c>
    </row>
    <row r="86" spans="1:10" x14ac:dyDescent="0.2">
      <c r="A86" s="364"/>
      <c r="B86" s="370">
        <v>2022</v>
      </c>
      <c r="C86" s="374">
        <v>101.64395059025736</v>
      </c>
      <c r="D86" s="374">
        <v>104.83494699283366</v>
      </c>
      <c r="E86" s="374">
        <v>107.00302118062687</v>
      </c>
      <c r="F86" s="372">
        <v>109.33097987663957</v>
      </c>
      <c r="G86" s="373">
        <v>101.68286575136916</v>
      </c>
      <c r="H86" s="374">
        <v>104.87508385123672</v>
      </c>
      <c r="I86" s="374">
        <v>107.04398810275561</v>
      </c>
      <c r="J86" s="372">
        <v>109.37283807549642</v>
      </c>
    </row>
    <row r="87" spans="1:10" x14ac:dyDescent="0.2">
      <c r="A87" s="364"/>
      <c r="B87" s="370">
        <v>2023</v>
      </c>
      <c r="C87" s="374">
        <v>101.45305533235855</v>
      </c>
      <c r="D87" s="374">
        <v>105.99152862392413</v>
      </c>
      <c r="E87" s="374">
        <v>108.13600648923988</v>
      </c>
      <c r="F87" s="377">
        <v>110.51059556034309</v>
      </c>
      <c r="G87" s="375">
        <v>101.40047929931788</v>
      </c>
      <c r="H87" s="376">
        <v>105.93660061714593</v>
      </c>
      <c r="I87" s="376">
        <v>108.07996714935558</v>
      </c>
      <c r="J87" s="377">
        <v>110.45332563678585</v>
      </c>
    </row>
    <row r="88" spans="1:10" x14ac:dyDescent="0.2">
      <c r="A88" s="364"/>
      <c r="B88" s="378"/>
      <c r="C88" s="572" t="s">
        <v>342</v>
      </c>
      <c r="D88" s="572"/>
      <c r="E88" s="572"/>
      <c r="F88" s="573"/>
      <c r="G88" s="572" t="s">
        <v>342</v>
      </c>
      <c r="H88" s="572"/>
      <c r="I88" s="572"/>
      <c r="J88" s="573"/>
    </row>
    <row r="89" spans="1:10" x14ac:dyDescent="0.2">
      <c r="A89" s="364"/>
      <c r="B89" s="379" t="s">
        <v>178</v>
      </c>
      <c r="C89" s="374">
        <f>100</f>
        <v>100</v>
      </c>
      <c r="D89" s="374">
        <v>100</v>
      </c>
      <c r="E89" s="374">
        <v>100</v>
      </c>
      <c r="F89" s="372">
        <v>100</v>
      </c>
      <c r="G89" s="373">
        <f>100</f>
        <v>100</v>
      </c>
      <c r="H89" s="374">
        <v>100</v>
      </c>
      <c r="I89" s="374">
        <v>100</v>
      </c>
      <c r="J89" s="372">
        <v>100</v>
      </c>
    </row>
    <row r="90" spans="1:10" x14ac:dyDescent="0.2">
      <c r="A90" s="364"/>
      <c r="B90" s="370" t="s">
        <v>104</v>
      </c>
      <c r="C90" s="374">
        <v>97.646342362379286</v>
      </c>
      <c r="D90" s="374">
        <v>101.53974313742813</v>
      </c>
      <c r="E90" s="374">
        <v>97.119766768601394</v>
      </c>
      <c r="F90" s="372">
        <v>96.725490663047538</v>
      </c>
      <c r="G90" s="373">
        <v>97.562217854387953</v>
      </c>
      <c r="H90" s="374">
        <v>101.45226437758579</v>
      </c>
      <c r="I90" s="374">
        <v>97.036095917262003</v>
      </c>
      <c r="J90" s="372">
        <v>96.642159489391815</v>
      </c>
    </row>
    <row r="91" spans="1:10" x14ac:dyDescent="0.2">
      <c r="A91" s="364"/>
      <c r="B91" s="370" t="s">
        <v>105</v>
      </c>
      <c r="C91" s="374">
        <v>97.749446322274068</v>
      </c>
      <c r="D91" s="374">
        <v>99.119984768404251</v>
      </c>
      <c r="E91" s="374">
        <v>97.337744689651416</v>
      </c>
      <c r="F91" s="372">
        <v>97.966128799615973</v>
      </c>
      <c r="G91" s="373">
        <v>97.582431160841594</v>
      </c>
      <c r="H91" s="374">
        <v>98.950627898568882</v>
      </c>
      <c r="I91" s="374">
        <v>97.171432963555134</v>
      </c>
      <c r="J91" s="372">
        <v>97.798743413488708</v>
      </c>
    </row>
    <row r="92" spans="1:10" x14ac:dyDescent="0.2">
      <c r="A92" s="364"/>
      <c r="B92" s="370" t="s">
        <v>106</v>
      </c>
      <c r="C92" s="374">
        <v>97.15186032565893</v>
      </c>
      <c r="D92" s="374">
        <v>97.512759912925503</v>
      </c>
      <c r="E92" s="374">
        <v>96.037751815345601</v>
      </c>
      <c r="F92" s="372">
        <v>98.549845823167018</v>
      </c>
      <c r="G92" s="373">
        <v>96.940167074052127</v>
      </c>
      <c r="H92" s="374">
        <v>97.300280263540245</v>
      </c>
      <c r="I92" s="374">
        <v>95.828486198705349</v>
      </c>
      <c r="J92" s="372">
        <v>98.335106370543869</v>
      </c>
    </row>
    <row r="93" spans="1:10" x14ac:dyDescent="0.2">
      <c r="A93" s="364"/>
      <c r="B93" s="370" t="s">
        <v>107</v>
      </c>
      <c r="C93" s="374">
        <v>97.875382994935819</v>
      </c>
      <c r="D93" s="374">
        <v>99.22107480294062</v>
      </c>
      <c r="E93" s="374">
        <v>97.157386878168353</v>
      </c>
      <c r="F93" s="372">
        <v>99.407991088147426</v>
      </c>
      <c r="G93" s="373">
        <v>97.684673564098631</v>
      </c>
      <c r="H93" s="374">
        <v>99.027743301967561</v>
      </c>
      <c r="I93" s="374">
        <v>96.968076457241324</v>
      </c>
      <c r="J93" s="372">
        <v>99.21429538223056</v>
      </c>
    </row>
    <row r="94" spans="1:10" x14ac:dyDescent="0.2">
      <c r="A94" s="364"/>
      <c r="B94" s="370" t="s">
        <v>108</v>
      </c>
      <c r="C94" s="374">
        <v>98.603566703279114</v>
      </c>
      <c r="D94" s="374">
        <v>100.27487114108989</v>
      </c>
      <c r="E94" s="374">
        <v>98.189135648314192</v>
      </c>
      <c r="F94" s="372">
        <v>101.05780076770594</v>
      </c>
      <c r="G94" s="373">
        <v>98.422655350076624</v>
      </c>
      <c r="H94" s="374">
        <v>100.09089338818637</v>
      </c>
      <c r="I94" s="374">
        <v>98.008984666013774</v>
      </c>
      <c r="J94" s="372">
        <v>100.87238654690429</v>
      </c>
    </row>
    <row r="95" spans="1:10" x14ac:dyDescent="0.2">
      <c r="A95" s="364"/>
      <c r="B95" s="370" t="s">
        <v>109</v>
      </c>
      <c r="C95" s="374">
        <v>100.0884123531653</v>
      </c>
      <c r="D95" s="374">
        <v>101.09834563833934</v>
      </c>
      <c r="E95" s="374">
        <v>99.543906644395747</v>
      </c>
      <c r="F95" s="372">
        <v>103.20572176500563</v>
      </c>
      <c r="G95" s="373">
        <v>99.92191564378372</v>
      </c>
      <c r="H95" s="374">
        <v>100.93016890861651</v>
      </c>
      <c r="I95" s="374">
        <v>99.378315718277349</v>
      </c>
      <c r="J95" s="372">
        <v>103.03403942277215</v>
      </c>
    </row>
    <row r="96" spans="1:10" x14ac:dyDescent="0.2">
      <c r="A96" s="364"/>
      <c r="B96" s="370" t="s">
        <v>110</v>
      </c>
      <c r="C96" s="374">
        <v>100.80455305978366</v>
      </c>
      <c r="D96" s="374">
        <v>104.8662873710411</v>
      </c>
      <c r="E96" s="374">
        <v>101.52963112645523</v>
      </c>
      <c r="F96" s="372">
        <v>104.63667379506653</v>
      </c>
      <c r="G96" s="373">
        <v>100.6882650397508</v>
      </c>
      <c r="H96" s="374">
        <v>104.74531373883477</v>
      </c>
      <c r="I96" s="374">
        <v>101.41250665717295</v>
      </c>
      <c r="J96" s="372">
        <v>104.51596504482553</v>
      </c>
    </row>
    <row r="97" spans="1:10" x14ac:dyDescent="0.2">
      <c r="A97" s="364"/>
      <c r="B97" s="370" t="s">
        <v>111</v>
      </c>
      <c r="C97" s="374">
        <v>101.46026786442079</v>
      </c>
      <c r="D97" s="374">
        <v>103.45192335841007</v>
      </c>
      <c r="E97" s="374">
        <v>103.78195796575712</v>
      </c>
      <c r="F97" s="372">
        <v>105.65911583107943</v>
      </c>
      <c r="G97" s="373">
        <v>101.40086298655584</v>
      </c>
      <c r="H97" s="374">
        <v>103.39135236839245</v>
      </c>
      <c r="I97" s="374">
        <v>103.72119374083134</v>
      </c>
      <c r="J97" s="372">
        <v>105.59725253223966</v>
      </c>
    </row>
    <row r="98" spans="1:10" ht="15" customHeight="1" x14ac:dyDescent="0.2">
      <c r="A98" s="364"/>
      <c r="B98" s="370" t="s">
        <v>112</v>
      </c>
      <c r="C98" s="374">
        <v>101.8987298391785</v>
      </c>
      <c r="D98" s="374">
        <v>103.25998256327135</v>
      </c>
      <c r="E98" s="374">
        <v>104.68478522341977</v>
      </c>
      <c r="F98" s="372">
        <v>106.64515752505498</v>
      </c>
      <c r="G98" s="373">
        <v>101.8462562944467</v>
      </c>
      <c r="H98" s="374">
        <v>103.20680803084495</v>
      </c>
      <c r="I98" s="374">
        <v>104.63087697776416</v>
      </c>
      <c r="J98" s="372">
        <v>106.59023977041123</v>
      </c>
    </row>
    <row r="99" spans="1:10" ht="13.5" customHeight="1" x14ac:dyDescent="0.2">
      <c r="A99" s="364"/>
      <c r="B99" s="370" t="s">
        <v>113</v>
      </c>
      <c r="C99" s="374">
        <v>102.40965059641937</v>
      </c>
      <c r="D99" s="374">
        <v>102.98184265724947</v>
      </c>
      <c r="E99" s="374">
        <v>105.28335462338516</v>
      </c>
      <c r="F99" s="372">
        <v>107.47565077431713</v>
      </c>
      <c r="G99" s="373">
        <v>102.43445284470516</v>
      </c>
      <c r="H99" s="374">
        <v>103.00678348280287</v>
      </c>
      <c r="I99" s="374">
        <v>105.30885284436842</v>
      </c>
      <c r="J99" s="372">
        <v>107.50167994011996</v>
      </c>
    </row>
    <row r="100" spans="1:10" ht="14.25" customHeight="1" x14ac:dyDescent="0.2">
      <c r="A100" s="364"/>
      <c r="B100" s="370" t="s">
        <v>143</v>
      </c>
      <c r="C100" s="374">
        <v>102.55366260737119</v>
      </c>
      <c r="D100" s="374">
        <v>103.17768614186207</v>
      </c>
      <c r="E100" s="374">
        <v>106.02050141272873</v>
      </c>
      <c r="F100" s="372">
        <v>108.49766318245544</v>
      </c>
      <c r="G100" s="373">
        <v>102.64832119715901</v>
      </c>
      <c r="H100" s="374">
        <v>103.27292071485968</v>
      </c>
      <c r="I100" s="374">
        <v>106.11835994744283</v>
      </c>
      <c r="J100" s="372">
        <v>108.5978081751452</v>
      </c>
    </row>
    <row r="101" spans="1:10" ht="16.5" customHeight="1" x14ac:dyDescent="0.2">
      <c r="A101" s="364"/>
      <c r="B101" s="370" t="s">
        <v>154</v>
      </c>
      <c r="C101" s="374">
        <v>102.46014744029829</v>
      </c>
      <c r="D101" s="374">
        <v>103.49836728381595</v>
      </c>
      <c r="E101" s="374">
        <v>106.65202596066116</v>
      </c>
      <c r="F101" s="372">
        <v>109.42170071820816</v>
      </c>
      <c r="G101" s="373">
        <v>102.58498847207832</v>
      </c>
      <c r="H101" s="374">
        <v>103.6244733190116</v>
      </c>
      <c r="I101" s="374">
        <v>106.78197452402929</v>
      </c>
      <c r="J101" s="372">
        <v>109.55502395029454</v>
      </c>
    </row>
    <row r="102" spans="1:10" ht="14.25" customHeight="1" x14ac:dyDescent="0.2">
      <c r="A102" s="364"/>
      <c r="B102" s="379" t="s">
        <v>171</v>
      </c>
      <c r="C102" s="374">
        <v>102.27699313414587</v>
      </c>
      <c r="D102" s="374">
        <v>104.38773245203184</v>
      </c>
      <c r="E102" s="374">
        <v>107.51865569043402</v>
      </c>
      <c r="F102" s="372">
        <v>110.44270238071176</v>
      </c>
      <c r="G102" s="373">
        <v>102.3890337398273</v>
      </c>
      <c r="H102" s="374">
        <v>104.50208529338192</v>
      </c>
      <c r="I102" s="374">
        <v>107.63643834063181</v>
      </c>
      <c r="J102" s="372">
        <v>110.56368821426669</v>
      </c>
    </row>
    <row r="103" spans="1:10" ht="15" customHeight="1" x14ac:dyDescent="0.2">
      <c r="B103" s="90" t="s">
        <v>176</v>
      </c>
      <c r="C103" s="374">
        <v>102.04796223677549</v>
      </c>
      <c r="D103" s="374">
        <v>105.41371081317492</v>
      </c>
      <c r="E103" s="374">
        <v>108.53541879271265</v>
      </c>
      <c r="F103" s="372">
        <v>111.53987363272772</v>
      </c>
      <c r="G103" s="373">
        <v>102.09693872569468</v>
      </c>
      <c r="H103" s="374">
        <v>105.46430264594069</v>
      </c>
      <c r="I103" s="374">
        <v>108.58750884546157</v>
      </c>
      <c r="J103" s="372">
        <v>111.59340563145929</v>
      </c>
    </row>
    <row r="104" spans="1:10" ht="15" customHeight="1" thickBot="1" x14ac:dyDescent="0.25">
      <c r="B104" s="90" t="s">
        <v>201</v>
      </c>
      <c r="C104" s="374">
        <v>101.87717035420559</v>
      </c>
      <c r="D104" s="374">
        <v>106.5399034320633</v>
      </c>
      <c r="E104" s="374">
        <v>109.71039478398436</v>
      </c>
      <c r="F104" s="372">
        <v>112.7811793463549</v>
      </c>
      <c r="G104" s="373">
        <v>101.82211041202227</v>
      </c>
      <c r="H104" s="374">
        <v>106.48232349631525</v>
      </c>
      <c r="I104" s="374">
        <v>109.65110134294432</v>
      </c>
      <c r="J104" s="372">
        <v>112.72022628697377</v>
      </c>
    </row>
    <row r="105" spans="1:10" ht="20.25" customHeight="1" x14ac:dyDescent="0.25">
      <c r="B105" s="380" t="s">
        <v>31</v>
      </c>
      <c r="C105" s="381"/>
      <c r="D105" s="382"/>
      <c r="E105" s="381"/>
      <c r="F105" s="383"/>
      <c r="G105" s="382" t="s">
        <v>31</v>
      </c>
      <c r="H105" s="382"/>
      <c r="I105" s="381"/>
      <c r="J105" s="383"/>
    </row>
    <row r="106" spans="1:10" ht="21.75" customHeight="1" x14ac:dyDescent="0.2">
      <c r="B106" s="562" t="s">
        <v>343</v>
      </c>
      <c r="C106" s="563"/>
      <c r="D106" s="563"/>
      <c r="E106" s="563"/>
      <c r="F106" s="564"/>
      <c r="G106" s="565" t="s">
        <v>344</v>
      </c>
      <c r="H106" s="565"/>
      <c r="I106" s="565"/>
      <c r="J106" s="566"/>
    </row>
    <row r="107" spans="1:10" ht="34.5" customHeight="1" x14ac:dyDescent="0.2">
      <c r="B107" s="562" t="s">
        <v>345</v>
      </c>
      <c r="C107" s="563"/>
      <c r="D107" s="563"/>
      <c r="E107" s="563"/>
      <c r="F107" s="564"/>
      <c r="G107" s="565" t="s">
        <v>346</v>
      </c>
      <c r="H107" s="565"/>
      <c r="I107" s="565"/>
      <c r="J107" s="566"/>
    </row>
    <row r="108" spans="1:10" ht="33" customHeight="1" x14ac:dyDescent="0.2">
      <c r="B108" s="562" t="s">
        <v>347</v>
      </c>
      <c r="C108" s="563"/>
      <c r="D108" s="563"/>
      <c r="E108" s="563"/>
      <c r="F108" s="564"/>
      <c r="G108" s="562" t="s">
        <v>348</v>
      </c>
      <c r="H108" s="565"/>
      <c r="I108" s="565"/>
      <c r="J108" s="566"/>
    </row>
    <row r="109" spans="1:10" ht="34.5" customHeight="1" thickBot="1" x14ac:dyDescent="0.25">
      <c r="B109" s="567" t="s">
        <v>349</v>
      </c>
      <c r="C109" s="568"/>
      <c r="D109" s="568"/>
      <c r="E109" s="568"/>
      <c r="F109" s="569"/>
      <c r="G109" s="567" t="s">
        <v>350</v>
      </c>
      <c r="H109" s="570"/>
      <c r="I109" s="570"/>
      <c r="J109" s="571"/>
    </row>
  </sheetData>
  <mergeCells count="17">
    <mergeCell ref="C71:F71"/>
    <mergeCell ref="G71:J71"/>
    <mergeCell ref="B2:J2"/>
    <mergeCell ref="C3:F3"/>
    <mergeCell ref="G3:J3"/>
    <mergeCell ref="C4:F4"/>
    <mergeCell ref="G4:J4"/>
    <mergeCell ref="B108:F108"/>
    <mergeCell ref="G108:J108"/>
    <mergeCell ref="B109:F109"/>
    <mergeCell ref="G109:J109"/>
    <mergeCell ref="C88:F88"/>
    <mergeCell ref="G88:J88"/>
    <mergeCell ref="B106:F106"/>
    <mergeCell ref="G106:J106"/>
    <mergeCell ref="B107:F107"/>
    <mergeCell ref="G107:J107"/>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70" min="1"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6"/>
  </sheetPr>
  <dimension ref="A1:AD120"/>
  <sheetViews>
    <sheetView showGridLines="0" zoomScaleNormal="100" zoomScaleSheetLayoutView="25" workbookViewId="0"/>
  </sheetViews>
  <sheetFormatPr defaultRowHeight="15.75" x14ac:dyDescent="0.25"/>
  <cols>
    <col min="1" max="1" width="9.33203125" style="3" customWidth="1"/>
    <col min="2" max="2" width="6.6640625" style="3" customWidth="1"/>
    <col min="3" max="5" width="10.44140625" style="3" customWidth="1"/>
    <col min="6" max="7" width="12.5546875" style="3" customWidth="1"/>
    <col min="8" max="8" width="10.88671875" style="3" customWidth="1"/>
    <col min="9" max="10" width="8.33203125" style="3" customWidth="1"/>
    <col min="11" max="11" width="8.33203125" style="419" customWidth="1"/>
    <col min="12" max="12" width="12.44140625" style="419" customWidth="1"/>
    <col min="13" max="13" width="10.44140625" style="419" customWidth="1"/>
    <col min="14" max="15" width="11.44140625" style="419" customWidth="1"/>
    <col min="16" max="16" width="8.33203125" style="3" customWidth="1"/>
    <col min="17" max="18" width="12" style="3" customWidth="1"/>
    <col min="19" max="19" width="11.88671875" style="3" customWidth="1"/>
    <col min="20" max="20" width="13.109375" style="3" customWidth="1"/>
    <col min="21" max="21" width="10.88671875" style="3" customWidth="1"/>
    <col min="22" max="22" width="12.5546875" style="3" customWidth="1"/>
    <col min="23" max="16384" width="8.88671875" style="3"/>
  </cols>
  <sheetData>
    <row r="1" spans="1:30" ht="33.75" customHeight="1" thickBot="1" x14ac:dyDescent="0.3">
      <c r="A1" s="48" t="s">
        <v>92</v>
      </c>
      <c r="B1" s="396"/>
      <c r="C1" s="396"/>
      <c r="D1" s="396"/>
      <c r="E1" s="396"/>
      <c r="F1" s="396"/>
      <c r="G1" s="396"/>
      <c r="H1" s="396"/>
      <c r="I1" s="396"/>
      <c r="J1" s="396"/>
      <c r="K1" s="397"/>
      <c r="L1" s="398"/>
      <c r="M1" s="399"/>
      <c r="N1" s="399"/>
      <c r="O1" s="399"/>
      <c r="P1" s="396"/>
      <c r="Q1" s="396"/>
      <c r="R1" s="396"/>
      <c r="S1" s="396"/>
      <c r="T1" s="396"/>
      <c r="U1" s="35"/>
      <c r="V1" s="35"/>
    </row>
    <row r="2" spans="1:30" ht="19.5" thickBot="1" x14ac:dyDescent="0.35">
      <c r="A2" s="35"/>
      <c r="B2" s="586" t="s">
        <v>363</v>
      </c>
      <c r="C2" s="587"/>
      <c r="D2" s="587"/>
      <c r="E2" s="587"/>
      <c r="F2" s="587"/>
      <c r="G2" s="587"/>
      <c r="H2" s="587"/>
      <c r="I2" s="587"/>
      <c r="J2" s="587"/>
      <c r="K2" s="587"/>
      <c r="L2" s="587"/>
      <c r="M2" s="587"/>
      <c r="N2" s="587"/>
      <c r="O2" s="587"/>
      <c r="P2" s="587"/>
      <c r="Q2" s="587"/>
      <c r="R2" s="587"/>
      <c r="S2" s="587"/>
      <c r="T2" s="587"/>
      <c r="U2" s="587"/>
      <c r="V2" s="588"/>
    </row>
    <row r="3" spans="1:30" ht="95.25" customHeight="1" x14ac:dyDescent="0.25">
      <c r="A3" s="35"/>
      <c r="B3" s="296"/>
      <c r="C3" s="235" t="s">
        <v>364</v>
      </c>
      <c r="D3" s="235" t="s">
        <v>365</v>
      </c>
      <c r="E3" s="235" t="s">
        <v>366</v>
      </c>
      <c r="F3" s="235" t="s">
        <v>367</v>
      </c>
      <c r="G3" s="235" t="s">
        <v>368</v>
      </c>
      <c r="H3" s="235" t="s">
        <v>369</v>
      </c>
      <c r="I3" s="235" t="s">
        <v>370</v>
      </c>
      <c r="J3" s="64" t="s">
        <v>371</v>
      </c>
      <c r="K3" s="400" t="s">
        <v>372</v>
      </c>
      <c r="L3" s="400" t="s">
        <v>373</v>
      </c>
      <c r="M3" s="400" t="s">
        <v>374</v>
      </c>
      <c r="N3" s="400" t="s">
        <v>375</v>
      </c>
      <c r="O3" s="236" t="s">
        <v>376</v>
      </c>
      <c r="P3" s="64" t="s">
        <v>377</v>
      </c>
      <c r="Q3" s="64" t="s">
        <v>378</v>
      </c>
      <c r="R3" s="64" t="s">
        <v>379</v>
      </c>
      <c r="S3" s="401" t="s">
        <v>380</v>
      </c>
      <c r="T3" s="401" t="s">
        <v>381</v>
      </c>
      <c r="U3" s="401" t="s">
        <v>382</v>
      </c>
      <c r="V3" s="402" t="s">
        <v>383</v>
      </c>
    </row>
    <row r="4" spans="1:30" x14ac:dyDescent="0.25">
      <c r="A4" s="35"/>
      <c r="B4" s="403" t="s">
        <v>132</v>
      </c>
      <c r="C4" s="404">
        <v>29.684000000000005</v>
      </c>
      <c r="D4" s="404">
        <v>60.337012419456478</v>
      </c>
      <c r="E4" s="404">
        <v>25.806000000000004</v>
      </c>
      <c r="F4" s="404">
        <v>1.6220000000000001</v>
      </c>
      <c r="G4" s="404">
        <v>5.1811154411294957</v>
      </c>
      <c r="H4" s="404">
        <v>63.633961420411815</v>
      </c>
      <c r="I4" s="404">
        <v>32.175582805551812</v>
      </c>
      <c r="J4" s="404">
        <v>955.10000000000014</v>
      </c>
      <c r="K4" s="404">
        <v>62.134292366308415</v>
      </c>
      <c r="L4" s="404">
        <f t="shared" ref="L4:L7" si="0">M4+N4</f>
        <v>200.05200000000002</v>
      </c>
      <c r="M4" s="404">
        <v>166.97300000000001</v>
      </c>
      <c r="N4" s="404">
        <v>33.079000000000001</v>
      </c>
      <c r="O4" s="404">
        <v>23.856999999999999</v>
      </c>
      <c r="P4" s="404">
        <v>3.2680107358488186</v>
      </c>
      <c r="Q4" s="404">
        <v>100</v>
      </c>
      <c r="R4" s="404">
        <v>100</v>
      </c>
      <c r="S4" s="404">
        <v>100</v>
      </c>
      <c r="T4" s="405">
        <v>100</v>
      </c>
      <c r="U4" s="405">
        <v>100</v>
      </c>
      <c r="V4" s="406">
        <v>100</v>
      </c>
      <c r="W4" s="8"/>
      <c r="X4" s="407"/>
      <c r="Y4" s="8">
        <f>AVERAGE(K4:K7)</f>
        <v>62.128452297112723</v>
      </c>
      <c r="Z4" s="407"/>
      <c r="AA4" s="407"/>
      <c r="AB4" s="407"/>
      <c r="AC4" s="407"/>
      <c r="AD4" s="407"/>
    </row>
    <row r="5" spans="1:30" x14ac:dyDescent="0.25">
      <c r="A5" s="35"/>
      <c r="B5" s="403" t="s">
        <v>133</v>
      </c>
      <c r="C5" s="404">
        <v>29.722000000000001</v>
      </c>
      <c r="D5" s="404">
        <v>60.269694819020579</v>
      </c>
      <c r="E5" s="404">
        <v>25.863</v>
      </c>
      <c r="F5" s="405">
        <v>1.68</v>
      </c>
      <c r="G5" s="405">
        <v>5.3499777084262146</v>
      </c>
      <c r="H5" s="405">
        <v>63.6763662171753</v>
      </c>
      <c r="I5" s="405">
        <v>31.781172195679968</v>
      </c>
      <c r="J5" s="405">
        <v>944.6</v>
      </c>
      <c r="K5" s="405">
        <v>62.020551201803407</v>
      </c>
      <c r="L5" s="405">
        <f t="shared" si="0"/>
        <v>197.334</v>
      </c>
      <c r="M5" s="405">
        <v>165.809</v>
      </c>
      <c r="N5" s="405">
        <v>31.524999999999999</v>
      </c>
      <c r="O5" s="405">
        <v>24.417999999999999</v>
      </c>
      <c r="P5" s="405">
        <v>1.8112790325547223</v>
      </c>
      <c r="Q5" s="405">
        <v>99.084025632572775</v>
      </c>
      <c r="R5" s="405">
        <v>100.31367791656287</v>
      </c>
      <c r="S5" s="405">
        <v>100.3776782642297</v>
      </c>
      <c r="T5" s="405">
        <v>99.147241459371472</v>
      </c>
      <c r="U5" s="405">
        <v>98.423955531914316</v>
      </c>
      <c r="V5" s="406">
        <v>97.465241337140412</v>
      </c>
      <c r="W5" s="8"/>
      <c r="X5" s="407"/>
      <c r="Y5" s="8">
        <f>AVERAGE(K8:K11)</f>
        <v>63.275433833675216</v>
      </c>
      <c r="Z5" s="407"/>
      <c r="AA5" s="407"/>
      <c r="AB5" s="407"/>
      <c r="AC5" s="407"/>
    </row>
    <row r="6" spans="1:30" x14ac:dyDescent="0.25">
      <c r="A6" s="35"/>
      <c r="B6" s="42" t="s">
        <v>134</v>
      </c>
      <c r="C6" s="404">
        <v>29.58</v>
      </c>
      <c r="D6" s="404">
        <v>59.855521155830758</v>
      </c>
      <c r="E6" s="404">
        <v>25.762</v>
      </c>
      <c r="F6" s="405">
        <v>1.84</v>
      </c>
      <c r="G6" s="405">
        <v>5.8561425843411836</v>
      </c>
      <c r="H6" s="405">
        <v>63.578785487363163</v>
      </c>
      <c r="I6" s="405">
        <v>31.954022988505749</v>
      </c>
      <c r="J6" s="405">
        <v>945.2</v>
      </c>
      <c r="K6" s="405">
        <v>62.099448748718267</v>
      </c>
      <c r="L6" s="405">
        <f t="shared" si="0"/>
        <v>197.27599999999998</v>
      </c>
      <c r="M6" s="405">
        <v>165.64699999999999</v>
      </c>
      <c r="N6" s="405">
        <v>31.629000000000001</v>
      </c>
      <c r="O6" s="405">
        <v>24.986000000000001</v>
      </c>
      <c r="P6" s="405">
        <v>0.59748822446603356</v>
      </c>
      <c r="Q6" s="405">
        <v>99.3752974773613</v>
      </c>
      <c r="R6" s="405">
        <v>100.0643366238845</v>
      </c>
      <c r="S6" s="405">
        <v>98.875960410288144</v>
      </c>
      <c r="T6" s="405">
        <v>98.195104376346237</v>
      </c>
      <c r="U6" s="405">
        <v>97.349179392691809</v>
      </c>
      <c r="V6" s="406">
        <v>96.629419264164127</v>
      </c>
      <c r="W6" s="8"/>
      <c r="X6" s="407"/>
      <c r="Y6" s="8">
        <f>AVERAGE(K12:K15)</f>
        <v>63.307569975333351</v>
      </c>
      <c r="Z6" s="407"/>
      <c r="AA6" s="407"/>
      <c r="AB6" s="407"/>
      <c r="AC6" s="407"/>
    </row>
    <row r="7" spans="1:30" x14ac:dyDescent="0.25">
      <c r="A7" s="35"/>
      <c r="B7" s="42" t="s">
        <v>148</v>
      </c>
      <c r="C7" s="404">
        <v>29.527999999999999</v>
      </c>
      <c r="D7" s="404">
        <v>59.632045560110669</v>
      </c>
      <c r="E7" s="404">
        <v>25.7</v>
      </c>
      <c r="F7" s="405">
        <v>2.0030000000000001</v>
      </c>
      <c r="G7" s="405">
        <v>6.3524785132092223</v>
      </c>
      <c r="H7" s="405">
        <v>63.677120988751341</v>
      </c>
      <c r="I7" s="405">
        <v>31.817258195610947</v>
      </c>
      <c r="J7" s="405">
        <v>939.5</v>
      </c>
      <c r="K7" s="405">
        <v>62.259516871620804</v>
      </c>
      <c r="L7" s="405">
        <f t="shared" si="0"/>
        <v>195.523</v>
      </c>
      <c r="M7" s="405">
        <v>163.959</v>
      </c>
      <c r="N7" s="405">
        <v>31.564</v>
      </c>
      <c r="O7" s="405">
        <v>24.763000000000002</v>
      </c>
      <c r="P7" s="405">
        <v>-0.49685934290759803</v>
      </c>
      <c r="Q7" s="405">
        <v>98.599924016700115</v>
      </c>
      <c r="R7" s="405">
        <v>99.710352171642654</v>
      </c>
      <c r="S7" s="405">
        <v>97.498884509161442</v>
      </c>
      <c r="T7" s="405">
        <v>96.413084448520834</v>
      </c>
      <c r="U7" s="405">
        <v>95.861939184330268</v>
      </c>
      <c r="V7" s="406">
        <v>95.200645264743514</v>
      </c>
      <c r="W7" s="8"/>
      <c r="X7" s="407"/>
      <c r="Y7" s="8">
        <f>AVERAGE(K16:K19)</f>
        <v>62.669546022475785</v>
      </c>
      <c r="Z7" s="407"/>
      <c r="AA7" s="407"/>
      <c r="AB7" s="407"/>
      <c r="AC7" s="407"/>
    </row>
    <row r="8" spans="1:30" x14ac:dyDescent="0.25">
      <c r="A8" s="35"/>
      <c r="B8" s="42" t="s">
        <v>2</v>
      </c>
      <c r="C8" s="404">
        <v>29.365999999999996</v>
      </c>
      <c r="D8" s="404">
        <v>59.187745641439072</v>
      </c>
      <c r="E8" s="404">
        <v>25.521999999999995</v>
      </c>
      <c r="F8" s="405">
        <v>2.2349999999999999</v>
      </c>
      <c r="G8" s="405">
        <v>7.0725609949052242</v>
      </c>
      <c r="H8" s="405">
        <v>63.692431724276929</v>
      </c>
      <c r="I8" s="405">
        <v>31.447932983722673</v>
      </c>
      <c r="J8" s="405">
        <v>923.49999999999989</v>
      </c>
      <c r="K8" s="405">
        <v>61.858940527710658</v>
      </c>
      <c r="L8" s="405">
        <f>M8+N8</f>
        <v>193.148</v>
      </c>
      <c r="M8" s="405">
        <v>160.874</v>
      </c>
      <c r="N8" s="405">
        <v>32.274000000000001</v>
      </c>
      <c r="O8" s="405">
        <v>23.687999999999999</v>
      </c>
      <c r="P8" s="405">
        <v>-2.5805667373165022</v>
      </c>
      <c r="Q8" s="405">
        <v>97.419433262683512</v>
      </c>
      <c r="R8" s="405">
        <v>99.673547493115706</v>
      </c>
      <c r="S8" s="405">
        <v>97.307942872776849</v>
      </c>
      <c r="T8" s="405">
        <v>95.107326718538332</v>
      </c>
      <c r="U8" s="405">
        <v>94.418995511512094</v>
      </c>
      <c r="V8" s="406">
        <v>95.49485495987345</v>
      </c>
      <c r="W8" s="8"/>
      <c r="X8" s="407"/>
      <c r="Y8" s="8">
        <f t="shared" ref="Y8:Y12" si="1">AVERAGE(K8:K11)</f>
        <v>63.275433833675216</v>
      </c>
      <c r="Z8" s="407"/>
      <c r="AA8" s="407"/>
      <c r="AB8" s="407"/>
      <c r="AC8" s="407"/>
    </row>
    <row r="9" spans="1:30" x14ac:dyDescent="0.25">
      <c r="A9" s="35"/>
      <c r="B9" s="42" t="s">
        <v>3</v>
      </c>
      <c r="C9" s="404">
        <v>29.087</v>
      </c>
      <c r="D9" s="404">
        <v>58.51102349533312</v>
      </c>
      <c r="E9" s="404">
        <v>25.244</v>
      </c>
      <c r="F9" s="405">
        <v>2.448</v>
      </c>
      <c r="G9" s="405">
        <v>7.762803234501348</v>
      </c>
      <c r="H9" s="405">
        <v>63.4353878339234</v>
      </c>
      <c r="I9" s="405">
        <v>31.632688142469146</v>
      </c>
      <c r="J9" s="405">
        <v>920.1</v>
      </c>
      <c r="K9" s="405">
        <v>63.680490846796737</v>
      </c>
      <c r="L9" s="405">
        <f t="shared" ref="L9:L68" si="2">M9+N9</f>
        <v>198.654</v>
      </c>
      <c r="M9" s="405">
        <v>166.86500000000001</v>
      </c>
      <c r="N9" s="405">
        <v>31.789000000000001</v>
      </c>
      <c r="O9" s="405">
        <v>23.454000000000001</v>
      </c>
      <c r="P9" s="405">
        <v>3.1045618541001261</v>
      </c>
      <c r="Q9" s="405">
        <v>102.16015049586842</v>
      </c>
      <c r="R9" s="405">
        <v>103.91346972799107</v>
      </c>
      <c r="S9" s="405">
        <v>97.358248947462229</v>
      </c>
      <c r="T9" s="405">
        <v>95.715535151722321</v>
      </c>
      <c r="U9" s="405">
        <v>98.395302399928084</v>
      </c>
      <c r="V9" s="406">
        <v>99.00082397007202</v>
      </c>
      <c r="W9" s="8"/>
      <c r="X9" s="407"/>
      <c r="Y9" s="8">
        <f t="shared" si="1"/>
        <v>63.692848815831525</v>
      </c>
      <c r="Z9" s="407"/>
      <c r="AA9" s="407"/>
      <c r="AB9" s="407"/>
      <c r="AC9" s="407"/>
    </row>
    <row r="10" spans="1:30" x14ac:dyDescent="0.25">
      <c r="A10" s="35"/>
      <c r="B10" s="42" t="s">
        <v>4</v>
      </c>
      <c r="C10" s="404">
        <v>29.068999999999999</v>
      </c>
      <c r="D10" s="404">
        <v>58.34805299076676</v>
      </c>
      <c r="E10" s="404">
        <v>25.187999999999999</v>
      </c>
      <c r="F10" s="405">
        <v>2.4750000000000001</v>
      </c>
      <c r="G10" s="405">
        <v>7.846183109307634</v>
      </c>
      <c r="H10" s="405">
        <v>63.315937374548376</v>
      </c>
      <c r="I10" s="405">
        <v>31.483711169974889</v>
      </c>
      <c r="J10" s="405">
        <v>915.2</v>
      </c>
      <c r="K10" s="405">
        <v>63.521845692063195</v>
      </c>
      <c r="L10" s="405">
        <f t="shared" si="2"/>
        <v>199.89400000000001</v>
      </c>
      <c r="M10" s="405">
        <v>168.02</v>
      </c>
      <c r="N10" s="405">
        <v>31.873999999999999</v>
      </c>
      <c r="O10" s="405">
        <v>22.738</v>
      </c>
      <c r="P10" s="405">
        <v>3.7440735598092658</v>
      </c>
      <c r="Q10" s="405">
        <v>103.09598171519299</v>
      </c>
      <c r="R10" s="405">
        <v>105.36157185180701</v>
      </c>
      <c r="S10" s="405">
        <v>98.145312034436913</v>
      </c>
      <c r="T10" s="405">
        <v>96.034893150283651</v>
      </c>
      <c r="U10" s="405">
        <v>98.904269646619667</v>
      </c>
      <c r="V10" s="406">
        <v>99.987373312143873</v>
      </c>
      <c r="W10" s="8"/>
      <c r="X10" s="407"/>
      <c r="Y10" s="8">
        <f t="shared" si="1"/>
        <v>63.523560395537118</v>
      </c>
      <c r="Z10" s="407"/>
      <c r="AA10" s="407"/>
      <c r="AB10" s="407"/>
      <c r="AC10" s="407"/>
    </row>
    <row r="11" spans="1:30" x14ac:dyDescent="0.25">
      <c r="A11" s="35"/>
      <c r="B11" s="42" t="s">
        <v>5</v>
      </c>
      <c r="C11" s="404">
        <v>29.102</v>
      </c>
      <c r="D11" s="404">
        <v>58.283265240727388</v>
      </c>
      <c r="E11" s="404">
        <v>25.19</v>
      </c>
      <c r="F11" s="405">
        <v>2.4529999999999998</v>
      </c>
      <c r="G11" s="405">
        <v>7.7737284107114561</v>
      </c>
      <c r="H11" s="405">
        <v>63.195946487222621</v>
      </c>
      <c r="I11" s="405">
        <v>31.461755205827778</v>
      </c>
      <c r="J11" s="405">
        <v>915.6</v>
      </c>
      <c r="K11" s="405">
        <v>64.040458268130266</v>
      </c>
      <c r="L11" s="405">
        <f t="shared" si="2"/>
        <v>201.83500000000001</v>
      </c>
      <c r="M11" s="405">
        <v>167.464</v>
      </c>
      <c r="N11" s="405">
        <v>34.371000000000002</v>
      </c>
      <c r="O11" s="405">
        <v>22.427</v>
      </c>
      <c r="P11" s="405">
        <v>4.2056232451978275</v>
      </c>
      <c r="Q11" s="405">
        <v>102.74666534089386</v>
      </c>
      <c r="R11" s="405">
        <v>105.07785776865622</v>
      </c>
      <c r="S11" s="405">
        <v>98.312134886473089</v>
      </c>
      <c r="T11" s="405">
        <v>96.131042606222366</v>
      </c>
      <c r="U11" s="405">
        <v>100.07545984494384</v>
      </c>
      <c r="V11" s="406">
        <v>100.66064860871184</v>
      </c>
      <c r="W11" s="8"/>
      <c r="X11" s="407"/>
      <c r="Y11" s="8">
        <f t="shared" si="1"/>
        <v>63.578605151970741</v>
      </c>
      <c r="Z11" s="407"/>
      <c r="AA11" s="407"/>
      <c r="AB11" s="407"/>
      <c r="AC11" s="407"/>
    </row>
    <row r="12" spans="1:30" x14ac:dyDescent="0.25">
      <c r="A12" s="35"/>
      <c r="B12" s="42" t="s">
        <v>6</v>
      </c>
      <c r="C12" s="404">
        <v>29.013000000000002</v>
      </c>
      <c r="D12" s="404">
        <v>57.976140519153532</v>
      </c>
      <c r="E12" s="404">
        <v>25.059000000000001</v>
      </c>
      <c r="F12" s="405">
        <v>2.5259999999999998</v>
      </c>
      <c r="G12" s="405">
        <v>8.009131551412537</v>
      </c>
      <c r="H12" s="405">
        <v>63.023799532402137</v>
      </c>
      <c r="I12" s="405">
        <v>31.516906214455588</v>
      </c>
      <c r="J12" s="405">
        <v>914.4</v>
      </c>
      <c r="K12" s="405">
        <v>63.528600456335916</v>
      </c>
      <c r="L12" s="405">
        <f t="shared" si="2"/>
        <v>201.43600000000001</v>
      </c>
      <c r="M12" s="405">
        <v>165.28700000000001</v>
      </c>
      <c r="N12" s="405">
        <v>36.149000000000001</v>
      </c>
      <c r="O12" s="405">
        <v>22.420999999999999</v>
      </c>
      <c r="P12" s="405">
        <v>4.6414635162174562</v>
      </c>
      <c r="Q12" s="405">
        <v>101.9411207152768</v>
      </c>
      <c r="R12" s="405">
        <v>104.07160361954327</v>
      </c>
      <c r="S12" s="405">
        <v>98.944418578154142</v>
      </c>
      <c r="T12" s="405">
        <v>96.918895909896165</v>
      </c>
      <c r="U12" s="405">
        <v>100.28990442115268</v>
      </c>
      <c r="V12" s="406">
        <v>100.56805965586801</v>
      </c>
      <c r="W12" s="8"/>
      <c r="X12" s="407"/>
      <c r="Y12" s="8">
        <f t="shared" si="1"/>
        <v>63.307569975333351</v>
      </c>
      <c r="Z12" s="407"/>
      <c r="AA12" s="407"/>
      <c r="AB12" s="407"/>
      <c r="AC12" s="407"/>
    </row>
    <row r="13" spans="1:30" x14ac:dyDescent="0.25">
      <c r="A13" s="35"/>
      <c r="B13" s="42" t="s">
        <v>7</v>
      </c>
      <c r="C13" s="404">
        <v>29.192</v>
      </c>
      <c r="D13" s="404">
        <v>58.203568936297479</v>
      </c>
      <c r="E13" s="404">
        <v>25.242999999999999</v>
      </c>
      <c r="F13" s="405">
        <v>2.488</v>
      </c>
      <c r="G13" s="405">
        <v>7.8535353535353538</v>
      </c>
      <c r="H13" s="405">
        <v>63.164191007875587</v>
      </c>
      <c r="I13" s="405">
        <v>31.59427240339819</v>
      </c>
      <c r="J13" s="405">
        <v>922.3</v>
      </c>
      <c r="K13" s="405">
        <v>63.003337165619079</v>
      </c>
      <c r="L13" s="405">
        <f t="shared" si="2"/>
        <v>203.63499999999999</v>
      </c>
      <c r="M13" s="405">
        <v>167.244</v>
      </c>
      <c r="N13" s="405">
        <v>36.390999999999998</v>
      </c>
      <c r="O13" s="405">
        <v>21.594999999999999</v>
      </c>
      <c r="P13" s="405">
        <v>0.23110020764471528</v>
      </c>
      <c r="Q13" s="405">
        <v>102.39624281579451</v>
      </c>
      <c r="R13" s="405">
        <v>104.28025521938027</v>
      </c>
      <c r="S13" s="405">
        <v>99.056987877092538</v>
      </c>
      <c r="T13" s="405">
        <v>97.267343294523428</v>
      </c>
      <c r="U13" s="405">
        <v>100.20717915291524</v>
      </c>
      <c r="V13" s="406">
        <v>100.01060949408055</v>
      </c>
      <c r="W13" s="8"/>
      <c r="X13" s="407"/>
      <c r="Y13" s="407"/>
      <c r="Z13" s="407"/>
      <c r="AA13" s="407"/>
      <c r="AB13" s="407"/>
      <c r="AC13" s="407"/>
    </row>
    <row r="14" spans="1:30" x14ac:dyDescent="0.25">
      <c r="A14" s="35"/>
      <c r="B14" s="42" t="s">
        <v>8</v>
      </c>
      <c r="C14" s="404">
        <v>29.385000000000002</v>
      </c>
      <c r="D14" s="404">
        <v>58.456672236810697</v>
      </c>
      <c r="E14" s="404">
        <v>25.338999999999999</v>
      </c>
      <c r="F14" s="405">
        <v>2.4700000000000002</v>
      </c>
      <c r="G14" s="405">
        <v>7.7538847904567572</v>
      </c>
      <c r="H14" s="405">
        <v>63.370335004376543</v>
      </c>
      <c r="I14" s="405">
        <v>31.543304407010378</v>
      </c>
      <c r="J14" s="405">
        <v>926.9</v>
      </c>
      <c r="K14" s="405">
        <v>63.742024717797705</v>
      </c>
      <c r="L14" s="405">
        <f t="shared" si="2"/>
        <v>205.833</v>
      </c>
      <c r="M14" s="405">
        <v>169.94399999999999</v>
      </c>
      <c r="N14" s="405">
        <v>35.889000000000003</v>
      </c>
      <c r="O14" s="405">
        <v>22.751000000000001</v>
      </c>
      <c r="P14" s="405">
        <v>0.54235855690424728</v>
      </c>
      <c r="Q14" s="405">
        <v>103.65513159384977</v>
      </c>
      <c r="R14" s="405">
        <v>105.73287524933677</v>
      </c>
      <c r="S14" s="405">
        <v>99.329438893990542</v>
      </c>
      <c r="T14" s="405">
        <v>97.377528374406253</v>
      </c>
      <c r="U14" s="405">
        <v>101.34664984332036</v>
      </c>
      <c r="V14" s="406">
        <v>100.44126432390325</v>
      </c>
      <c r="W14" s="8"/>
      <c r="X14" s="407"/>
      <c r="Y14" s="407"/>
      <c r="Z14" s="407"/>
      <c r="AA14" s="407"/>
      <c r="AB14" s="407"/>
      <c r="AC14" s="407"/>
    </row>
    <row r="15" spans="1:30" x14ac:dyDescent="0.25">
      <c r="A15" s="35"/>
      <c r="B15" s="42" t="s">
        <v>9</v>
      </c>
      <c r="C15" s="404">
        <v>29.324000000000005</v>
      </c>
      <c r="D15" s="404">
        <v>58.202171367326287</v>
      </c>
      <c r="E15" s="404">
        <v>25.315000000000005</v>
      </c>
      <c r="F15" s="405">
        <v>2.5030000000000001</v>
      </c>
      <c r="G15" s="405">
        <v>7.8643918685392906</v>
      </c>
      <c r="H15" s="405">
        <v>63.170116904511445</v>
      </c>
      <c r="I15" s="405">
        <v>31.745328058927839</v>
      </c>
      <c r="J15" s="405">
        <v>930.90000000000009</v>
      </c>
      <c r="K15" s="405">
        <v>62.956317561580718</v>
      </c>
      <c r="L15" s="405">
        <f t="shared" si="2"/>
        <v>204.96900000000002</v>
      </c>
      <c r="M15" s="405">
        <v>169.32400000000001</v>
      </c>
      <c r="N15" s="405">
        <v>35.645000000000003</v>
      </c>
      <c r="O15" s="405">
        <v>22.399000000000001</v>
      </c>
      <c r="P15" s="405">
        <v>0.61142375381801628</v>
      </c>
      <c r="Q15" s="405">
        <v>103.37488285904396</v>
      </c>
      <c r="R15" s="405">
        <v>104.77595623743964</v>
      </c>
      <c r="S15" s="405">
        <v>99.249358317511664</v>
      </c>
      <c r="T15" s="405">
        <v>97.922187096602968</v>
      </c>
      <c r="U15" s="405">
        <v>100.57675738391893</v>
      </c>
      <c r="V15" s="406">
        <v>99.184028095682095</v>
      </c>
      <c r="W15" s="8"/>
      <c r="X15" s="407"/>
      <c r="Y15" s="407"/>
      <c r="Z15" s="407"/>
      <c r="AA15" s="407"/>
      <c r="AB15" s="407"/>
      <c r="AC15" s="407"/>
    </row>
    <row r="16" spans="1:30" ht="18.75" customHeight="1" x14ac:dyDescent="0.25">
      <c r="A16" s="35"/>
      <c r="B16" s="42" t="s">
        <v>10</v>
      </c>
      <c r="C16" s="404">
        <v>29.440999999999999</v>
      </c>
      <c r="D16" s="404">
        <v>58.302473414262231</v>
      </c>
      <c r="E16" s="404">
        <v>25.457999999999998</v>
      </c>
      <c r="F16" s="405">
        <v>2.4830000000000001</v>
      </c>
      <c r="G16" s="405">
        <v>7.7778473875454202</v>
      </c>
      <c r="H16" s="405">
        <v>63.219597203794287</v>
      </c>
      <c r="I16" s="405">
        <v>31.632757039502735</v>
      </c>
      <c r="J16" s="405">
        <v>931.3</v>
      </c>
      <c r="K16" s="405">
        <v>62.59596791958684</v>
      </c>
      <c r="L16" s="405">
        <f t="shared" si="2"/>
        <v>207.07499999999999</v>
      </c>
      <c r="M16" s="405">
        <v>171.74299999999999</v>
      </c>
      <c r="N16" s="405">
        <v>35.332000000000001</v>
      </c>
      <c r="O16" s="405">
        <v>23.091000000000001</v>
      </c>
      <c r="P16" s="405">
        <v>2.2774288225857333</v>
      </c>
      <c r="Q16" s="405">
        <v>104.2627571805134</v>
      </c>
      <c r="R16" s="405">
        <v>106.05193132572698</v>
      </c>
      <c r="S16" s="405">
        <v>99.853001361781139</v>
      </c>
      <c r="T16" s="405">
        <v>98.168407728028654</v>
      </c>
      <c r="U16" s="405">
        <v>99.843025847073136</v>
      </c>
      <c r="V16" s="406">
        <v>98.167566239381401</v>
      </c>
      <c r="W16" s="8"/>
      <c r="X16" s="407"/>
      <c r="Y16" s="407"/>
      <c r="Z16" s="407"/>
      <c r="AA16" s="407"/>
      <c r="AB16" s="407"/>
      <c r="AC16" s="407"/>
    </row>
    <row r="17" spans="1:29" x14ac:dyDescent="0.25">
      <c r="A17" s="35"/>
      <c r="B17" s="42" t="s">
        <v>11</v>
      </c>
      <c r="C17" s="404">
        <v>29.446999999999999</v>
      </c>
      <c r="D17" s="404">
        <v>58.183003694848949</v>
      </c>
      <c r="E17" s="404">
        <v>25.439</v>
      </c>
      <c r="F17" s="405">
        <v>2.54</v>
      </c>
      <c r="G17" s="405">
        <v>7.9407259199049616</v>
      </c>
      <c r="H17" s="405">
        <v>63.201675525083481</v>
      </c>
      <c r="I17" s="405">
        <v>31.290114442897409</v>
      </c>
      <c r="J17" s="405">
        <v>921.4</v>
      </c>
      <c r="K17" s="405">
        <v>62.946454239552729</v>
      </c>
      <c r="L17" s="405">
        <f t="shared" si="2"/>
        <v>206.726</v>
      </c>
      <c r="M17" s="405">
        <v>170.82499999999999</v>
      </c>
      <c r="N17" s="405">
        <v>35.901000000000003</v>
      </c>
      <c r="O17" s="405">
        <v>23.178999999999998</v>
      </c>
      <c r="P17" s="405">
        <v>1.3542152212026508</v>
      </c>
      <c r="Q17" s="405">
        <v>103.78290832194563</v>
      </c>
      <c r="R17" s="405">
        <v>106.71982573306762</v>
      </c>
      <c r="S17" s="405">
        <v>101.01190456519463</v>
      </c>
      <c r="T17" s="405">
        <v>98.2320684924658</v>
      </c>
      <c r="U17" s="405">
        <v>100.39762180905103</v>
      </c>
      <c r="V17" s="406">
        <v>97.143362465103166</v>
      </c>
      <c r="W17" s="8"/>
      <c r="X17" s="407"/>
      <c r="Y17" s="407"/>
      <c r="Z17" s="407"/>
      <c r="AA17" s="407"/>
      <c r="AB17" s="407"/>
      <c r="AC17" s="407"/>
    </row>
    <row r="18" spans="1:29" x14ac:dyDescent="0.25">
      <c r="A18" s="35"/>
      <c r="B18" s="42" t="s">
        <v>12</v>
      </c>
      <c r="C18" s="404">
        <v>29.277000000000001</v>
      </c>
      <c r="D18" s="404">
        <v>57.743284288588221</v>
      </c>
      <c r="E18" s="404">
        <v>25.155000000000001</v>
      </c>
      <c r="F18" s="405">
        <v>2.6640000000000001</v>
      </c>
      <c r="G18" s="405">
        <v>8.3403775711468011</v>
      </c>
      <c r="H18" s="405">
        <v>62.997514890931328</v>
      </c>
      <c r="I18" s="405">
        <v>31.652833282098577</v>
      </c>
      <c r="J18" s="405">
        <v>926.7</v>
      </c>
      <c r="K18" s="405">
        <v>62.824031633532641</v>
      </c>
      <c r="L18" s="405">
        <f t="shared" si="2"/>
        <v>206.00800000000001</v>
      </c>
      <c r="M18" s="405">
        <v>170.16200000000001</v>
      </c>
      <c r="N18" s="405">
        <v>35.845999999999997</v>
      </c>
      <c r="O18" s="405">
        <v>23.573</v>
      </c>
      <c r="P18" s="405">
        <v>0.86068077304040003</v>
      </c>
      <c r="Q18" s="405">
        <v>104.54727138174775</v>
      </c>
      <c r="R18" s="405">
        <v>106.27387941730879</v>
      </c>
      <c r="S18" s="405">
        <v>100.5425273140427</v>
      </c>
      <c r="T18" s="405">
        <v>98.909035278860941</v>
      </c>
      <c r="U18" s="405">
        <v>101.17847366857053</v>
      </c>
      <c r="V18" s="406">
        <v>97.283618245305505</v>
      </c>
      <c r="W18" s="8"/>
      <c r="X18" s="407"/>
      <c r="Y18" s="407"/>
      <c r="Z18" s="407"/>
      <c r="AA18" s="407"/>
      <c r="AB18" s="407"/>
      <c r="AC18" s="407"/>
    </row>
    <row r="19" spans="1:29" x14ac:dyDescent="0.25">
      <c r="A19" s="35"/>
      <c r="B19" s="42" t="s">
        <v>13</v>
      </c>
      <c r="C19" s="404">
        <v>29.34</v>
      </c>
      <c r="D19" s="404">
        <v>57.778653012997239</v>
      </c>
      <c r="E19" s="404">
        <v>25.225999999999999</v>
      </c>
      <c r="F19" s="405">
        <v>2.6840000000000002</v>
      </c>
      <c r="G19" s="405">
        <v>8.381214089432925</v>
      </c>
      <c r="H19" s="405">
        <v>63.064198503347775</v>
      </c>
      <c r="I19" s="405">
        <v>31.680299931833673</v>
      </c>
      <c r="J19" s="405">
        <v>929.5</v>
      </c>
      <c r="K19" s="405">
        <v>62.311730297230959</v>
      </c>
      <c r="L19" s="405">
        <f t="shared" si="2"/>
        <v>207.12699999999998</v>
      </c>
      <c r="M19" s="405">
        <v>169.64599999999999</v>
      </c>
      <c r="N19" s="405">
        <v>37.481000000000002</v>
      </c>
      <c r="O19" s="405">
        <v>23.393999999999998</v>
      </c>
      <c r="P19" s="405">
        <v>0.543649486972825</v>
      </c>
      <c r="Q19" s="405">
        <v>103.9368798793659</v>
      </c>
      <c r="R19" s="405">
        <v>105.56180630565338</v>
      </c>
      <c r="S19" s="405">
        <v>100.26186971110246</v>
      </c>
      <c r="T19" s="405">
        <v>98.718525888708669</v>
      </c>
      <c r="U19" s="405">
        <v>100.24702838601553</v>
      </c>
      <c r="V19" s="406">
        <v>97.097842589960464</v>
      </c>
      <c r="W19" s="8"/>
      <c r="X19" s="407"/>
      <c r="Y19" s="407"/>
      <c r="Z19" s="407"/>
      <c r="AA19" s="407"/>
      <c r="AB19" s="407"/>
      <c r="AC19" s="407"/>
    </row>
    <row r="20" spans="1:29" ht="18.75" customHeight="1" x14ac:dyDescent="0.25">
      <c r="A20" s="35"/>
      <c r="B20" s="42" t="s">
        <v>14</v>
      </c>
      <c r="C20" s="404">
        <v>29.46</v>
      </c>
      <c r="D20" s="404">
        <v>57.925990011404302</v>
      </c>
      <c r="E20" s="404">
        <v>25.274000000000001</v>
      </c>
      <c r="F20" s="405">
        <v>2.633</v>
      </c>
      <c r="G20" s="405">
        <v>8.2042813074502234</v>
      </c>
      <c r="H20" s="405">
        <v>63.10314994691101</v>
      </c>
      <c r="I20" s="405">
        <v>31.754921928038019</v>
      </c>
      <c r="J20" s="405">
        <v>935.5</v>
      </c>
      <c r="K20" s="405">
        <v>62.534874238132026</v>
      </c>
      <c r="L20" s="405">
        <f t="shared" si="2"/>
        <v>209.126</v>
      </c>
      <c r="M20" s="405">
        <v>170.334</v>
      </c>
      <c r="N20" s="405">
        <v>38.792000000000002</v>
      </c>
      <c r="O20" s="405">
        <v>23.984000000000002</v>
      </c>
      <c r="P20" s="405">
        <v>-9.8363773467141868E-2</v>
      </c>
      <c r="Q20" s="405">
        <v>104.16020039822978</v>
      </c>
      <c r="R20" s="405">
        <v>105.54002181302732</v>
      </c>
      <c r="S20" s="405">
        <v>100.50776828720709</v>
      </c>
      <c r="T20" s="405">
        <v>99.193738133964459</v>
      </c>
      <c r="U20" s="405">
        <v>101.13057259241862</v>
      </c>
      <c r="V20" s="406">
        <v>97.219941847276502</v>
      </c>
      <c r="W20" s="8"/>
      <c r="X20" s="407"/>
      <c r="Y20" s="407"/>
      <c r="Z20" s="407"/>
      <c r="AA20" s="407"/>
      <c r="AB20" s="407"/>
      <c r="AC20" s="407"/>
    </row>
    <row r="21" spans="1:29" x14ac:dyDescent="0.25">
      <c r="A21" s="35"/>
      <c r="B21" s="42" t="s">
        <v>15</v>
      </c>
      <c r="C21" s="404">
        <v>29.663</v>
      </c>
      <c r="D21" s="404">
        <v>58.234682058228792</v>
      </c>
      <c r="E21" s="404">
        <v>25.437999999999999</v>
      </c>
      <c r="F21" s="405">
        <v>2.5819999999999994</v>
      </c>
      <c r="G21" s="405">
        <v>8.0074430144208399</v>
      </c>
      <c r="H21" s="405">
        <v>63.303688870565601</v>
      </c>
      <c r="I21" s="405">
        <v>31.716279540167886</v>
      </c>
      <c r="J21" s="405">
        <v>940.8</v>
      </c>
      <c r="K21" s="405">
        <v>63.021936864633496</v>
      </c>
      <c r="L21" s="405">
        <f t="shared" si="2"/>
        <v>210.441</v>
      </c>
      <c r="M21" s="405">
        <v>172.822</v>
      </c>
      <c r="N21" s="405">
        <v>37.619</v>
      </c>
      <c r="O21" s="405">
        <v>25.135000000000002</v>
      </c>
      <c r="P21" s="405">
        <v>1.1730097185528479</v>
      </c>
      <c r="Q21" s="405">
        <v>105.00029192275883</v>
      </c>
      <c r="R21" s="405">
        <v>106.52086677093138</v>
      </c>
      <c r="S21" s="405">
        <v>99.808361221103965</v>
      </c>
      <c r="T21" s="405">
        <v>98.383606726414214</v>
      </c>
      <c r="U21" s="405">
        <v>100.57142782346511</v>
      </c>
      <c r="V21" s="406">
        <v>96.55502909594324</v>
      </c>
      <c r="W21" s="8"/>
      <c r="X21" s="407"/>
      <c r="Y21" s="407"/>
      <c r="Z21" s="407"/>
      <c r="AA21" s="407"/>
      <c r="AB21" s="407"/>
      <c r="AC21" s="407"/>
    </row>
    <row r="22" spans="1:29" x14ac:dyDescent="0.25">
      <c r="A22" s="35"/>
      <c r="B22" s="42" t="s">
        <v>16</v>
      </c>
      <c r="C22" s="404">
        <v>29.759</v>
      </c>
      <c r="D22" s="404">
        <v>58.33267994354712</v>
      </c>
      <c r="E22" s="404">
        <v>25.526</v>
      </c>
      <c r="F22" s="405">
        <v>2.5379999999999998</v>
      </c>
      <c r="G22" s="405">
        <v>7.8583150137783697</v>
      </c>
      <c r="H22" s="405">
        <v>63.307589775756625</v>
      </c>
      <c r="I22" s="405">
        <v>31.963439631708056</v>
      </c>
      <c r="J22" s="405">
        <v>951.2</v>
      </c>
      <c r="K22" s="405">
        <v>62.653515335267862</v>
      </c>
      <c r="L22" s="405">
        <f t="shared" si="2"/>
        <v>214.964</v>
      </c>
      <c r="M22" s="405">
        <v>175.48599999999999</v>
      </c>
      <c r="N22" s="405">
        <v>39.478000000000002</v>
      </c>
      <c r="O22" s="405">
        <v>25.779</v>
      </c>
      <c r="P22" s="405">
        <v>1.6298887557458386</v>
      </c>
      <c r="Q22" s="405">
        <v>106.25127560243797</v>
      </c>
      <c r="R22" s="405">
        <v>106.9564713852125</v>
      </c>
      <c r="S22" s="405">
        <v>99.755800027786009</v>
      </c>
      <c r="T22" s="405">
        <v>99.098080409928258</v>
      </c>
      <c r="U22" s="405">
        <v>100.66179154165921</v>
      </c>
      <c r="V22" s="406">
        <v>98.545180352366529</v>
      </c>
      <c r="W22" s="8"/>
      <c r="X22" s="407"/>
      <c r="Y22" s="407"/>
      <c r="Z22" s="407"/>
      <c r="AA22" s="407"/>
      <c r="AB22" s="407"/>
      <c r="AC22" s="407"/>
    </row>
    <row r="23" spans="1:29" x14ac:dyDescent="0.25">
      <c r="A23" s="35"/>
      <c r="B23" s="42" t="s">
        <v>17</v>
      </c>
      <c r="C23" s="404">
        <v>29.905999999999995</v>
      </c>
      <c r="D23" s="404">
        <v>58.529043369343974</v>
      </c>
      <c r="E23" s="404">
        <v>25.649999999999995</v>
      </c>
      <c r="F23" s="405">
        <v>2.5350000000000001</v>
      </c>
      <c r="G23" s="405">
        <v>7.8141857525970222</v>
      </c>
      <c r="H23" s="405">
        <v>63.490292782213871</v>
      </c>
      <c r="I23" s="405">
        <v>31.879890323012106</v>
      </c>
      <c r="J23" s="405">
        <v>953.39999999999986</v>
      </c>
      <c r="K23" s="405">
        <v>62.129097597742238</v>
      </c>
      <c r="L23" s="405">
        <f t="shared" si="2"/>
        <v>212.71800000000002</v>
      </c>
      <c r="M23" s="405">
        <v>175.489</v>
      </c>
      <c r="N23" s="405">
        <v>37.228999999999999</v>
      </c>
      <c r="O23" s="405">
        <v>25.917999999999999</v>
      </c>
      <c r="P23" s="405">
        <v>1.7342756096693961</v>
      </c>
      <c r="Q23" s="405">
        <v>105.73943183656513</v>
      </c>
      <c r="R23" s="405">
        <v>106.72018662540839</v>
      </c>
      <c r="S23" s="405">
        <v>99.40263819932423</v>
      </c>
      <c r="T23" s="405">
        <v>98.489131425017007</v>
      </c>
      <c r="U23" s="405">
        <v>99.024705713558689</v>
      </c>
      <c r="V23" s="406">
        <v>96.234001799909706</v>
      </c>
      <c r="W23" s="8"/>
      <c r="X23" s="407"/>
      <c r="Y23" s="407"/>
      <c r="Z23" s="407"/>
      <c r="AA23" s="407"/>
      <c r="AB23" s="407"/>
      <c r="AC23" s="407"/>
    </row>
    <row r="24" spans="1:29" ht="18.75" customHeight="1" x14ac:dyDescent="0.25">
      <c r="A24" s="35"/>
      <c r="B24" s="42" t="s">
        <v>18</v>
      </c>
      <c r="C24" s="404">
        <v>29.842000000000002</v>
      </c>
      <c r="D24" s="404">
        <v>58.312490229795223</v>
      </c>
      <c r="E24" s="404">
        <v>25.659000000000002</v>
      </c>
      <c r="F24" s="405">
        <v>2.5409999999999999</v>
      </c>
      <c r="G24" s="405">
        <v>7.8467096933576261</v>
      </c>
      <c r="H24" s="405">
        <v>63.277708300765987</v>
      </c>
      <c r="I24" s="405">
        <v>31.981770658803029</v>
      </c>
      <c r="J24" s="405">
        <v>954.40000000000009</v>
      </c>
      <c r="K24" s="405">
        <v>62.002183693539521</v>
      </c>
      <c r="L24" s="405">
        <f t="shared" si="2"/>
        <v>214.80599999999998</v>
      </c>
      <c r="M24" s="405">
        <v>174.98099999999999</v>
      </c>
      <c r="N24" s="405">
        <v>39.825000000000003</v>
      </c>
      <c r="O24" s="405">
        <v>25.401</v>
      </c>
      <c r="P24" s="405">
        <v>1.1867864078617458</v>
      </c>
      <c r="Q24" s="405">
        <v>105.39635949895751</v>
      </c>
      <c r="R24" s="405">
        <v>106.03507006041846</v>
      </c>
      <c r="S24" s="405">
        <v>99.729681435010207</v>
      </c>
      <c r="T24" s="405">
        <v>99.128951876502981</v>
      </c>
      <c r="U24" s="405">
        <v>99.441005858177562</v>
      </c>
      <c r="V24" s="406">
        <v>96.294344315829548</v>
      </c>
      <c r="W24" s="8"/>
      <c r="X24" s="407"/>
      <c r="Y24" s="407"/>
      <c r="Z24" s="407"/>
      <c r="AA24" s="407"/>
      <c r="AB24" s="407"/>
      <c r="AC24" s="407"/>
    </row>
    <row r="25" spans="1:29" x14ac:dyDescent="0.25">
      <c r="A25" s="35"/>
      <c r="B25" s="42" t="s">
        <v>19</v>
      </c>
      <c r="C25" s="404">
        <v>29.94</v>
      </c>
      <c r="D25" s="404">
        <v>58.411534034375791</v>
      </c>
      <c r="E25" s="404">
        <v>25.744</v>
      </c>
      <c r="F25" s="405">
        <v>2.5150000000000001</v>
      </c>
      <c r="G25" s="405">
        <v>7.7491911877984903</v>
      </c>
      <c r="H25" s="405">
        <v>63.31818093138498</v>
      </c>
      <c r="I25" s="405">
        <v>31.963927855711422</v>
      </c>
      <c r="J25" s="405">
        <v>957</v>
      </c>
      <c r="K25" s="405">
        <v>63.597763872533548</v>
      </c>
      <c r="L25" s="405">
        <f t="shared" si="2"/>
        <v>221.214</v>
      </c>
      <c r="M25" s="405">
        <v>181.37</v>
      </c>
      <c r="N25" s="405">
        <v>39.844000000000001</v>
      </c>
      <c r="O25" s="405">
        <v>26.678000000000001</v>
      </c>
      <c r="P25" s="405">
        <v>3.6987120623231107</v>
      </c>
      <c r="Q25" s="405">
        <v>108.88395038558039</v>
      </c>
      <c r="R25" s="405">
        <v>109.60494522580512</v>
      </c>
      <c r="S25" s="405">
        <v>99.735496174715848</v>
      </c>
      <c r="T25" s="405">
        <v>99.079423786913637</v>
      </c>
      <c r="U25" s="405">
        <v>101.75139106583637</v>
      </c>
      <c r="V25" s="406">
        <v>98.15827751166546</v>
      </c>
      <c r="W25" s="8"/>
      <c r="X25" s="407"/>
      <c r="Y25" s="407"/>
      <c r="Z25" s="407"/>
      <c r="AA25" s="407"/>
      <c r="AB25" s="407"/>
      <c r="AC25" s="407"/>
    </row>
    <row r="26" spans="1:29" x14ac:dyDescent="0.25">
      <c r="A26" s="35"/>
      <c r="B26" s="42" t="s">
        <v>20</v>
      </c>
      <c r="C26" s="404">
        <v>30.106999999999999</v>
      </c>
      <c r="D26" s="404">
        <v>58.633247643530417</v>
      </c>
      <c r="E26" s="404">
        <v>25.861999999999998</v>
      </c>
      <c r="F26" s="405">
        <v>2.4809999999999999</v>
      </c>
      <c r="G26" s="405">
        <v>7.6132318644899959</v>
      </c>
      <c r="H26" s="405">
        <v>63.464984030536726</v>
      </c>
      <c r="I26" s="405">
        <v>32.181884611552128</v>
      </c>
      <c r="J26" s="405">
        <v>968.89999999999986</v>
      </c>
      <c r="K26" s="405">
        <v>62.747145747251693</v>
      </c>
      <c r="L26" s="405">
        <f t="shared" si="2"/>
        <v>221.892</v>
      </c>
      <c r="M26" s="405">
        <v>182.81200000000001</v>
      </c>
      <c r="N26" s="405">
        <v>39.08</v>
      </c>
      <c r="O26" s="405">
        <v>26.853999999999999</v>
      </c>
      <c r="P26" s="405">
        <v>2.8212507906046085</v>
      </c>
      <c r="Q26" s="405">
        <v>109.24889055539924</v>
      </c>
      <c r="R26" s="405">
        <v>109.2274976095746</v>
      </c>
      <c r="S26" s="405">
        <v>99.187098001024353</v>
      </c>
      <c r="T26" s="405">
        <v>99.206524466525025</v>
      </c>
      <c r="U26" s="405">
        <v>100.65684941466286</v>
      </c>
      <c r="V26" s="406">
        <v>97.814105889787115</v>
      </c>
      <c r="W26" s="8"/>
      <c r="X26" s="407"/>
      <c r="Y26" s="407"/>
      <c r="Z26" s="407"/>
      <c r="AA26" s="407"/>
      <c r="AB26" s="407"/>
      <c r="AC26" s="407"/>
    </row>
    <row r="27" spans="1:29" x14ac:dyDescent="0.25">
      <c r="A27" s="35"/>
      <c r="B27" s="42" t="s">
        <v>21</v>
      </c>
      <c r="C27" s="404">
        <v>30.29</v>
      </c>
      <c r="D27" s="404">
        <v>58.878413840023327</v>
      </c>
      <c r="E27" s="404">
        <v>25.867999999999999</v>
      </c>
      <c r="F27" s="405">
        <v>2.3580000000000001</v>
      </c>
      <c r="G27" s="405">
        <v>7.2224944866454299</v>
      </c>
      <c r="H27" s="405">
        <v>63.461949654971328</v>
      </c>
      <c r="I27" s="405">
        <v>32.017167381974247</v>
      </c>
      <c r="J27" s="405">
        <v>969.79999999999984</v>
      </c>
      <c r="K27" s="405">
        <v>62.777184127087402</v>
      </c>
      <c r="L27" s="405">
        <f t="shared" si="2"/>
        <v>222.76999999999998</v>
      </c>
      <c r="M27" s="405">
        <v>183.56899999999999</v>
      </c>
      <c r="N27" s="405">
        <v>39.201000000000001</v>
      </c>
      <c r="O27" s="405">
        <v>28.087</v>
      </c>
      <c r="P27" s="405">
        <v>3.7227350376267907</v>
      </c>
      <c r="Q27" s="405">
        <v>109.67583071413243</v>
      </c>
      <c r="R27" s="405">
        <v>110.2184878134167</v>
      </c>
      <c r="S27" s="405">
        <v>99.590856602957544</v>
      </c>
      <c r="T27" s="405">
        <v>99.100524296358628</v>
      </c>
      <c r="U27" s="405">
        <v>100.72083030485682</v>
      </c>
      <c r="V27" s="406">
        <v>97.714257900925219</v>
      </c>
      <c r="W27" s="8"/>
      <c r="X27" s="407"/>
      <c r="Y27" s="407"/>
      <c r="Z27" s="407"/>
      <c r="AA27" s="407"/>
      <c r="AB27" s="407"/>
      <c r="AC27" s="407"/>
    </row>
    <row r="28" spans="1:29" ht="18.75" customHeight="1" x14ac:dyDescent="0.25">
      <c r="A28" s="35"/>
      <c r="B28" s="42" t="s">
        <v>22</v>
      </c>
      <c r="C28" s="404">
        <v>30.536999999999999</v>
      </c>
      <c r="D28" s="404">
        <v>59.246827829731096</v>
      </c>
      <c r="E28" s="404">
        <v>25.960999999999999</v>
      </c>
      <c r="F28" s="405">
        <v>2.2130000000000001</v>
      </c>
      <c r="G28" s="405">
        <v>6.7572519083969462</v>
      </c>
      <c r="H28" s="405">
        <v>63.540413643242402</v>
      </c>
      <c r="I28" s="405">
        <v>32.049644693322854</v>
      </c>
      <c r="J28" s="405">
        <v>978.7</v>
      </c>
      <c r="K28" s="405">
        <v>62.251992706176523</v>
      </c>
      <c r="L28" s="405">
        <f t="shared" si="2"/>
        <v>223.08200000000002</v>
      </c>
      <c r="M28" s="405">
        <v>183.99100000000001</v>
      </c>
      <c r="N28" s="405">
        <v>39.091000000000001</v>
      </c>
      <c r="O28" s="405">
        <v>28.867999999999999</v>
      </c>
      <c r="P28" s="405">
        <v>3.9259481110103138</v>
      </c>
      <c r="Q28" s="405">
        <v>109.53416588378046</v>
      </c>
      <c r="R28" s="405">
        <v>109.96457708515179</v>
      </c>
      <c r="S28" s="405">
        <v>99.726003103950006</v>
      </c>
      <c r="T28" s="405">
        <v>99.335666597943245</v>
      </c>
      <c r="U28" s="405">
        <v>100.29484439860452</v>
      </c>
      <c r="V28" s="406">
        <v>96.863867771467895</v>
      </c>
      <c r="W28" s="8"/>
      <c r="X28" s="407"/>
      <c r="Y28" s="407"/>
      <c r="Z28" s="407"/>
      <c r="AA28" s="407"/>
      <c r="AB28" s="407"/>
      <c r="AC28" s="407"/>
    </row>
    <row r="29" spans="1:29" x14ac:dyDescent="0.25">
      <c r="A29" s="35"/>
      <c r="B29" s="42" t="s">
        <v>23</v>
      </c>
      <c r="C29" s="404">
        <v>30.709</v>
      </c>
      <c r="D29" s="404">
        <v>59.469770324179869</v>
      </c>
      <c r="E29" s="404">
        <v>26.103000000000002</v>
      </c>
      <c r="F29" s="405">
        <v>2.0609999999999999</v>
      </c>
      <c r="G29" s="405">
        <v>6.2892889838266708</v>
      </c>
      <c r="H29" s="405">
        <v>63.461017080444634</v>
      </c>
      <c r="I29" s="405">
        <v>32.176234979973295</v>
      </c>
      <c r="J29" s="405">
        <v>988.09999999999991</v>
      </c>
      <c r="K29" s="405">
        <v>61.292237043090786</v>
      </c>
      <c r="L29" s="405">
        <f t="shared" si="2"/>
        <v>223.12799999999999</v>
      </c>
      <c r="M29" s="405">
        <v>185.66499999999999</v>
      </c>
      <c r="N29" s="405">
        <v>37.463000000000001</v>
      </c>
      <c r="O29" s="405">
        <v>28.864000000000001</v>
      </c>
      <c r="P29" s="405">
        <v>0.96019769219957141</v>
      </c>
      <c r="Q29" s="405">
        <v>109.92945156435847</v>
      </c>
      <c r="R29" s="405">
        <v>109.92722342372852</v>
      </c>
      <c r="S29" s="405">
        <v>99.809864449088693</v>
      </c>
      <c r="T29" s="405">
        <v>99.811887518600699</v>
      </c>
      <c r="U29" s="405">
        <v>99.160838813556751</v>
      </c>
      <c r="V29" s="406">
        <v>95.666414310277645</v>
      </c>
      <c r="W29" s="8"/>
      <c r="X29" s="407"/>
      <c r="Y29" s="407"/>
      <c r="Z29" s="407"/>
      <c r="AA29" s="407"/>
      <c r="AB29" s="407"/>
      <c r="AC29" s="407"/>
    </row>
    <row r="30" spans="1:29" x14ac:dyDescent="0.25">
      <c r="A30" s="35"/>
      <c r="B30" s="42" t="s">
        <v>24</v>
      </c>
      <c r="C30" s="404">
        <v>30.832000000000001</v>
      </c>
      <c r="D30" s="404">
        <v>59.592562526576209</v>
      </c>
      <c r="E30" s="404">
        <v>26.3</v>
      </c>
      <c r="F30" s="405">
        <v>1.9570000000000001</v>
      </c>
      <c r="G30" s="405">
        <v>5.9684650340053063</v>
      </c>
      <c r="H30" s="405">
        <v>63.375082144651898</v>
      </c>
      <c r="I30" s="405">
        <v>32.187337830825115</v>
      </c>
      <c r="J30" s="405">
        <v>992.39999999999986</v>
      </c>
      <c r="K30" s="405">
        <v>61.230507772818967</v>
      </c>
      <c r="L30" s="405">
        <f t="shared" si="2"/>
        <v>226.25299999999999</v>
      </c>
      <c r="M30" s="405">
        <v>187.429</v>
      </c>
      <c r="N30" s="405">
        <v>38.823999999999998</v>
      </c>
      <c r="O30" s="405">
        <v>28.111999999999998</v>
      </c>
      <c r="P30" s="405">
        <v>0.8180857160993753</v>
      </c>
      <c r="Q30" s="405">
        <v>110.14264012403</v>
      </c>
      <c r="R30" s="405">
        <v>110.10241531497213</v>
      </c>
      <c r="S30" s="405">
        <v>100.34116558984434</v>
      </c>
      <c r="T30" s="405">
        <v>100.37782422457954</v>
      </c>
      <c r="U30" s="405">
        <v>99.695041828770272</v>
      </c>
      <c r="V30" s="406">
        <v>96.234971649428275</v>
      </c>
      <c r="W30" s="8"/>
      <c r="X30" s="407"/>
      <c r="Y30" s="407"/>
      <c r="Z30" s="407"/>
      <c r="AA30" s="407"/>
      <c r="AB30" s="407"/>
      <c r="AC30" s="407"/>
    </row>
    <row r="31" spans="1:29" x14ac:dyDescent="0.25">
      <c r="A31" s="35"/>
      <c r="B31" s="42" t="s">
        <v>25</v>
      </c>
      <c r="C31" s="404">
        <v>30.941999999999997</v>
      </c>
      <c r="D31" s="404">
        <v>59.689802847332068</v>
      </c>
      <c r="E31" s="404">
        <v>26.428999999999995</v>
      </c>
      <c r="F31" s="405">
        <v>1.8720000000000001</v>
      </c>
      <c r="G31" s="405">
        <v>5.704882062534284</v>
      </c>
      <c r="H31" s="405">
        <v>63.301053281376596</v>
      </c>
      <c r="I31" s="405">
        <v>32.2215758515933</v>
      </c>
      <c r="J31" s="405">
        <v>996.99999999999977</v>
      </c>
      <c r="K31" s="405">
        <v>61.786218122626153</v>
      </c>
      <c r="L31" s="405">
        <f t="shared" si="2"/>
        <v>227.506</v>
      </c>
      <c r="M31" s="405">
        <v>189.34100000000001</v>
      </c>
      <c r="N31" s="405">
        <v>38.164999999999999</v>
      </c>
      <c r="O31" s="405">
        <v>28.706</v>
      </c>
      <c r="P31" s="405">
        <v>0.9549099520986033</v>
      </c>
      <c r="Q31" s="405">
        <v>110.72313613666851</v>
      </c>
      <c r="R31" s="405">
        <v>110.56509003980327</v>
      </c>
      <c r="S31" s="405">
        <v>100.78849360649511</v>
      </c>
      <c r="T31" s="405">
        <v>100.93256465114129</v>
      </c>
      <c r="U31" s="405">
        <v>100.88563779806587</v>
      </c>
      <c r="V31" s="406">
        <v>95.997182099596159</v>
      </c>
      <c r="W31" s="8"/>
      <c r="X31" s="407"/>
      <c r="Y31" s="407"/>
      <c r="Z31" s="407"/>
      <c r="AA31" s="407"/>
      <c r="AB31" s="407"/>
      <c r="AC31" s="407"/>
    </row>
    <row r="32" spans="1:29" ht="18.75" customHeight="1" x14ac:dyDescent="0.25">
      <c r="A32" s="35"/>
      <c r="B32" s="42" t="s">
        <v>26</v>
      </c>
      <c r="C32" s="404">
        <v>31.164000000000001</v>
      </c>
      <c r="D32" s="404">
        <v>60.001155201293827</v>
      </c>
      <c r="E32" s="404">
        <v>26.643999999999998</v>
      </c>
      <c r="F32" s="405">
        <v>1.83</v>
      </c>
      <c r="G32" s="405">
        <v>5.5464629932715042</v>
      </c>
      <c r="H32" s="405">
        <v>63.524519147461447</v>
      </c>
      <c r="I32" s="405">
        <v>32.088307020921576</v>
      </c>
      <c r="J32" s="405">
        <v>1000</v>
      </c>
      <c r="K32" s="405">
        <v>61.590398497789316</v>
      </c>
      <c r="L32" s="405">
        <f t="shared" si="2"/>
        <v>228.32000000000002</v>
      </c>
      <c r="M32" s="405">
        <v>189.99100000000001</v>
      </c>
      <c r="N32" s="405">
        <v>38.329000000000001</v>
      </c>
      <c r="O32" s="405">
        <v>28.831</v>
      </c>
      <c r="P32" s="405">
        <v>0.61400599535046751</v>
      </c>
      <c r="Q32" s="405">
        <v>110.20671222926401</v>
      </c>
      <c r="R32" s="405">
        <v>110.50645933885932</v>
      </c>
      <c r="S32" s="405">
        <v>100.80438957540761</v>
      </c>
      <c r="T32" s="405">
        <v>100.53095918418411</v>
      </c>
      <c r="U32" s="405">
        <v>100.01842870269823</v>
      </c>
      <c r="V32" s="406">
        <v>95.725492600798617</v>
      </c>
      <c r="W32" s="8"/>
      <c r="X32" s="407"/>
      <c r="Y32" s="407"/>
      <c r="Z32" s="407"/>
      <c r="AA32" s="407"/>
      <c r="AB32" s="407"/>
      <c r="AC32" s="407"/>
    </row>
    <row r="33" spans="1:29" x14ac:dyDescent="0.25">
      <c r="A33" s="35"/>
      <c r="B33" s="42" t="s">
        <v>27</v>
      </c>
      <c r="C33" s="404">
        <v>31.117999999999999</v>
      </c>
      <c r="D33" s="404">
        <v>59.797459597609489</v>
      </c>
      <c r="E33" s="404">
        <v>26.599</v>
      </c>
      <c r="F33" s="405">
        <v>1.8480000000000001</v>
      </c>
      <c r="G33" s="405">
        <v>5.6057756476369596</v>
      </c>
      <c r="H33" s="405">
        <v>63.348642364380559</v>
      </c>
      <c r="I33" s="405">
        <v>32.09396490777042</v>
      </c>
      <c r="J33" s="405">
        <v>998.69999999999993</v>
      </c>
      <c r="K33" s="405">
        <v>61.327481784581025</v>
      </c>
      <c r="L33" s="405">
        <f t="shared" si="2"/>
        <v>230.77199999999999</v>
      </c>
      <c r="M33" s="405">
        <v>191.917</v>
      </c>
      <c r="N33" s="405">
        <v>38.854999999999997</v>
      </c>
      <c r="O33" s="405">
        <v>29.565000000000001</v>
      </c>
      <c r="P33" s="405">
        <v>1.439831284431051</v>
      </c>
      <c r="Q33" s="405">
        <v>111.51225019878557</v>
      </c>
      <c r="R33" s="405">
        <v>111.79583608367865</v>
      </c>
      <c r="S33" s="405">
        <v>101.53208317677182</v>
      </c>
      <c r="T33" s="405">
        <v>101.27453274679721</v>
      </c>
      <c r="U33" s="405">
        <v>100.33927296542788</v>
      </c>
      <c r="V33" s="406">
        <v>96.728734442709055</v>
      </c>
      <c r="W33" s="8"/>
      <c r="X33" s="407"/>
      <c r="Y33" s="407"/>
      <c r="Z33" s="407"/>
      <c r="AA33" s="407"/>
      <c r="AB33" s="407"/>
      <c r="AC33" s="407"/>
    </row>
    <row r="34" spans="1:29" x14ac:dyDescent="0.25">
      <c r="A34" s="35"/>
      <c r="B34" s="42" t="s">
        <v>28</v>
      </c>
      <c r="C34" s="404">
        <v>31.324000000000002</v>
      </c>
      <c r="D34" s="404">
        <v>60.083630644109412</v>
      </c>
      <c r="E34" s="404">
        <v>26.748000000000001</v>
      </c>
      <c r="F34" s="405">
        <v>1.752</v>
      </c>
      <c r="G34" s="405">
        <v>5.2968920062885472</v>
      </c>
      <c r="H34" s="405">
        <v>63.444201480799478</v>
      </c>
      <c r="I34" s="405">
        <v>31.930787894266377</v>
      </c>
      <c r="J34" s="405">
        <v>1000.2</v>
      </c>
      <c r="K34" s="405">
        <v>62.471456878656348</v>
      </c>
      <c r="L34" s="405">
        <f t="shared" si="2"/>
        <v>234.18299999999999</v>
      </c>
      <c r="M34" s="405">
        <v>195.52199999999999</v>
      </c>
      <c r="N34" s="405">
        <v>38.661000000000001</v>
      </c>
      <c r="O34" s="405">
        <v>30.646000000000001</v>
      </c>
      <c r="P34" s="405">
        <v>2.5706899591978498</v>
      </c>
      <c r="Q34" s="405">
        <v>112.97406591449386</v>
      </c>
      <c r="R34" s="405">
        <v>113.84017283721279</v>
      </c>
      <c r="S34" s="405">
        <v>101.6899456605686</v>
      </c>
      <c r="T34" s="405">
        <v>100.91627882826792</v>
      </c>
      <c r="U34" s="405">
        <v>101.66761211138291</v>
      </c>
      <c r="V34" s="406">
        <v>97.914516953410271</v>
      </c>
      <c r="W34" s="8"/>
      <c r="X34" s="407"/>
      <c r="Y34" s="407"/>
      <c r="Z34" s="407"/>
      <c r="AA34" s="407"/>
      <c r="AB34" s="407"/>
      <c r="AC34" s="407"/>
    </row>
    <row r="35" spans="1:29" x14ac:dyDescent="0.25">
      <c r="A35" s="35"/>
      <c r="B35" s="42" t="s">
        <v>29</v>
      </c>
      <c r="C35" s="404">
        <v>31.527999999999999</v>
      </c>
      <c r="D35" s="404">
        <v>60.368398881783015</v>
      </c>
      <c r="E35" s="404">
        <v>26.852</v>
      </c>
      <c r="F35" s="405">
        <v>1.6919999999999999</v>
      </c>
      <c r="G35" s="405">
        <v>5.0933172787477421</v>
      </c>
      <c r="H35" s="405">
        <v>63.608164515758432</v>
      </c>
      <c r="I35" s="405">
        <v>32.276072062928193</v>
      </c>
      <c r="J35" s="405">
        <v>1017.6000000000001</v>
      </c>
      <c r="K35" s="405">
        <v>62.431412491961943</v>
      </c>
      <c r="L35" s="405">
        <f t="shared" si="2"/>
        <v>235.184</v>
      </c>
      <c r="M35" s="405">
        <v>195.93299999999999</v>
      </c>
      <c r="N35" s="405">
        <v>39.250999999999998</v>
      </c>
      <c r="O35" s="405">
        <v>30.835000000000001</v>
      </c>
      <c r="P35" s="405">
        <v>1.8514026075873318</v>
      </c>
      <c r="Q35" s="405">
        <v>112.77306716630524</v>
      </c>
      <c r="R35" s="405">
        <v>112.4219562334289</v>
      </c>
      <c r="S35" s="405">
        <v>100.464708590814</v>
      </c>
      <c r="T35" s="405">
        <v>100.77847521377889</v>
      </c>
      <c r="U35" s="405">
        <v>101.70673356792605</v>
      </c>
      <c r="V35" s="406">
        <v>97.000117486382223</v>
      </c>
      <c r="W35" s="8"/>
      <c r="X35" s="407"/>
      <c r="Y35" s="407"/>
      <c r="Z35" s="407"/>
      <c r="AA35" s="407"/>
      <c r="AB35" s="407"/>
      <c r="AC35" s="407"/>
    </row>
    <row r="36" spans="1:29" ht="18.75" customHeight="1" x14ac:dyDescent="0.25">
      <c r="A36" s="35"/>
      <c r="B36" s="42" t="s">
        <v>30</v>
      </c>
      <c r="C36" s="404">
        <v>31.565999999999995</v>
      </c>
      <c r="D36" s="404">
        <v>60.334875186360328</v>
      </c>
      <c r="E36" s="404">
        <v>26.863999999999997</v>
      </c>
      <c r="F36" s="405">
        <v>1.6930000000000001</v>
      </c>
      <c r="G36" s="405">
        <v>5.0903514838088935</v>
      </c>
      <c r="H36" s="405">
        <v>63.570855155013568</v>
      </c>
      <c r="I36" s="405">
        <v>32.113666603307358</v>
      </c>
      <c r="J36" s="405">
        <v>1013.7</v>
      </c>
      <c r="K36" s="405">
        <v>61.127123207884267</v>
      </c>
      <c r="L36" s="405">
        <f t="shared" si="2"/>
        <v>233.322</v>
      </c>
      <c r="M36" s="405">
        <v>194.39</v>
      </c>
      <c r="N36" s="405">
        <v>38.932000000000002</v>
      </c>
      <c r="O36" s="405">
        <v>31.15</v>
      </c>
      <c r="P36" s="405">
        <v>1.4774714776073097</v>
      </c>
      <c r="Q36" s="405">
        <v>111.83498496886016</v>
      </c>
      <c r="R36" s="405">
        <v>112.05060648704035</v>
      </c>
      <c r="S36" s="405">
        <v>101.16050338671498</v>
      </c>
      <c r="T36" s="405">
        <v>100.96583794041382</v>
      </c>
      <c r="U36" s="405">
        <v>99.638845705469265</v>
      </c>
      <c r="V36" s="406">
        <v>95.996646002255304</v>
      </c>
      <c r="W36" s="8"/>
      <c r="X36" s="407"/>
      <c r="Y36" s="407"/>
      <c r="Z36" s="407"/>
      <c r="AA36" s="407"/>
      <c r="AB36" s="407"/>
      <c r="AC36" s="407"/>
    </row>
    <row r="37" spans="1:29" x14ac:dyDescent="0.25">
      <c r="A37" s="35"/>
      <c r="B37" s="42" t="s">
        <v>52</v>
      </c>
      <c r="C37" s="404">
        <v>31.734999999999999</v>
      </c>
      <c r="D37" s="404">
        <v>60.551421484449534</v>
      </c>
      <c r="E37" s="404">
        <v>26.952999999999999</v>
      </c>
      <c r="F37" s="405">
        <v>1.64</v>
      </c>
      <c r="G37" s="405">
        <v>4.9138576779026213</v>
      </c>
      <c r="H37" s="405">
        <v>63.680595306239269</v>
      </c>
      <c r="I37" s="405">
        <v>32.027729636048527</v>
      </c>
      <c r="J37" s="405">
        <v>1016.4</v>
      </c>
      <c r="K37" s="405">
        <v>62.315440777250622</v>
      </c>
      <c r="L37" s="405">
        <f t="shared" si="2"/>
        <v>240.39800000000002</v>
      </c>
      <c r="M37" s="405">
        <v>199.22800000000001</v>
      </c>
      <c r="N37" s="405">
        <v>41.17</v>
      </c>
      <c r="O37" s="405">
        <v>31.617000000000001</v>
      </c>
      <c r="P37" s="405">
        <v>2.4460285628478005</v>
      </c>
      <c r="Q37" s="405">
        <v>114.23987168972218</v>
      </c>
      <c r="R37" s="405">
        <v>114.76724991181018</v>
      </c>
      <c r="S37" s="405">
        <v>101.324456341802</v>
      </c>
      <c r="T37" s="405">
        <v>100.85885041606417</v>
      </c>
      <c r="U37" s="405">
        <v>101.8095015271264</v>
      </c>
      <c r="V37" s="406">
        <v>98.198684304231776</v>
      </c>
      <c r="W37" s="8"/>
      <c r="X37" s="407"/>
      <c r="Y37" s="407"/>
      <c r="Z37" s="407"/>
      <c r="AA37" s="407"/>
      <c r="AB37" s="407"/>
      <c r="AC37" s="407"/>
    </row>
    <row r="38" spans="1:29" x14ac:dyDescent="0.25">
      <c r="A38" s="35"/>
      <c r="B38" s="42" t="s">
        <v>53</v>
      </c>
      <c r="C38" s="404">
        <v>31.779</v>
      </c>
      <c r="D38" s="404">
        <v>60.537194018477955</v>
      </c>
      <c r="E38" s="404">
        <v>26.994</v>
      </c>
      <c r="F38" s="405">
        <v>1.6060000000000001</v>
      </c>
      <c r="G38" s="405">
        <v>4.8105436573311371</v>
      </c>
      <c r="H38" s="405">
        <v>63.596533003143158</v>
      </c>
      <c r="I38" s="405">
        <v>32.087227414330215</v>
      </c>
      <c r="J38" s="405">
        <v>1019.6999999999999</v>
      </c>
      <c r="K38" s="405">
        <v>62.719116068246869</v>
      </c>
      <c r="L38" s="405">
        <f t="shared" si="2"/>
        <v>245.06599999999997</v>
      </c>
      <c r="M38" s="405">
        <v>202.89699999999999</v>
      </c>
      <c r="N38" s="405">
        <v>42.168999999999997</v>
      </c>
      <c r="O38" s="405">
        <v>31.26</v>
      </c>
      <c r="P38" s="405">
        <v>2.8262660947496414</v>
      </c>
      <c r="Q38" s="405">
        <v>116.16701363529532</v>
      </c>
      <c r="R38" s="405">
        <v>116.48689113060695</v>
      </c>
      <c r="S38" s="405">
        <v>101.59284157446649</v>
      </c>
      <c r="T38" s="405">
        <v>101.31386371361862</v>
      </c>
      <c r="U38" s="405">
        <v>103.31851550512501</v>
      </c>
      <c r="V38" s="406">
        <v>99.813863500571259</v>
      </c>
      <c r="W38" s="8"/>
      <c r="X38" s="407"/>
      <c r="Y38" s="407"/>
      <c r="Z38" s="407"/>
      <c r="AA38" s="407"/>
      <c r="AB38" s="407"/>
      <c r="AC38" s="407"/>
    </row>
    <row r="39" spans="1:29" x14ac:dyDescent="0.25">
      <c r="A39" s="35"/>
      <c r="B39" s="42" t="s">
        <v>54</v>
      </c>
      <c r="C39" s="404">
        <v>31.826000000000001</v>
      </c>
      <c r="D39" s="404">
        <v>60.532171862221126</v>
      </c>
      <c r="E39" s="404">
        <v>27.029</v>
      </c>
      <c r="F39" s="405">
        <v>1.5940000000000001</v>
      </c>
      <c r="G39" s="405">
        <v>4.7695990424895269</v>
      </c>
      <c r="H39" s="405">
        <v>63.563915780664551</v>
      </c>
      <c r="I39" s="405">
        <v>32.108967510840195</v>
      </c>
      <c r="J39" s="405">
        <v>1021.9</v>
      </c>
      <c r="K39" s="405">
        <v>61.724953842293004</v>
      </c>
      <c r="L39" s="405">
        <f t="shared" si="2"/>
        <v>244.62</v>
      </c>
      <c r="M39" s="405">
        <v>202.06800000000001</v>
      </c>
      <c r="N39" s="405">
        <v>42.552</v>
      </c>
      <c r="O39" s="405">
        <v>30.856000000000002</v>
      </c>
      <c r="P39" s="405">
        <v>2.4558156436188057</v>
      </c>
      <c r="Q39" s="405">
        <v>115.54256579156413</v>
      </c>
      <c r="R39" s="405">
        <v>115.78227770598002</v>
      </c>
      <c r="S39" s="405">
        <v>102.37069158072177</v>
      </c>
      <c r="T39" s="405">
        <v>102.15874658408582</v>
      </c>
      <c r="U39" s="405">
        <v>102.68948650854324</v>
      </c>
      <c r="V39" s="406">
        <v>98.518922702028632</v>
      </c>
      <c r="W39" s="8"/>
      <c r="X39" s="407"/>
      <c r="Y39" s="407"/>
      <c r="Z39" s="407"/>
      <c r="AA39" s="407"/>
      <c r="AB39" s="407"/>
      <c r="AC39" s="407"/>
    </row>
    <row r="40" spans="1:29" ht="18.75" customHeight="1" x14ac:dyDescent="0.25">
      <c r="A40" s="35"/>
      <c r="B40" s="42" t="s">
        <v>55</v>
      </c>
      <c r="C40" s="404">
        <v>31.947000000000003</v>
      </c>
      <c r="D40" s="404">
        <v>60.667692132399026</v>
      </c>
      <c r="E40" s="404">
        <v>27.163000000000004</v>
      </c>
      <c r="F40" s="405">
        <v>1.5409999999999999</v>
      </c>
      <c r="G40" s="405">
        <v>4.6016483516483513</v>
      </c>
      <c r="H40" s="405">
        <v>63.594067490837276</v>
      </c>
      <c r="I40" s="405">
        <v>32.23150843584687</v>
      </c>
      <c r="J40" s="405">
        <v>1029.7</v>
      </c>
      <c r="K40" s="405">
        <v>61.656591371762858</v>
      </c>
      <c r="L40" s="405">
        <f t="shared" si="2"/>
        <v>246.86699999999999</v>
      </c>
      <c r="M40" s="405">
        <v>203.37899999999999</v>
      </c>
      <c r="N40" s="405">
        <v>43.488</v>
      </c>
      <c r="O40" s="405">
        <v>31.166</v>
      </c>
      <c r="P40" s="405">
        <v>3.4725454589725757</v>
      </c>
      <c r="Q40" s="405">
        <v>115.71850566093897</v>
      </c>
      <c r="R40" s="405">
        <v>115.51771982496821</v>
      </c>
      <c r="S40" s="405">
        <v>101.9944331026653</v>
      </c>
      <c r="T40" s="405">
        <v>102.17171358868866</v>
      </c>
      <c r="U40" s="405">
        <v>102.40822851581544</v>
      </c>
      <c r="V40" s="406">
        <v>98.217706169047872</v>
      </c>
      <c r="W40" s="8"/>
      <c r="X40" s="407"/>
      <c r="Y40" s="407"/>
      <c r="Z40" s="407"/>
      <c r="AA40" s="407"/>
      <c r="AB40" s="407"/>
      <c r="AC40" s="407"/>
    </row>
    <row r="41" spans="1:29" x14ac:dyDescent="0.25">
      <c r="A41" s="35"/>
      <c r="B41" s="42" t="s">
        <v>85</v>
      </c>
      <c r="C41" s="404">
        <v>32.073</v>
      </c>
      <c r="D41" s="404">
        <v>60.813424345847551</v>
      </c>
      <c r="E41" s="404">
        <v>27.268000000000001</v>
      </c>
      <c r="F41" s="405">
        <v>1.484</v>
      </c>
      <c r="G41" s="405">
        <v>4.4223261912566674</v>
      </c>
      <c r="H41" s="405">
        <v>63.627227910504359</v>
      </c>
      <c r="I41" s="405">
        <v>32.245190658809591</v>
      </c>
      <c r="J41" s="405">
        <v>1034.2</v>
      </c>
      <c r="K41" s="405">
        <v>62.143327830952764</v>
      </c>
      <c r="L41" s="405">
        <f t="shared" si="2"/>
        <v>250.57600000000002</v>
      </c>
      <c r="M41" s="405">
        <v>206.81100000000001</v>
      </c>
      <c r="N41" s="405">
        <v>43.765000000000001</v>
      </c>
      <c r="O41" s="405">
        <v>31.395</v>
      </c>
      <c r="P41" s="405">
        <v>2.6070225282587813</v>
      </c>
      <c r="Q41" s="405">
        <v>117.21813088092716</v>
      </c>
      <c r="R41" s="405">
        <v>116.96509151949665</v>
      </c>
      <c r="S41" s="405">
        <v>101.79824828899224</v>
      </c>
      <c r="T41" s="405">
        <v>102.01847608009776</v>
      </c>
      <c r="U41" s="405">
        <v>103.13891047231645</v>
      </c>
      <c r="V41" s="406">
        <v>98.988001380532822</v>
      </c>
      <c r="W41" s="8"/>
      <c r="X41" s="407"/>
      <c r="Y41" s="407"/>
      <c r="Z41" s="407"/>
      <c r="AA41" s="407"/>
      <c r="AB41" s="407"/>
      <c r="AC41" s="407"/>
    </row>
    <row r="42" spans="1:29" x14ac:dyDescent="0.25">
      <c r="A42" s="35"/>
      <c r="B42" s="42" t="s">
        <v>86</v>
      </c>
      <c r="C42" s="404">
        <v>32.058999999999997</v>
      </c>
      <c r="D42" s="404">
        <v>60.698260029914607</v>
      </c>
      <c r="E42" s="404">
        <v>27.248999999999999</v>
      </c>
      <c r="F42" s="405">
        <v>1.425</v>
      </c>
      <c r="G42" s="405">
        <v>4.2557639469597417</v>
      </c>
      <c r="H42" s="405">
        <v>63.396254993657344</v>
      </c>
      <c r="I42" s="405">
        <v>32.093951776412247</v>
      </c>
      <c r="J42" s="405">
        <v>1028.9000000000003</v>
      </c>
      <c r="K42" s="405">
        <v>62.175678872795139</v>
      </c>
      <c r="L42" s="405">
        <f t="shared" si="2"/>
        <v>252.221</v>
      </c>
      <c r="M42" s="405">
        <v>208.17099999999999</v>
      </c>
      <c r="N42" s="405">
        <v>44.05</v>
      </c>
      <c r="O42" s="405">
        <v>31.606000000000002</v>
      </c>
      <c r="P42" s="405">
        <v>1.6392092088539556</v>
      </c>
      <c r="Q42" s="405">
        <v>118.07123402045569</v>
      </c>
      <c r="R42" s="405">
        <v>118.37154843520945</v>
      </c>
      <c r="S42" s="405">
        <v>102.67277431586666</v>
      </c>
      <c r="T42" s="405">
        <v>102.41228845978536</v>
      </c>
      <c r="U42" s="405">
        <v>103.68428967366292</v>
      </c>
      <c r="V42" s="406">
        <v>99.696925520474309</v>
      </c>
      <c r="W42" s="8"/>
      <c r="X42" s="407"/>
      <c r="Y42" s="407"/>
      <c r="Z42" s="407"/>
      <c r="AA42" s="407"/>
      <c r="AB42" s="407"/>
      <c r="AC42" s="407"/>
    </row>
    <row r="43" spans="1:29" x14ac:dyDescent="0.25">
      <c r="A43" s="35"/>
      <c r="B43" s="42" t="s">
        <v>87</v>
      </c>
      <c r="C43" s="404">
        <v>32.146999999999998</v>
      </c>
      <c r="D43" s="404">
        <v>60.777418562002538</v>
      </c>
      <c r="E43" s="404">
        <v>27.367999999999999</v>
      </c>
      <c r="F43" s="405">
        <v>1.47</v>
      </c>
      <c r="G43" s="405">
        <v>4.3727875777136571</v>
      </c>
      <c r="H43" s="405">
        <v>63.556614296787856</v>
      </c>
      <c r="I43" s="405">
        <v>31.912775686689276</v>
      </c>
      <c r="J43" s="405">
        <v>1025.9000000000001</v>
      </c>
      <c r="K43" s="405">
        <v>61.943750608233046</v>
      </c>
      <c r="L43" s="405">
        <f t="shared" si="2"/>
        <v>254.73400000000001</v>
      </c>
      <c r="M43" s="405">
        <v>211.364</v>
      </c>
      <c r="N43" s="405">
        <v>43.37</v>
      </c>
      <c r="O43" s="405">
        <v>31.696999999999999</v>
      </c>
      <c r="P43" s="405">
        <v>3.3047743363727307</v>
      </c>
      <c r="Q43" s="405">
        <v>119.3609868534303</v>
      </c>
      <c r="R43" s="405">
        <v>120.34394481883923</v>
      </c>
      <c r="S43" s="405">
        <v>103.39775611848438</v>
      </c>
      <c r="T43" s="405">
        <v>102.55321302049076</v>
      </c>
      <c r="U43" s="405">
        <v>103.24779840587502</v>
      </c>
      <c r="V43" s="406">
        <v>99.375742837114188</v>
      </c>
      <c r="W43" s="8"/>
      <c r="X43" s="407"/>
      <c r="Y43" s="407"/>
      <c r="Z43" s="407"/>
      <c r="AA43" s="407"/>
      <c r="AB43" s="407"/>
      <c r="AC43" s="407"/>
    </row>
    <row r="44" spans="1:29" ht="18.75" customHeight="1" x14ac:dyDescent="0.25">
      <c r="A44" s="35"/>
      <c r="B44" s="42" t="s">
        <v>88</v>
      </c>
      <c r="C44" s="404">
        <v>32.344000000000001</v>
      </c>
      <c r="D44" s="404">
        <v>61.063283491919655</v>
      </c>
      <c r="E44" s="404">
        <v>27.598000000000003</v>
      </c>
      <c r="F44" s="405">
        <v>1.425</v>
      </c>
      <c r="G44" s="405">
        <v>4.2198466048742933</v>
      </c>
      <c r="H44" s="405">
        <v>63.753587071439362</v>
      </c>
      <c r="I44" s="405">
        <v>31.922458570368537</v>
      </c>
      <c r="J44" s="405">
        <v>1032.5000000000002</v>
      </c>
      <c r="K44" s="405">
        <v>61.966360921959918</v>
      </c>
      <c r="L44" s="405">
        <f t="shared" si="2"/>
        <v>256.84800000000001</v>
      </c>
      <c r="M44" s="405">
        <v>213.63800000000001</v>
      </c>
      <c r="N44" s="405">
        <v>43.21</v>
      </c>
      <c r="O44" s="405">
        <v>31.623999999999999</v>
      </c>
      <c r="P44" s="405">
        <v>3.3885678147173053</v>
      </c>
      <c r="Q44" s="405">
        <v>119.63970569943739</v>
      </c>
      <c r="R44" s="405">
        <v>120.58837038126211</v>
      </c>
      <c r="S44" s="405">
        <v>102.79381713993401</v>
      </c>
      <c r="T44" s="405">
        <v>101.98514161407451</v>
      </c>
      <c r="U44" s="405">
        <v>102.63798082762901</v>
      </c>
      <c r="V44" s="406">
        <v>98.569183331961611</v>
      </c>
      <c r="W44" s="8"/>
      <c r="X44" s="407"/>
      <c r="Y44" s="407"/>
      <c r="Z44" s="407"/>
      <c r="AA44" s="407"/>
      <c r="AB44" s="407"/>
      <c r="AC44" s="407"/>
    </row>
    <row r="45" spans="1:29" x14ac:dyDescent="0.25">
      <c r="A45" s="35"/>
      <c r="B45" s="42" t="s">
        <v>99</v>
      </c>
      <c r="C45" s="404">
        <v>32.386000000000003</v>
      </c>
      <c r="D45" s="404">
        <v>61.054973229771512</v>
      </c>
      <c r="E45" s="404">
        <v>27.617999999999999</v>
      </c>
      <c r="F45" s="405">
        <v>1.36</v>
      </c>
      <c r="G45" s="405">
        <v>4.0301072719729749</v>
      </c>
      <c r="H45" s="405">
        <v>63.618882437221927</v>
      </c>
      <c r="I45" s="405">
        <v>31.85944543938739</v>
      </c>
      <c r="J45" s="405">
        <v>1031.8</v>
      </c>
      <c r="K45" s="405">
        <v>62.087914436673906</v>
      </c>
      <c r="L45" s="405">
        <f t="shared" si="2"/>
        <v>258.61599999999999</v>
      </c>
      <c r="M45" s="405">
        <v>214.38800000000001</v>
      </c>
      <c r="N45" s="405">
        <v>44.228000000000002</v>
      </c>
      <c r="O45" s="405">
        <v>31.870999999999999</v>
      </c>
      <c r="P45" s="405">
        <v>2.3500120865285368</v>
      </c>
      <c r="Q45" s="405">
        <v>119.97277112423177</v>
      </c>
      <c r="R45" s="405">
        <v>121.16324620474816</v>
      </c>
      <c r="S45" s="405">
        <v>103.27781557010557</v>
      </c>
      <c r="T45" s="405">
        <v>102.26307166337159</v>
      </c>
      <c r="U45" s="405">
        <v>103.16986815571241</v>
      </c>
      <c r="V45" s="406">
        <v>98.931471545004968</v>
      </c>
      <c r="W45" s="8"/>
      <c r="X45" s="407"/>
      <c r="Y45" s="407"/>
      <c r="Z45" s="407"/>
      <c r="AA45" s="407"/>
      <c r="AB45" s="407"/>
      <c r="AC45" s="407"/>
    </row>
    <row r="46" spans="1:29" x14ac:dyDescent="0.25">
      <c r="A46" s="35"/>
      <c r="B46" s="42" t="s">
        <v>100</v>
      </c>
      <c r="C46" s="404">
        <v>32.479039471107853</v>
      </c>
      <c r="D46" s="404">
        <v>61.151124454189855</v>
      </c>
      <c r="E46" s="404">
        <v>27.689493094320401</v>
      </c>
      <c r="F46" s="405">
        <v>1.3194636832923174</v>
      </c>
      <c r="G46" s="405">
        <v>3.9039115941456681</v>
      </c>
      <c r="H46" s="405">
        <v>63.635393977664158</v>
      </c>
      <c r="I46" s="405">
        <v>31.859200000000001</v>
      </c>
      <c r="J46" s="405">
        <v>1034.7562143179193</v>
      </c>
      <c r="K46" s="405">
        <v>61.717030005874228</v>
      </c>
      <c r="L46" s="405">
        <f t="shared" si="2"/>
        <v>259.65433183521759</v>
      </c>
      <c r="M46" s="405">
        <v>216.94334352783306</v>
      </c>
      <c r="N46" s="405">
        <v>42.710988307384497</v>
      </c>
      <c r="O46" s="405">
        <v>32.312971892588671</v>
      </c>
      <c r="P46" s="405">
        <v>2.5561394911298834</v>
      </c>
      <c r="Q46" s="405">
        <v>121.08929946091695</v>
      </c>
      <c r="R46" s="405">
        <v>122.29179582886556</v>
      </c>
      <c r="S46" s="405">
        <v>103.45948448130882</v>
      </c>
      <c r="T46" s="405">
        <v>102.44216640632766</v>
      </c>
      <c r="U46" s="405">
        <v>102.68811708266954</v>
      </c>
      <c r="V46" s="406">
        <v>98.427364697524879</v>
      </c>
      <c r="W46" s="8"/>
      <c r="X46" s="407"/>
      <c r="Y46" s="407"/>
      <c r="Z46" s="407"/>
      <c r="AA46" s="407"/>
      <c r="AB46" s="407"/>
      <c r="AC46" s="407"/>
    </row>
    <row r="47" spans="1:29" x14ac:dyDescent="0.25">
      <c r="A47" s="35"/>
      <c r="B47" s="42" t="s">
        <v>101</v>
      </c>
      <c r="C47" s="404">
        <v>32.575216827943954</v>
      </c>
      <c r="D47" s="404">
        <v>61.252824832980643</v>
      </c>
      <c r="E47" s="404">
        <v>27.763615618452253</v>
      </c>
      <c r="F47" s="405">
        <v>1.2726500921440806</v>
      </c>
      <c r="G47" s="405">
        <v>3.7599122424721778</v>
      </c>
      <c r="H47" s="405">
        <v>63.645853053775397</v>
      </c>
      <c r="I47" s="405">
        <v>31.862400000000001</v>
      </c>
      <c r="J47" s="405">
        <v>1037.9245886586816</v>
      </c>
      <c r="K47" s="405">
        <v>61.645883552367792</v>
      </c>
      <c r="L47" s="405">
        <f t="shared" si="2"/>
        <v>261.63469923547757</v>
      </c>
      <c r="M47" s="405">
        <v>218.78622740652338</v>
      </c>
      <c r="N47" s="405">
        <v>42.848471828954196</v>
      </c>
      <c r="O47" s="405">
        <v>32.650119719948535</v>
      </c>
      <c r="P47" s="405">
        <v>2.0366046230634112</v>
      </c>
      <c r="Q47" s="405">
        <v>121.7918982298214</v>
      </c>
      <c r="R47" s="405">
        <v>122.98901860936266</v>
      </c>
      <c r="S47" s="405">
        <v>103.58362716205663</v>
      </c>
      <c r="T47" s="405">
        <v>102.5753902278604</v>
      </c>
      <c r="U47" s="405">
        <v>102.69374561580524</v>
      </c>
      <c r="V47" s="406">
        <v>98.312787502473967</v>
      </c>
      <c r="W47" s="8"/>
      <c r="X47" s="407"/>
      <c r="Y47" s="407"/>
      <c r="Z47" s="407"/>
      <c r="AA47" s="407"/>
      <c r="AB47" s="407"/>
      <c r="AC47" s="407"/>
    </row>
    <row r="48" spans="1:29" ht="18.75" customHeight="1" x14ac:dyDescent="0.25">
      <c r="A48" s="35"/>
      <c r="B48" s="42" t="s">
        <v>102</v>
      </c>
      <c r="C48" s="404">
        <v>32.642076376866136</v>
      </c>
      <c r="D48" s="404">
        <v>61.299103112213487</v>
      </c>
      <c r="E48" s="404">
        <v>27.81271139372576</v>
      </c>
      <c r="F48" s="405">
        <v>1.2592736648175946</v>
      </c>
      <c r="G48" s="405">
        <v>3.714523649557445</v>
      </c>
      <c r="H48" s="405">
        <v>63.663914263775396</v>
      </c>
      <c r="I48" s="405">
        <v>31.865600000000001</v>
      </c>
      <c r="J48" s="405">
        <v>1040.1593489946656</v>
      </c>
      <c r="K48" s="405">
        <v>61.60095025967891</v>
      </c>
      <c r="L48" s="405">
        <f t="shared" si="2"/>
        <v>263.40533390897843</v>
      </c>
      <c r="M48" s="405">
        <v>220.44482049068267</v>
      </c>
      <c r="N48" s="405">
        <v>42.96051341829574</v>
      </c>
      <c r="O48" s="405">
        <v>32.960803855690962</v>
      </c>
      <c r="P48" s="405">
        <v>2.3895599939433936</v>
      </c>
      <c r="Q48" s="405">
        <v>122.49856824370274</v>
      </c>
      <c r="R48" s="405">
        <v>123.69021220647963</v>
      </c>
      <c r="S48" s="405">
        <v>103.78109384501322</v>
      </c>
      <c r="T48" s="405">
        <v>102.78125633382564</v>
      </c>
      <c r="U48" s="405">
        <v>102.81635407719585</v>
      </c>
      <c r="V48" s="406">
        <v>98.360138257296683</v>
      </c>
      <c r="W48" s="8"/>
      <c r="X48" s="407"/>
      <c r="Y48" s="407"/>
      <c r="Z48" s="407"/>
      <c r="AA48" s="407"/>
      <c r="AB48" s="407"/>
      <c r="AC48" s="407"/>
    </row>
    <row r="49" spans="1:29" x14ac:dyDescent="0.25">
      <c r="A49" s="35"/>
      <c r="B49" s="42" t="s">
        <v>139</v>
      </c>
      <c r="C49" s="404">
        <v>32.6863817763996</v>
      </c>
      <c r="D49" s="404">
        <v>61.302858992023772</v>
      </c>
      <c r="E49" s="404">
        <v>27.842563021564303</v>
      </c>
      <c r="F49" s="405">
        <v>1.26632615124822</v>
      </c>
      <c r="G49" s="405">
        <v>3.7296764486259013</v>
      </c>
      <c r="H49" s="405">
        <v>63.677836253775396</v>
      </c>
      <c r="I49" s="405">
        <v>31.872</v>
      </c>
      <c r="J49" s="405">
        <v>1041.7803599774079</v>
      </c>
      <c r="K49" s="405">
        <v>62.063478909373714</v>
      </c>
      <c r="L49" s="405">
        <f t="shared" si="2"/>
        <v>267.79317982352063</v>
      </c>
      <c r="M49" s="405">
        <v>221.99448143188121</v>
      </c>
      <c r="N49" s="405">
        <v>45.798698391639427</v>
      </c>
      <c r="O49" s="405">
        <v>33.25615591133058</v>
      </c>
      <c r="P49" s="405">
        <v>2.7128357344716107</v>
      </c>
      <c r="Q49" s="405">
        <v>123.22743533092577</v>
      </c>
      <c r="R49" s="405">
        <v>124.40118440656325</v>
      </c>
      <c r="S49" s="405">
        <v>104.00931199984012</v>
      </c>
      <c r="T49" s="405">
        <v>103.02796415817872</v>
      </c>
      <c r="U49" s="405">
        <v>103.94768705123842</v>
      </c>
      <c r="V49" s="406">
        <v>99.52631347591003</v>
      </c>
      <c r="W49" s="8"/>
      <c r="X49" s="407"/>
      <c r="Y49" s="407"/>
      <c r="Z49" s="407"/>
      <c r="AA49" s="407"/>
      <c r="AB49" s="407"/>
      <c r="AC49" s="407"/>
    </row>
    <row r="50" spans="1:29" x14ac:dyDescent="0.25">
      <c r="A50" s="35"/>
      <c r="B50" s="42" t="s">
        <v>140</v>
      </c>
      <c r="C50" s="404">
        <v>32.740079870565566</v>
      </c>
      <c r="D50" s="404">
        <v>61.321367158859225</v>
      </c>
      <c r="E50" s="404">
        <v>27.880391750729274</v>
      </c>
      <c r="F50" s="405">
        <v>1.264150298154159</v>
      </c>
      <c r="G50" s="405">
        <v>3.7176265772869721</v>
      </c>
      <c r="H50" s="405">
        <v>63.689089683775393</v>
      </c>
      <c r="I50" s="405">
        <v>31.878399999999999</v>
      </c>
      <c r="J50" s="405">
        <v>1043.7013621458373</v>
      </c>
      <c r="K50" s="405">
        <v>62.060281679851265</v>
      </c>
      <c r="L50" s="405">
        <f t="shared" si="2"/>
        <v>270.03521152342836</v>
      </c>
      <c r="M50" s="405">
        <v>223.77569479019667</v>
      </c>
      <c r="N50" s="405">
        <v>46.259516733231685</v>
      </c>
      <c r="O50" s="405">
        <v>33.587187361190637</v>
      </c>
      <c r="P50" s="405">
        <v>2.4431015207948121</v>
      </c>
      <c r="Q50" s="405">
        <v>124.04763397756642</v>
      </c>
      <c r="R50" s="405">
        <v>125.20405412059486</v>
      </c>
      <c r="S50" s="405">
        <v>104.2082689939099</v>
      </c>
      <c r="T50" s="405">
        <v>103.24577187525739</v>
      </c>
      <c r="U50" s="405">
        <v>104.16730754300528</v>
      </c>
      <c r="V50" s="406">
        <v>99.689662430296337</v>
      </c>
      <c r="W50" s="8"/>
      <c r="X50" s="407"/>
      <c r="Y50" s="407"/>
      <c r="Z50" s="407"/>
      <c r="AA50" s="407"/>
      <c r="AB50" s="407"/>
      <c r="AC50" s="407"/>
    </row>
    <row r="51" spans="1:29" x14ac:dyDescent="0.25">
      <c r="A51" s="35"/>
      <c r="B51" s="42" t="s">
        <v>141</v>
      </c>
      <c r="C51" s="404">
        <v>32.78554394596118</v>
      </c>
      <c r="D51" s="404">
        <v>61.324314437473006</v>
      </c>
      <c r="E51" s="404">
        <v>27.911184693125062</v>
      </c>
      <c r="F51" s="405">
        <v>1.2687877932456431</v>
      </c>
      <c r="G51" s="405">
        <v>3.7257750437219275</v>
      </c>
      <c r="H51" s="405">
        <v>63.697541543775394</v>
      </c>
      <c r="I51" s="405">
        <v>31.884799999999998</v>
      </c>
      <c r="J51" s="405">
        <v>1045.3605116081831</v>
      </c>
      <c r="K51" s="405">
        <v>62.051982375840154</v>
      </c>
      <c r="L51" s="405">
        <f t="shared" si="2"/>
        <v>272.15719867667781</v>
      </c>
      <c r="M51" s="405">
        <v>225.52246841174349</v>
      </c>
      <c r="N51" s="405">
        <v>46.634730264934319</v>
      </c>
      <c r="O51" s="405">
        <v>33.914098447533455</v>
      </c>
      <c r="P51" s="405">
        <v>2.533926581913704</v>
      </c>
      <c r="Q51" s="405">
        <v>124.87801551368412</v>
      </c>
      <c r="R51" s="405">
        <v>126.01687728176208</v>
      </c>
      <c r="S51" s="405">
        <v>104.42357256943444</v>
      </c>
      <c r="T51" s="405">
        <v>103.47985759211804</v>
      </c>
      <c r="U51" s="405">
        <v>104.39143232280459</v>
      </c>
      <c r="V51" s="406">
        <v>99.88728752768067</v>
      </c>
      <c r="W51" s="8"/>
      <c r="X51" s="407"/>
      <c r="Y51" s="407"/>
      <c r="Z51" s="407"/>
      <c r="AA51" s="407"/>
      <c r="AB51" s="407"/>
      <c r="AC51" s="407"/>
    </row>
    <row r="52" spans="1:29" ht="18.75" customHeight="1" x14ac:dyDescent="0.25">
      <c r="A52" s="35"/>
      <c r="B52" s="42" t="s">
        <v>142</v>
      </c>
      <c r="C52" s="404">
        <v>32.82765928449335</v>
      </c>
      <c r="D52" s="404">
        <v>61.320888607213114</v>
      </c>
      <c r="E52" s="404">
        <v>27.939105604887182</v>
      </c>
      <c r="F52" s="405">
        <v>1.2753109350469107</v>
      </c>
      <c r="G52" s="405">
        <v>3.7395890353157131</v>
      </c>
      <c r="H52" s="405">
        <v>63.703123633775391</v>
      </c>
      <c r="I52" s="405">
        <v>31.891200000000001</v>
      </c>
      <c r="J52" s="405">
        <v>1046.9134477736343</v>
      </c>
      <c r="K52" s="405">
        <v>62.050606085141354</v>
      </c>
      <c r="L52" s="405">
        <f t="shared" si="2"/>
        <v>274.2529208773916</v>
      </c>
      <c r="M52" s="405">
        <v>227.2644277307447</v>
      </c>
      <c r="N52" s="405">
        <v>46.988493146646931</v>
      </c>
      <c r="O52" s="405">
        <v>34.241323984289672</v>
      </c>
      <c r="P52" s="405">
        <v>2.6271797568495998</v>
      </c>
      <c r="Q52" s="405">
        <v>125.71682583103187</v>
      </c>
      <c r="R52" s="405">
        <v>126.8378781474984</v>
      </c>
      <c r="S52" s="405">
        <v>104.64037665356034</v>
      </c>
      <c r="T52" s="405">
        <v>103.71551620684909</v>
      </c>
      <c r="U52" s="405">
        <v>104.62740264676589</v>
      </c>
      <c r="V52" s="406">
        <v>100.0986040718871</v>
      </c>
      <c r="W52" s="8"/>
      <c r="X52" s="407"/>
      <c r="Y52" s="407"/>
      <c r="Z52" s="407"/>
      <c r="AA52" s="407"/>
      <c r="AB52" s="407"/>
      <c r="AC52" s="407"/>
    </row>
    <row r="53" spans="1:29" ht="18.75" customHeight="1" x14ac:dyDescent="0.25">
      <c r="A53" s="35"/>
      <c r="B53" s="42" t="s">
        <v>150</v>
      </c>
      <c r="C53" s="404">
        <v>32.864967153726468</v>
      </c>
      <c r="D53" s="404">
        <v>61.308393888446375</v>
      </c>
      <c r="E53" s="404">
        <v>27.962915761961145</v>
      </c>
      <c r="F53" s="405">
        <v>1.2851725501324602</v>
      </c>
      <c r="G53" s="405">
        <v>3.7633010033842909</v>
      </c>
      <c r="H53" s="405">
        <v>63.705836263775389</v>
      </c>
      <c r="I53" s="405">
        <v>31.894400000000001</v>
      </c>
      <c r="J53" s="405">
        <v>1048.2084083878133</v>
      </c>
      <c r="K53" s="405">
        <v>62.040581996120849</v>
      </c>
      <c r="L53" s="405">
        <f t="shared" si="2"/>
        <v>276.48399074428067</v>
      </c>
      <c r="M53" s="405">
        <v>229.0992206215717</v>
      </c>
      <c r="N53" s="405">
        <v>47.384770122708964</v>
      </c>
      <c r="O53" s="405">
        <v>34.583601111429793</v>
      </c>
      <c r="P53" s="405">
        <v>2.7562366547526125</v>
      </c>
      <c r="Q53" s="405">
        <v>126.62387507222832</v>
      </c>
      <c r="R53" s="405">
        <v>127.74019820239072</v>
      </c>
      <c r="S53" s="405">
        <v>104.88359718903457</v>
      </c>
      <c r="T53" s="405">
        <v>103.96701817033562</v>
      </c>
      <c r="U53" s="405">
        <v>104.86574818970382</v>
      </c>
      <c r="V53" s="406">
        <v>100.29471330810352</v>
      </c>
      <c r="W53" s="8"/>
      <c r="X53" s="407"/>
      <c r="Y53" s="407"/>
      <c r="Z53" s="407"/>
      <c r="AA53" s="407"/>
      <c r="AB53" s="407"/>
      <c r="AC53" s="407"/>
    </row>
    <row r="54" spans="1:29" ht="18.75" customHeight="1" x14ac:dyDescent="0.25">
      <c r="A54" s="35"/>
      <c r="B54" s="42" t="s">
        <v>151</v>
      </c>
      <c r="C54" s="404">
        <v>32.90012247184707</v>
      </c>
      <c r="D54" s="404">
        <v>61.293208529074334</v>
      </c>
      <c r="E54" s="404">
        <v>27.984876925646851</v>
      </c>
      <c r="F54" s="405">
        <v>1.2949717710024282</v>
      </c>
      <c r="G54" s="405">
        <v>3.7870103875301306</v>
      </c>
      <c r="H54" s="405">
        <v>63.705751973775392</v>
      </c>
      <c r="I54" s="405">
        <v>31.897600000000001</v>
      </c>
      <c r="J54" s="405">
        <v>1049.4349465579892</v>
      </c>
      <c r="K54" s="405">
        <v>62.047133285390565</v>
      </c>
      <c r="L54" s="405">
        <f t="shared" si="2"/>
        <v>278.84733453541935</v>
      </c>
      <c r="M54" s="405">
        <v>231.00809005337138</v>
      </c>
      <c r="N54" s="405">
        <v>47.83924448204796</v>
      </c>
      <c r="O54" s="405">
        <v>34.938173934024562</v>
      </c>
      <c r="P54" s="405">
        <v>2.8465542440221441</v>
      </c>
      <c r="Q54" s="405">
        <v>127.57871716716387</v>
      </c>
      <c r="R54" s="405">
        <v>128.69054657523313</v>
      </c>
      <c r="S54" s="405">
        <v>105.13749026573038</v>
      </c>
      <c r="T54" s="405">
        <v>104.22914884766286</v>
      </c>
      <c r="U54" s="405">
        <v>105.14160972196755</v>
      </c>
      <c r="V54" s="406">
        <v>100.52148174445911</v>
      </c>
      <c r="W54" s="8"/>
      <c r="X54" s="407"/>
      <c r="Y54" s="407"/>
      <c r="Z54" s="407"/>
      <c r="AA54" s="407"/>
      <c r="AB54" s="407"/>
      <c r="AC54" s="407"/>
    </row>
    <row r="55" spans="1:29" ht="18.75" customHeight="1" x14ac:dyDescent="0.25">
      <c r="A55" s="238"/>
      <c r="B55" s="42" t="s">
        <v>152</v>
      </c>
      <c r="C55" s="404">
        <v>32.93164139335542</v>
      </c>
      <c r="D55" s="404">
        <v>61.271191241512241</v>
      </c>
      <c r="E55" s="404">
        <v>28.003728854588307</v>
      </c>
      <c r="F55" s="405">
        <v>1.3063666513261962</v>
      </c>
      <c r="G55" s="405">
        <v>3.8155451380855707</v>
      </c>
      <c r="H55" s="405">
        <v>63.701760673775389</v>
      </c>
      <c r="I55" s="405">
        <v>31.904</v>
      </c>
      <c r="J55" s="405">
        <v>1050.6510870136112</v>
      </c>
      <c r="K55" s="405">
        <v>62.014611777408362</v>
      </c>
      <c r="L55" s="405">
        <f t="shared" si="2"/>
        <v>281.01387635001504</v>
      </c>
      <c r="M55" s="405">
        <v>232.78224361331283</v>
      </c>
      <c r="N55" s="405">
        <v>48.231632736702231</v>
      </c>
      <c r="O55" s="405">
        <v>35.273469023083862</v>
      </c>
      <c r="P55" s="405">
        <v>2.8779827493289076</v>
      </c>
      <c r="Q55" s="405">
        <v>128.47198325787221</v>
      </c>
      <c r="R55" s="405">
        <v>129.56560103771108</v>
      </c>
      <c r="S55" s="405">
        <v>105.39304316472982</v>
      </c>
      <c r="T55" s="405">
        <v>104.50345746487477</v>
      </c>
      <c r="U55" s="405">
        <v>105.36204261028385</v>
      </c>
      <c r="V55" s="406">
        <v>100.70298437581519</v>
      </c>
      <c r="W55" s="8"/>
      <c r="X55" s="407"/>
      <c r="Y55" s="407"/>
      <c r="Z55" s="407"/>
      <c r="AA55" s="407"/>
      <c r="AB55" s="407"/>
      <c r="AC55" s="407"/>
    </row>
    <row r="56" spans="1:29" ht="18.75" customHeight="1" x14ac:dyDescent="0.25">
      <c r="A56" s="408"/>
      <c r="B56" s="42" t="s">
        <v>153</v>
      </c>
      <c r="C56" s="404">
        <v>32.961202178978041</v>
      </c>
      <c r="D56" s="404">
        <v>61.245487327162216</v>
      </c>
      <c r="E56" s="404">
        <v>28.02090090417051</v>
      </c>
      <c r="F56" s="405">
        <v>1.316990052502456</v>
      </c>
      <c r="G56" s="405">
        <v>3.8420639093474573</v>
      </c>
      <c r="H56" s="405">
        <v>63.692597633775392</v>
      </c>
      <c r="I56" s="405">
        <v>31.913599999999999</v>
      </c>
      <c r="J56" s="405">
        <v>1051.9106218590337</v>
      </c>
      <c r="K56" s="405">
        <v>62.00443805993379</v>
      </c>
      <c r="L56" s="405">
        <f t="shared" si="2"/>
        <v>283.23313050604963</v>
      </c>
      <c r="M56" s="405">
        <v>234.59199781754748</v>
      </c>
      <c r="N56" s="405">
        <v>48.641132688502154</v>
      </c>
      <c r="O56" s="405">
        <v>35.615228082858735</v>
      </c>
      <c r="P56" s="405">
        <v>2.9229285653528621</v>
      </c>
      <c r="Q56" s="405">
        <v>129.39143884470201</v>
      </c>
      <c r="R56" s="405">
        <v>130.45362963994043</v>
      </c>
      <c r="S56" s="405">
        <v>105.65545958813523</v>
      </c>
      <c r="T56" s="405">
        <v>104.79518259200293</v>
      </c>
      <c r="U56" s="405">
        <v>105.63826078735698</v>
      </c>
      <c r="V56" s="406">
        <v>100.91297193529662</v>
      </c>
      <c r="W56" s="8"/>
      <c r="X56" s="407"/>
      <c r="Y56" s="407"/>
      <c r="Z56" s="407"/>
      <c r="AA56" s="407"/>
      <c r="AB56" s="407"/>
      <c r="AC56" s="407"/>
    </row>
    <row r="57" spans="1:29" ht="18.75" customHeight="1" x14ac:dyDescent="0.25">
      <c r="A57" s="408"/>
      <c r="B57" s="42" t="s">
        <v>167</v>
      </c>
      <c r="C57" s="404">
        <v>32.989714946589658</v>
      </c>
      <c r="D57" s="404">
        <v>61.217800187451466</v>
      </c>
      <c r="E57" s="404">
        <v>28.037167981340207</v>
      </c>
      <c r="F57" s="405">
        <v>1.3251521445217711</v>
      </c>
      <c r="G57" s="405">
        <v>3.8617434857121302</v>
      </c>
      <c r="H57" s="405">
        <v>63.676836263775392</v>
      </c>
      <c r="I57" s="405">
        <v>31.926400000000001</v>
      </c>
      <c r="J57" s="405">
        <v>1053.2428352708002</v>
      </c>
      <c r="K57" s="405">
        <v>61.994147325769511</v>
      </c>
      <c r="L57" s="405">
        <f t="shared" si="2"/>
        <v>285.67539770654469</v>
      </c>
      <c r="M57" s="405">
        <v>236.55413624864229</v>
      </c>
      <c r="N57" s="405">
        <v>49.12126145790242</v>
      </c>
      <c r="O57" s="405">
        <v>35.981246232571308</v>
      </c>
      <c r="P57" s="405">
        <v>2.9805590711654304</v>
      </c>
      <c r="Q57" s="405">
        <v>130.39797446695479</v>
      </c>
      <c r="R57" s="405">
        <v>131.41571944026686</v>
      </c>
      <c r="S57" s="405">
        <v>105.92185489777721</v>
      </c>
      <c r="T57" s="405">
        <v>105.10154636965552</v>
      </c>
      <c r="U57" s="405">
        <v>105.93061176905792</v>
      </c>
      <c r="V57" s="406">
        <v>101.19825575588567</v>
      </c>
      <c r="W57" s="8"/>
      <c r="X57" s="407"/>
      <c r="Y57" s="407"/>
      <c r="Z57" s="407"/>
      <c r="AA57" s="407"/>
      <c r="AB57" s="407"/>
      <c r="AC57" s="407"/>
    </row>
    <row r="58" spans="1:29" ht="18.75" customHeight="1" x14ac:dyDescent="0.25">
      <c r="A58" s="408"/>
      <c r="B58" s="42" t="s">
        <v>168</v>
      </c>
      <c r="C58" s="404">
        <v>33.018296134263906</v>
      </c>
      <c r="D58" s="404">
        <v>61.185433792670274</v>
      </c>
      <c r="E58" s="404">
        <v>28.053479410039166</v>
      </c>
      <c r="F58" s="405">
        <v>1.331540798865112</v>
      </c>
      <c r="G58" s="405">
        <v>3.8764108297145805</v>
      </c>
      <c r="H58" s="405">
        <v>63.652880963775395</v>
      </c>
      <c r="I58" s="405">
        <v>31.9392</v>
      </c>
      <c r="J58" s="405">
        <v>1054.5779638914814</v>
      </c>
      <c r="K58" s="405">
        <v>61.97346277697234</v>
      </c>
      <c r="L58" s="405">
        <f t="shared" si="2"/>
        <v>288.03501465463142</v>
      </c>
      <c r="M58" s="405">
        <v>238.41279887983404</v>
      </c>
      <c r="N58" s="405">
        <v>49.622215774797404</v>
      </c>
      <c r="O58" s="405">
        <v>36.332664618815834</v>
      </c>
      <c r="P58" s="405">
        <v>2.9530090775580504</v>
      </c>
      <c r="Q58" s="405">
        <v>131.34612826614233</v>
      </c>
      <c r="R58" s="405">
        <v>132.31822419521754</v>
      </c>
      <c r="S58" s="405">
        <v>106.18866130552067</v>
      </c>
      <c r="T58" s="405">
        <v>105.40853017848295</v>
      </c>
      <c r="U58" s="405">
        <v>106.20752402630703</v>
      </c>
      <c r="V58" s="406">
        <v>101.4396245322887</v>
      </c>
      <c r="W58" s="8"/>
      <c r="X58" s="407"/>
      <c r="Y58" s="407"/>
      <c r="Z58" s="407"/>
      <c r="AA58" s="407"/>
      <c r="AB58" s="407"/>
      <c r="AC58" s="407"/>
    </row>
    <row r="59" spans="1:29" ht="18.75" customHeight="1" x14ac:dyDescent="0.25">
      <c r="A59" s="238"/>
      <c r="B59" s="42" t="s">
        <v>169</v>
      </c>
      <c r="C59" s="404">
        <v>33.042516179857884</v>
      </c>
      <c r="D59" s="404">
        <v>61.1449684227616</v>
      </c>
      <c r="E59" s="404">
        <v>28.066072702827032</v>
      </c>
      <c r="F59" s="405">
        <v>1.338770180528476</v>
      </c>
      <c r="G59" s="405">
        <v>3.8938920623720126</v>
      </c>
      <c r="H59" s="405">
        <v>63.622354223775396</v>
      </c>
      <c r="I59" s="405">
        <v>31.952000000000002</v>
      </c>
      <c r="J59" s="405">
        <v>1055.7744769788192</v>
      </c>
      <c r="K59" s="405">
        <v>61.976733020204762</v>
      </c>
      <c r="L59" s="405">
        <f t="shared" si="2"/>
        <v>290.37681350500003</v>
      </c>
      <c r="M59" s="405">
        <v>240.32761127707462</v>
      </c>
      <c r="N59" s="405">
        <v>50.049202227925399</v>
      </c>
      <c r="O59" s="405">
        <v>36.693766725414584</v>
      </c>
      <c r="P59" s="405">
        <v>3.0120519508390231</v>
      </c>
      <c r="Q59" s="405">
        <v>132.34162613587253</v>
      </c>
      <c r="R59" s="405">
        <v>133.26768122046028</v>
      </c>
      <c r="S59" s="405">
        <v>106.46982163319502</v>
      </c>
      <c r="T59" s="405">
        <v>105.72998044457658</v>
      </c>
      <c r="U59" s="405">
        <v>106.53686981899267</v>
      </c>
      <c r="V59" s="406">
        <v>101.69057410638625</v>
      </c>
      <c r="W59" s="8"/>
      <c r="X59" s="407"/>
      <c r="Y59" s="407"/>
      <c r="Z59" s="407"/>
      <c r="AA59" s="407"/>
      <c r="AB59" s="407"/>
      <c r="AC59" s="407"/>
    </row>
    <row r="60" spans="1:29" ht="18.75" customHeight="1" x14ac:dyDescent="0.25">
      <c r="A60" s="238"/>
      <c r="B60" s="42" t="s">
        <v>170</v>
      </c>
      <c r="C60" s="404">
        <v>33.065389543512744</v>
      </c>
      <c r="D60" s="404">
        <v>61.102008431504196</v>
      </c>
      <c r="E60" s="404">
        <v>28.077510753419652</v>
      </c>
      <c r="F60" s="405">
        <v>1.344877979672116</v>
      </c>
      <c r="G60" s="405">
        <v>3.9083624640987398</v>
      </c>
      <c r="H60" s="405">
        <v>63.587227773775396</v>
      </c>
      <c r="I60" s="405">
        <v>31.961600000000001</v>
      </c>
      <c r="J60" s="405">
        <v>1056.822754433937</v>
      </c>
      <c r="K60" s="405">
        <v>61.987839140598659</v>
      </c>
      <c r="L60" s="405">
        <f t="shared" si="2"/>
        <v>292.73345654892927</v>
      </c>
      <c r="M60" s="405">
        <v>242.26910966134696</v>
      </c>
      <c r="N60" s="405">
        <v>50.464346887582323</v>
      </c>
      <c r="O60" s="405">
        <v>37.0600950017758</v>
      </c>
      <c r="P60" s="405">
        <v>3.0643198288050257</v>
      </c>
      <c r="Q60" s="405">
        <v>133.35640636199633</v>
      </c>
      <c r="R60" s="405">
        <v>134.24922705844605</v>
      </c>
      <c r="S60" s="405">
        <v>106.7665817476241</v>
      </c>
      <c r="T60" s="405">
        <v>106.05653360833782</v>
      </c>
      <c r="U60" s="405">
        <v>106.8844256814544</v>
      </c>
      <c r="V60" s="406">
        <v>101.94697639844338</v>
      </c>
      <c r="W60" s="8"/>
      <c r="X60" s="407"/>
      <c r="Y60" s="407"/>
      <c r="Z60" s="407"/>
      <c r="AA60" s="407"/>
      <c r="AB60" s="407"/>
      <c r="AC60" s="407"/>
    </row>
    <row r="61" spans="1:29" x14ac:dyDescent="0.25">
      <c r="A61" s="35"/>
      <c r="B61" s="42" t="s">
        <v>172</v>
      </c>
      <c r="C61" s="404">
        <v>33.087091061347145</v>
      </c>
      <c r="D61" s="404">
        <v>61.056886952418068</v>
      </c>
      <c r="E61" s="404">
        <v>28.087942958140829</v>
      </c>
      <c r="F61" s="405">
        <v>1.3509440948157583</v>
      </c>
      <c r="G61" s="405">
        <v>3.9228257032950924</v>
      </c>
      <c r="H61" s="405">
        <v>63.549836263775397</v>
      </c>
      <c r="I61" s="405">
        <v>31.9712</v>
      </c>
      <c r="J61" s="405">
        <v>1057.8340057405417</v>
      </c>
      <c r="K61" s="405">
        <v>61.978152631943786</v>
      </c>
      <c r="L61" s="405">
        <f t="shared" si="2"/>
        <v>295.23224983430958</v>
      </c>
      <c r="M61" s="405">
        <v>244.34248515935138</v>
      </c>
      <c r="N61" s="405">
        <v>50.889764674958194</v>
      </c>
      <c r="O61" s="405">
        <v>37.447795069449917</v>
      </c>
      <c r="P61" s="405">
        <v>3.1056939510650921</v>
      </c>
      <c r="Q61" s="405">
        <v>134.44773647228641</v>
      </c>
      <c r="R61" s="405">
        <v>135.30722268426146</v>
      </c>
      <c r="S61" s="405">
        <v>107.06790276866995</v>
      </c>
      <c r="T61" s="405">
        <v>106.38779579175346</v>
      </c>
      <c r="U61" s="405">
        <v>107.20038458277426</v>
      </c>
      <c r="V61" s="406">
        <v>102.25395221197995</v>
      </c>
      <c r="W61" s="8"/>
      <c r="X61" s="407"/>
      <c r="Y61" s="407"/>
      <c r="Z61" s="407"/>
      <c r="AA61" s="407"/>
      <c r="AB61" s="407"/>
      <c r="AC61" s="407"/>
    </row>
    <row r="62" spans="1:29" x14ac:dyDescent="0.25">
      <c r="A62" s="35"/>
      <c r="B62" s="42" t="s">
        <v>173</v>
      </c>
      <c r="C62" s="404">
        <v>33.107881595572451</v>
      </c>
      <c r="D62" s="404">
        <v>61.009151013679727</v>
      </c>
      <c r="E62" s="404">
        <v>28.09759155188523</v>
      </c>
      <c r="F62" s="405">
        <v>1.35870643070062</v>
      </c>
      <c r="G62" s="405">
        <v>3.9420972846656888</v>
      </c>
      <c r="H62" s="405">
        <v>63.512890963775398</v>
      </c>
      <c r="I62" s="405">
        <v>31.980799999999999</v>
      </c>
      <c r="J62" s="405">
        <v>1058.8165397316834</v>
      </c>
      <c r="K62" s="405">
        <v>61.972939118417315</v>
      </c>
      <c r="L62" s="405">
        <f t="shared" si="2"/>
        <v>297.78168368610829</v>
      </c>
      <c r="M62" s="405">
        <v>246.37771373425804</v>
      </c>
      <c r="N62" s="405">
        <v>51.403969951850236</v>
      </c>
      <c r="O62" s="405">
        <v>37.83087529219145</v>
      </c>
      <c r="P62" s="405">
        <v>3.1785673094450146</v>
      </c>
      <c r="Q62" s="405">
        <v>135.52105336143168</v>
      </c>
      <c r="R62" s="405">
        <v>136.34646019881777</v>
      </c>
      <c r="S62" s="405">
        <v>107.37296547131527</v>
      </c>
      <c r="T62" s="405">
        <v>106.72295681160232</v>
      </c>
      <c r="U62" s="405">
        <v>107.53189113616715</v>
      </c>
      <c r="V62" s="406">
        <v>102.57528359666553</v>
      </c>
      <c r="W62" s="8"/>
      <c r="X62" s="8"/>
      <c r="Y62" s="8"/>
      <c r="Z62" s="8"/>
      <c r="AA62" s="8"/>
      <c r="AB62" s="8"/>
      <c r="AC62" s="407"/>
    </row>
    <row r="63" spans="1:29" x14ac:dyDescent="0.25">
      <c r="A63" s="35"/>
      <c r="B63" s="42" t="s">
        <v>174</v>
      </c>
      <c r="C63" s="404">
        <v>33.130285943472629</v>
      </c>
      <c r="D63" s="404">
        <v>60.964398001522603</v>
      </c>
      <c r="E63" s="404">
        <v>28.108599298997433</v>
      </c>
      <c r="F63" s="405">
        <v>1.3648137734294472</v>
      </c>
      <c r="G63" s="405">
        <v>3.9565439283560293</v>
      </c>
      <c r="H63" s="405">
        <v>63.475847803775395</v>
      </c>
      <c r="I63" s="405">
        <v>31.990400000000001</v>
      </c>
      <c r="J63" s="405">
        <v>1059.8510994460667</v>
      </c>
      <c r="K63" s="405">
        <v>61.983666410474768</v>
      </c>
      <c r="L63" s="405">
        <f t="shared" si="2"/>
        <v>300.30514609067689</v>
      </c>
      <c r="M63" s="405">
        <v>248.44680919703177</v>
      </c>
      <c r="N63" s="405">
        <v>51.858336893645145</v>
      </c>
      <c r="O63" s="405">
        <v>38.220382063281427</v>
      </c>
      <c r="P63" s="405">
        <v>3.2219822812947712</v>
      </c>
      <c r="Q63" s="405">
        <v>136.60564988074771</v>
      </c>
      <c r="R63" s="405">
        <v>137.39641890830424</v>
      </c>
      <c r="S63" s="405">
        <v>107.68456733070153</v>
      </c>
      <c r="T63" s="405">
        <v>107.06480139162142</v>
      </c>
      <c r="U63" s="405">
        <v>107.89494195510308</v>
      </c>
      <c r="V63" s="406">
        <v>102.8807664629328</v>
      </c>
      <c r="W63" s="8"/>
      <c r="X63" s="8"/>
      <c r="Y63" s="8"/>
      <c r="Z63" s="8"/>
      <c r="AA63" s="8"/>
      <c r="AB63" s="8"/>
      <c r="AC63" s="407"/>
    </row>
    <row r="64" spans="1:29" x14ac:dyDescent="0.25">
      <c r="A64" s="35"/>
      <c r="B64" s="42" t="s">
        <v>175</v>
      </c>
      <c r="C64" s="404">
        <v>33.153974209546234</v>
      </c>
      <c r="D64" s="404">
        <v>60.922009219241154</v>
      </c>
      <c r="E64" s="404">
        <v>28.120685217285988</v>
      </c>
      <c r="F64" s="405">
        <v>1.3692504568643609</v>
      </c>
      <c r="G64" s="405">
        <v>3.9661719613248478</v>
      </c>
      <c r="H64" s="405">
        <v>63.438072253775395</v>
      </c>
      <c r="I64" s="405">
        <v>31.9968</v>
      </c>
      <c r="J64" s="405">
        <v>1060.8210819880089</v>
      </c>
      <c r="K64" s="405">
        <v>61.981891056383056</v>
      </c>
      <c r="L64" s="405">
        <f t="shared" si="2"/>
        <v>302.8518396838586</v>
      </c>
      <c r="M64" s="405">
        <v>250.53419087492904</v>
      </c>
      <c r="N64" s="405">
        <v>52.317648808929547</v>
      </c>
      <c r="O64" s="405">
        <v>38.613944407982451</v>
      </c>
      <c r="P64" s="405">
        <v>3.2527585415600697</v>
      </c>
      <c r="Q64" s="405">
        <v>137.69416826065373</v>
      </c>
      <c r="R64" s="405">
        <v>138.46353737599537</v>
      </c>
      <c r="S64" s="405">
        <v>108.01469875973631</v>
      </c>
      <c r="T64" s="405">
        <v>107.41451783988151</v>
      </c>
      <c r="U64" s="405">
        <v>108.24405665305645</v>
      </c>
      <c r="V64" s="406">
        <v>103.18790244972743</v>
      </c>
      <c r="W64" s="8"/>
      <c r="X64" s="8"/>
      <c r="Y64" s="8"/>
      <c r="Z64" s="8"/>
      <c r="AA64" s="8"/>
      <c r="AB64" s="8"/>
      <c r="AC64" s="407"/>
    </row>
    <row r="65" spans="1:29" x14ac:dyDescent="0.25">
      <c r="A65" s="35"/>
      <c r="B65" s="42" t="s">
        <v>197</v>
      </c>
      <c r="C65" s="404">
        <v>33.180228476707626</v>
      </c>
      <c r="D65" s="404">
        <v>60.884327335362805</v>
      </c>
      <c r="E65" s="404">
        <v>28.134935508918481</v>
      </c>
      <c r="F65" s="405">
        <v>1.3703359206367041</v>
      </c>
      <c r="G65" s="405">
        <v>3.9661752117196447</v>
      </c>
      <c r="H65" s="405">
        <v>63.398836263775394</v>
      </c>
      <c r="I65" s="405">
        <v>32</v>
      </c>
      <c r="J65" s="405">
        <v>1061.767311254644</v>
      </c>
      <c r="K65" s="405">
        <v>61.982414477596492</v>
      </c>
      <c r="L65" s="405">
        <f t="shared" si="2"/>
        <v>305.48123512703796</v>
      </c>
      <c r="M65" s="405">
        <v>252.62236447414594</v>
      </c>
      <c r="N65" s="405">
        <v>52.858870652892016</v>
      </c>
      <c r="O65" s="405">
        <v>39.008877861268608</v>
      </c>
      <c r="P65" s="405">
        <v>3.2159512646313857</v>
      </c>
      <c r="Q65" s="405">
        <v>138.77151015363515</v>
      </c>
      <c r="R65" s="405">
        <v>139.5329442499926</v>
      </c>
      <c r="S65" s="405">
        <v>108.35914107597675</v>
      </c>
      <c r="T65" s="405">
        <v>107.76782305347858</v>
      </c>
      <c r="U65" s="405">
        <v>108.60408640637674</v>
      </c>
      <c r="V65" s="406">
        <v>103.50836330971971</v>
      </c>
      <c r="W65" s="8"/>
      <c r="X65" s="8"/>
      <c r="Y65" s="8"/>
      <c r="Z65" s="8"/>
      <c r="AA65" s="8"/>
      <c r="AB65" s="8"/>
      <c r="AC65" s="407"/>
    </row>
    <row r="66" spans="1:29" x14ac:dyDescent="0.25">
      <c r="A66" s="35"/>
      <c r="B66" s="42" t="s">
        <v>198</v>
      </c>
      <c r="C66" s="404">
        <v>33.208759663235092</v>
      </c>
      <c r="D66" s="404">
        <v>60.844451385291045</v>
      </c>
      <c r="E66" s="404">
        <v>28.151103258730029</v>
      </c>
      <c r="F66" s="405">
        <v>1.371515195194883</v>
      </c>
      <c r="G66" s="405">
        <v>3.9661778305979389</v>
      </c>
      <c r="H66" s="405">
        <v>63.35731517377539</v>
      </c>
      <c r="I66" s="405">
        <v>32</v>
      </c>
      <c r="J66" s="405">
        <v>1062.680309223523</v>
      </c>
      <c r="K66" s="405">
        <v>61.991992348500197</v>
      </c>
      <c r="L66" s="405">
        <f t="shared" si="2"/>
        <v>308.20875609237567</v>
      </c>
      <c r="M66" s="405">
        <v>254.80821353720461</v>
      </c>
      <c r="N66" s="405">
        <v>53.400542555171043</v>
      </c>
      <c r="O66" s="405">
        <v>39.420172573178711</v>
      </c>
      <c r="P66" s="405">
        <v>3.2251867730935544</v>
      </c>
      <c r="Q66" s="405">
        <v>139.8918604492016</v>
      </c>
      <c r="R66" s="405">
        <v>140.65944186581203</v>
      </c>
      <c r="S66" s="405">
        <v>108.71892406998771</v>
      </c>
      <c r="T66" s="405">
        <v>108.12564270442098</v>
      </c>
      <c r="U66" s="405">
        <v>108.9838157542857</v>
      </c>
      <c r="V66" s="406">
        <v>103.84780412428067</v>
      </c>
      <c r="W66" s="8"/>
      <c r="X66" s="8"/>
      <c r="Y66" s="8"/>
      <c r="Z66" s="8"/>
      <c r="AA66" s="8"/>
      <c r="AB66" s="8"/>
      <c r="AC66" s="407"/>
    </row>
    <row r="67" spans="1:29" x14ac:dyDescent="0.25">
      <c r="A67" s="35"/>
      <c r="B67" s="42" t="s">
        <v>199</v>
      </c>
      <c r="C67" s="404">
        <v>33.236782493716042</v>
      </c>
      <c r="D67" s="404">
        <v>60.803626679481027</v>
      </c>
      <c r="E67" s="404">
        <v>28.1668264079808</v>
      </c>
      <c r="F67" s="405">
        <v>1.3726737668609921</v>
      </c>
      <c r="G67" s="405">
        <v>3.966181255567943</v>
      </c>
      <c r="H67" s="405">
        <v>63.314806673775394</v>
      </c>
      <c r="I67" s="405">
        <v>32</v>
      </c>
      <c r="J67" s="405">
        <v>1063.5770397989133</v>
      </c>
      <c r="K67" s="405">
        <v>61.981685796573998</v>
      </c>
      <c r="L67" s="405">
        <f t="shared" si="2"/>
        <v>310.85590013865396</v>
      </c>
      <c r="M67" s="405">
        <v>256.98124472761288</v>
      </c>
      <c r="N67" s="405">
        <v>53.874655411041118</v>
      </c>
      <c r="O67" s="405">
        <v>39.830788584405795</v>
      </c>
      <c r="P67" s="405">
        <v>3.2212923316312612</v>
      </c>
      <c r="Q67" s="405">
        <v>141.00611720493126</v>
      </c>
      <c r="R67" s="405">
        <v>141.77981250676908</v>
      </c>
      <c r="S67" s="405">
        <v>109.07059263968124</v>
      </c>
      <c r="T67" s="405">
        <v>108.47539221162342</v>
      </c>
      <c r="U67" s="405">
        <v>109.31796487981242</v>
      </c>
      <c r="V67" s="406">
        <v>104.15219738127907</v>
      </c>
      <c r="W67" s="8"/>
      <c r="X67" s="8"/>
      <c r="Y67" s="8"/>
      <c r="Z67" s="8"/>
      <c r="AA67" s="8"/>
      <c r="AB67" s="8"/>
      <c r="AC67" s="407"/>
    </row>
    <row r="68" spans="1:29" x14ac:dyDescent="0.25">
      <c r="A68" s="35"/>
      <c r="B68" s="309" t="s">
        <v>200</v>
      </c>
      <c r="C68" s="404">
        <v>33.265061502814412</v>
      </c>
      <c r="D68" s="404">
        <v>60.763254117517043</v>
      </c>
      <c r="E68" s="404">
        <v>28.182753052606259</v>
      </c>
      <c r="F68" s="405">
        <v>1.3738440735274124</v>
      </c>
      <c r="G68" s="405">
        <v>3.9661878765180751</v>
      </c>
      <c r="H68" s="405">
        <v>63.272771093775397</v>
      </c>
      <c r="I68" s="405">
        <v>32</v>
      </c>
      <c r="J68" s="405">
        <v>1064.4819680900612</v>
      </c>
      <c r="K68" s="405">
        <v>61.984803731110688</v>
      </c>
      <c r="L68" s="405">
        <f t="shared" si="2"/>
        <v>313.52223666483246</v>
      </c>
      <c r="M68" s="405">
        <v>259.16772452256635</v>
      </c>
      <c r="N68" s="405">
        <v>54.354512142266124</v>
      </c>
      <c r="O68" s="405">
        <v>40.244794652741177</v>
      </c>
      <c r="P68" s="405">
        <v>3.2182273116174827</v>
      </c>
      <c r="Q68" s="405">
        <v>142.12547959012264</v>
      </c>
      <c r="R68" s="405">
        <v>142.9053167915861</v>
      </c>
      <c r="S68" s="405">
        <v>109.44441217612926</v>
      </c>
      <c r="T68" s="405">
        <v>108.84717180730716</v>
      </c>
      <c r="U68" s="405">
        <v>109.69809078290298</v>
      </c>
      <c r="V68" s="406">
        <v>104.45843864411364</v>
      </c>
      <c r="W68" s="8"/>
      <c r="X68" s="8"/>
      <c r="Y68" s="8"/>
      <c r="Z68" s="8"/>
      <c r="AA68" s="8"/>
      <c r="AB68" s="8"/>
      <c r="AC68" s="407"/>
    </row>
    <row r="69" spans="1:29" x14ac:dyDescent="0.25">
      <c r="A69" s="35"/>
      <c r="B69" s="42">
        <v>2008</v>
      </c>
      <c r="C69" s="409">
        <v>29.628499999999999</v>
      </c>
      <c r="D69" s="409">
        <v>60.023568488604624</v>
      </c>
      <c r="E69" s="409">
        <v>25.78275</v>
      </c>
      <c r="F69" s="409">
        <v>1.7862499999999999</v>
      </c>
      <c r="G69" s="409">
        <v>5.6849285617765286</v>
      </c>
      <c r="H69" s="409">
        <v>63.641558528425399</v>
      </c>
      <c r="I69" s="409">
        <v>31.932009046337122</v>
      </c>
      <c r="J69" s="409">
        <v>946.10000000000014</v>
      </c>
      <c r="K69" s="145">
        <f ca="1">AVERAGE(OFFSET(K$4,4*(ROW()-ROW(K$69)),0):OFFSET(K$7,4*(ROW()-ROW(K$69)),0))</f>
        <v>62.128452297112723</v>
      </c>
      <c r="L69" s="409">
        <f ca="1">SUM(OFFSET(L$4,4*(ROW()-ROW(L$69)),0):OFFSET(L$7,4*(ROW()-ROW(L$69)),0))</f>
        <v>790.18500000000006</v>
      </c>
      <c r="M69" s="409">
        <f ca="1">SUM(OFFSET(M$4,4*(ROW()-ROW(M$69)),0):OFFSET(M$7,4*(ROW()-ROW(M$69)),0))</f>
        <v>662.38800000000003</v>
      </c>
      <c r="N69" s="409">
        <f ca="1">SUM(OFFSET(N$4,4*(ROW()-ROW(N$69)),0):OFFSET(N$7,4*(ROW()-ROW(N$69)),0))</f>
        <v>127.797</v>
      </c>
      <c r="O69" s="409">
        <f ca="1">SUM(OFFSET(O$4,4*(ROW()-ROW(O$69)),0):OFFSET(O$7,4*(ROW()-ROW(O$69)),0))</f>
        <v>98.024000000000001</v>
      </c>
      <c r="P69" s="409">
        <v>1.277666540007985</v>
      </c>
      <c r="Q69" s="409">
        <f ca="1">AVERAGE(OFFSET(Q$4,4*(ROW()-ROW(Q$69)),0):OFFSET(Q$7,4*(ROW()-ROW(Q$69)),0))</f>
        <v>99.264811781658551</v>
      </c>
      <c r="R69" s="409">
        <f ca="1">AVERAGE(OFFSET(R$4,4*(ROW()-ROW(R$69)),0):OFFSET(R$7,4*(ROW()-ROW(R$69)),0))</f>
        <v>100.02209167802252</v>
      </c>
      <c r="S69" s="409">
        <f ca="1">AVERAGE(OFFSET(S$4,4*(ROW()-ROW(S$69)),0):OFFSET(S$7,4*(ROW()-ROW(S$69)),0))</f>
        <v>99.188130795919818</v>
      </c>
      <c r="T69" s="409">
        <f ca="1">AVERAGE(OFFSET(T$4,4*(ROW()-ROW(T$69)),0):OFFSET(T$7,4*(ROW()-ROW(T$69)),0))</f>
        <v>98.438857571059629</v>
      </c>
      <c r="U69" s="409">
        <f ca="1">AVERAGE(OFFSET(U$4,4*(ROW()-ROW(U$69)),0):OFFSET(U$7,4*(ROW()-ROW(U$69)),0))</f>
        <v>97.908768527234088</v>
      </c>
      <c r="V69" s="410">
        <f ca="1">AVERAGE(OFFSET(V$4,4*(ROW()-ROW(V$69)),0):OFFSET(V$7,4*(ROW()-ROW(V$69)),0))</f>
        <v>97.323826466512017</v>
      </c>
      <c r="W69" s="8"/>
      <c r="X69" s="8"/>
      <c r="Y69" s="8"/>
      <c r="Z69" s="8"/>
      <c r="AA69" s="8"/>
      <c r="AB69" s="8"/>
      <c r="AC69" s="407"/>
    </row>
    <row r="70" spans="1:29" x14ac:dyDescent="0.25">
      <c r="A70" s="35"/>
      <c r="B70" s="42">
        <v>2009</v>
      </c>
      <c r="C70" s="405">
        <v>29.155999999999999</v>
      </c>
      <c r="D70" s="27">
        <v>58.582521842066591</v>
      </c>
      <c r="E70" s="27">
        <v>25.286000000000001</v>
      </c>
      <c r="F70" s="27">
        <v>2.4027500000000002</v>
      </c>
      <c r="G70" s="27">
        <v>7.6138189373564158</v>
      </c>
      <c r="H70" s="27">
        <v>63.409925854992828</v>
      </c>
      <c r="I70" s="27">
        <v>31.50652187549862</v>
      </c>
      <c r="J70" s="27">
        <v>918.6</v>
      </c>
      <c r="K70" s="27">
        <f ca="1">AVERAGE(OFFSET(K$4,4*(ROW()-ROW(K$69)),0):OFFSET(K$7,4*(ROW()-ROW(K$69)),0))</f>
        <v>63.275433833675216</v>
      </c>
      <c r="L70" s="27">
        <f ca="1">SUM(OFFSET(L$4,4*(ROW()-ROW(L$69)),0):OFFSET(L$7,4*(ROW()-ROW(L$69)),0))</f>
        <v>793.53100000000006</v>
      </c>
      <c r="M70" s="27">
        <f ca="1">SUM(OFFSET(M$4,4*(ROW()-ROW(M$69)),0):OFFSET(M$7,4*(ROW()-ROW(M$69)),0))</f>
        <v>663.22299999999996</v>
      </c>
      <c r="N70" s="27">
        <f ca="1">SUM(OFFSET(N$4,4*(ROW()-ROW(N$69)),0):OFFSET(N$7,4*(ROW()-ROW(N$69)),0))</f>
        <v>130.30799999999999</v>
      </c>
      <c r="O70" s="27">
        <f ca="1">SUM(OFFSET(O$4,4*(ROW()-ROW(O$69)),0):OFFSET(O$7,4*(ROW()-ROW(O$69)),0))</f>
        <v>92.306999999999988</v>
      </c>
      <c r="P70" s="27">
        <v>2.0930613340621562</v>
      </c>
      <c r="Q70" s="27">
        <f ca="1">AVERAGE(OFFSET(Q$4,4*(ROW()-ROW(Q$69)),0):OFFSET(Q$7,4*(ROW()-ROW(Q$69)),0))</f>
        <v>101.3555577036597</v>
      </c>
      <c r="R70" s="27">
        <f ca="1">AVERAGE(OFFSET(R$4,4*(ROW()-ROW(R$69)),0):OFFSET(R$7,4*(ROW()-ROW(R$69)),0))</f>
        <v>103.50661171039251</v>
      </c>
      <c r="S70" s="27">
        <f ca="1">AVERAGE(OFFSET(S$4,4*(ROW()-ROW(S$69)),0):OFFSET(S$7,4*(ROW()-ROW(S$69)),0))</f>
        <v>97.78090968528727</v>
      </c>
      <c r="T70" s="27">
        <f ca="1">AVERAGE(OFFSET(T$4,4*(ROW()-ROW(T$69)),0):OFFSET(T$7,4*(ROW()-ROW(T$69)),0))</f>
        <v>95.747199406691664</v>
      </c>
      <c r="U70" s="27">
        <f ca="1">AVERAGE(OFFSET(U$4,4*(ROW()-ROW(U$69)),0):OFFSET(U$7,4*(ROW()-ROW(U$69)),0))</f>
        <v>97.948506850750917</v>
      </c>
      <c r="V70" s="92">
        <f ca="1">AVERAGE(OFFSET(V$4,4*(ROW()-ROW(V$69)),0):OFFSET(V$7,4*(ROW()-ROW(V$69)),0))</f>
        <v>98.785925212700292</v>
      </c>
      <c r="W70" s="8"/>
      <c r="X70" s="8"/>
      <c r="Y70" s="8"/>
      <c r="Z70" s="8"/>
      <c r="AA70" s="8"/>
      <c r="AB70" s="8"/>
      <c r="AC70" s="407"/>
    </row>
    <row r="71" spans="1:29" x14ac:dyDescent="0.25">
      <c r="A71" s="35"/>
      <c r="B71" s="42">
        <v>2010</v>
      </c>
      <c r="C71" s="405">
        <v>29.2285</v>
      </c>
      <c r="D71" s="27">
        <v>58.209638264897002</v>
      </c>
      <c r="E71" s="27">
        <v>25.239000000000001</v>
      </c>
      <c r="F71" s="27">
        <v>2.49675</v>
      </c>
      <c r="G71" s="27">
        <v>7.8702358909859838</v>
      </c>
      <c r="H71" s="27">
        <v>63.182110612291432</v>
      </c>
      <c r="I71" s="27">
        <v>31.599952770948001</v>
      </c>
      <c r="J71" s="27">
        <v>923.625</v>
      </c>
      <c r="K71" s="27">
        <f ca="1">AVERAGE(OFFSET(K$4,4*(ROW()-ROW(K$69)),0):OFFSET(K$7,4*(ROW()-ROW(K$69)),0))</f>
        <v>63.307569975333351</v>
      </c>
      <c r="L71" s="27">
        <f ca="1">SUM(OFFSET(L$4,4*(ROW()-ROW(L$69)),0):OFFSET(L$7,4*(ROW()-ROW(L$69)),0))</f>
        <v>815.87300000000005</v>
      </c>
      <c r="M71" s="27">
        <f ca="1">SUM(OFFSET(M$4,4*(ROW()-ROW(M$69)),0):OFFSET(M$7,4*(ROW()-ROW(M$69)),0))</f>
        <v>671.79899999999998</v>
      </c>
      <c r="N71" s="27">
        <f ca="1">SUM(OFFSET(N$4,4*(ROW()-ROW(N$69)),0):OFFSET(N$7,4*(ROW()-ROW(N$69)),0))</f>
        <v>144.07400000000001</v>
      </c>
      <c r="O71" s="27">
        <f ca="1">SUM(OFFSET(O$4,4*(ROW()-ROW(O$69)),0):OFFSET(O$7,4*(ROW()-ROW(O$69)),0))</f>
        <v>89.165999999999997</v>
      </c>
      <c r="P71" s="27">
        <v>1.4817071100321755</v>
      </c>
      <c r="Q71" s="27">
        <f ca="1">AVERAGE(OFFSET(Q$4,4*(ROW()-ROW(Q$69)),0):OFFSET(Q$7,4*(ROW()-ROW(Q$69)),0))</f>
        <v>102.84184449599127</v>
      </c>
      <c r="R71" s="27">
        <f ca="1">AVERAGE(OFFSET(R$4,4*(ROW()-ROW(R$69)),0):OFFSET(R$7,4*(ROW()-ROW(R$69)),0))</f>
        <v>104.71517258142498</v>
      </c>
      <c r="S71" s="27">
        <f ca="1">AVERAGE(OFFSET(S$4,4*(ROW()-ROW(S$69)),0):OFFSET(S$7,4*(ROW()-ROW(S$69)),0))</f>
        <v>99.145050916687225</v>
      </c>
      <c r="T71" s="27">
        <f ca="1">AVERAGE(OFFSET(T$4,4*(ROW()-ROW(T$69)),0):OFFSET(T$7,4*(ROW()-ROW(T$69)),0))</f>
        <v>97.371488668857197</v>
      </c>
      <c r="U71" s="27">
        <f ca="1">AVERAGE(OFFSET(U$4,4*(ROW()-ROW(U$69)),0):OFFSET(U$7,4*(ROW()-ROW(U$69)),0))</f>
        <v>100.6051227003268</v>
      </c>
      <c r="V71" s="92">
        <f ca="1">AVERAGE(OFFSET(V$4,4*(ROW()-ROW(V$69)),0):OFFSET(V$7,4*(ROW()-ROW(V$69)),0))</f>
        <v>100.05099039238347</v>
      </c>
      <c r="W71" s="8"/>
      <c r="X71" s="8"/>
      <c r="Y71" s="8"/>
      <c r="Z71" s="8"/>
      <c r="AA71" s="8"/>
      <c r="AB71" s="8"/>
      <c r="AC71" s="407"/>
    </row>
    <row r="72" spans="1:29" x14ac:dyDescent="0.25">
      <c r="A72" s="35"/>
      <c r="B72" s="42">
        <v>2011</v>
      </c>
      <c r="C72" s="405">
        <v>29.376249999999999</v>
      </c>
      <c r="D72" s="27">
        <v>58.00185360267416</v>
      </c>
      <c r="E72" s="27">
        <v>25.319500000000001</v>
      </c>
      <c r="F72" s="27">
        <v>2.5927500000000001</v>
      </c>
      <c r="G72" s="27">
        <v>8.1100412420075259</v>
      </c>
      <c r="H72" s="27">
        <v>63.120746530789219</v>
      </c>
      <c r="I72" s="27">
        <v>31.564001174083096</v>
      </c>
      <c r="J72" s="27">
        <v>927.22499999999991</v>
      </c>
      <c r="K72" s="27">
        <f ca="1">AVERAGE(OFFSET(K$4,4*(ROW()-ROW(K$69)),0):OFFSET(K$7,4*(ROW()-ROW(K$69)),0))</f>
        <v>62.669546022475785</v>
      </c>
      <c r="L72" s="27">
        <f ca="1">SUM(OFFSET(L$4,4*(ROW()-ROW(L$69)),0):OFFSET(L$7,4*(ROW()-ROW(L$69)),0))</f>
        <v>826.93599999999992</v>
      </c>
      <c r="M72" s="27">
        <f ca="1">SUM(OFFSET(M$4,4*(ROW()-ROW(M$69)),0):OFFSET(M$7,4*(ROW()-ROW(M$69)),0))</f>
        <v>682.37599999999998</v>
      </c>
      <c r="N72" s="27">
        <f ca="1">SUM(OFFSET(N$4,4*(ROW()-ROW(N$69)),0):OFFSET(N$7,4*(ROW()-ROW(N$69)),0))</f>
        <v>144.56</v>
      </c>
      <c r="O72" s="27">
        <f ca="1">SUM(OFFSET(O$4,4*(ROW()-ROW(O$69)),0):OFFSET(O$7,4*(ROW()-ROW(O$69)),0))</f>
        <v>93.236999999999995</v>
      </c>
      <c r="P72" s="27">
        <v>1.2514867987724188</v>
      </c>
      <c r="Q72" s="27">
        <f ca="1">AVERAGE(OFFSET(Q$4,4*(ROW()-ROW(Q$69)),0):OFFSET(Q$7,4*(ROW()-ROW(Q$69)),0))</f>
        <v>104.13245419089317</v>
      </c>
      <c r="R72" s="27">
        <f ca="1">AVERAGE(OFFSET(R$4,4*(ROW()-ROW(R$69)),0):OFFSET(R$7,4*(ROW()-ROW(R$69)),0))</f>
        <v>106.15186069543918</v>
      </c>
      <c r="S72" s="27">
        <f ca="1">AVERAGE(OFFSET(S$4,4*(ROW()-ROW(S$69)),0):OFFSET(S$7,4*(ROW()-ROW(S$69)),0))</f>
        <v>100.41732573803023</v>
      </c>
      <c r="T72" s="27">
        <f ca="1">AVERAGE(OFFSET(T$4,4*(ROW()-ROW(T$69)),0):OFFSET(T$7,4*(ROW()-ROW(T$69)),0))</f>
        <v>98.507009347016009</v>
      </c>
      <c r="U72" s="27">
        <f ca="1">AVERAGE(OFFSET(U$4,4*(ROW()-ROW(U$69)),0):OFFSET(U$7,4*(ROW()-ROW(U$69)),0))</f>
        <v>100.41653742767755</v>
      </c>
      <c r="V72" s="92">
        <f ca="1">AVERAGE(OFFSET(V$4,4*(ROW()-ROW(V$69)),0):OFFSET(V$7,4*(ROW()-ROW(V$69)),0))</f>
        <v>97.423097384937634</v>
      </c>
      <c r="W72" s="8"/>
      <c r="X72" s="8"/>
      <c r="Y72" s="8"/>
      <c r="Z72" s="8"/>
      <c r="AA72" s="8"/>
      <c r="AB72" s="8"/>
      <c r="AC72" s="407"/>
    </row>
    <row r="73" spans="1:29" x14ac:dyDescent="0.25">
      <c r="A73" s="35"/>
      <c r="B73" s="42">
        <v>2012</v>
      </c>
      <c r="C73" s="405">
        <v>29.696999999999999</v>
      </c>
      <c r="D73" s="27">
        <v>58.255598845631049</v>
      </c>
      <c r="E73" s="27">
        <v>25.472000000000001</v>
      </c>
      <c r="F73" s="27">
        <v>2.5720000000000001</v>
      </c>
      <c r="G73" s="27">
        <v>7.971056272061614</v>
      </c>
      <c r="H73" s="27">
        <v>63.301180343861773</v>
      </c>
      <c r="I73" s="27">
        <v>31.828632855731517</v>
      </c>
      <c r="J73" s="27">
        <v>945.22499999999991</v>
      </c>
      <c r="K73" s="27">
        <f ca="1">AVERAGE(OFFSET(K$4,4*(ROW()-ROW(K$69)),0):OFFSET(K$7,4*(ROW()-ROW(K$69)),0))</f>
        <v>62.584856008943902</v>
      </c>
      <c r="L73" s="27">
        <f ca="1">SUM(OFFSET(L$4,4*(ROW()-ROW(L$69)),0):OFFSET(L$7,4*(ROW()-ROW(L$69)),0))</f>
        <v>847.24900000000002</v>
      </c>
      <c r="M73" s="27">
        <f ca="1">SUM(OFFSET(M$4,4*(ROW()-ROW(M$69)),0):OFFSET(M$7,4*(ROW()-ROW(M$69)),0))</f>
        <v>694.13100000000009</v>
      </c>
      <c r="N73" s="27">
        <f ca="1">SUM(OFFSET(N$4,4*(ROW()-ROW(N$69)),0):OFFSET(N$7,4*(ROW()-ROW(N$69)),0))</f>
        <v>153.11799999999999</v>
      </c>
      <c r="O73" s="27">
        <f ca="1">SUM(OFFSET(O$4,4*(ROW()-ROW(O$69)),0):OFFSET(O$7,4*(ROW()-ROW(O$69)),0))</f>
        <v>100.816</v>
      </c>
      <c r="P73" s="27">
        <v>1.1136472044216816</v>
      </c>
      <c r="Q73" s="27">
        <f ca="1">AVERAGE(OFFSET(Q$4,4*(ROW()-ROW(Q$69)),0):OFFSET(Q$7,4*(ROW()-ROW(Q$69)),0))</f>
        <v>105.28779993999794</v>
      </c>
      <c r="R73" s="27">
        <f ca="1">AVERAGE(OFFSET(R$4,4*(ROW()-ROW(R$69)),0):OFFSET(R$7,4*(ROW()-ROW(R$69)),0))</f>
        <v>106.4343866486449</v>
      </c>
      <c r="S73" s="27">
        <f ca="1">AVERAGE(OFFSET(S$4,4*(ROW()-ROW(S$69)),0):OFFSET(S$7,4*(ROW()-ROW(S$69)),0))</f>
        <v>99.868641933855315</v>
      </c>
      <c r="T73" s="27">
        <f ca="1">AVERAGE(OFFSET(T$4,4*(ROW()-ROW(T$69)),0):OFFSET(T$7,4*(ROW()-ROW(T$69)),0))</f>
        <v>98.791139173830999</v>
      </c>
      <c r="U73" s="27">
        <f ca="1">AVERAGE(OFFSET(U$4,4*(ROW()-ROW(U$69)),0):OFFSET(U$7,4*(ROW()-ROW(U$69)),0))</f>
        <v>100.3471244177754</v>
      </c>
      <c r="V73" s="92">
        <f ca="1">AVERAGE(OFFSET(V$4,4*(ROW()-ROW(V$69)),0):OFFSET(V$7,4*(ROW()-ROW(V$69)),0))</f>
        <v>97.138538273873991</v>
      </c>
      <c r="W73" s="8"/>
      <c r="X73" s="8"/>
      <c r="Y73" s="8"/>
      <c r="Z73" s="8"/>
      <c r="AA73" s="8"/>
      <c r="AB73" s="8"/>
      <c r="AC73" s="407"/>
    </row>
    <row r="74" spans="1:29" x14ac:dyDescent="0.25">
      <c r="A74" s="35"/>
      <c r="B74" s="42">
        <v>2013</v>
      </c>
      <c r="C74" s="405">
        <v>30.044750000000001</v>
      </c>
      <c r="D74" s="27">
        <v>58.558921436931186</v>
      </c>
      <c r="E74" s="27">
        <v>25.783249999999999</v>
      </c>
      <c r="F74" s="27">
        <v>2.4737499999999999</v>
      </c>
      <c r="G74" s="27">
        <v>7.6079068080728858</v>
      </c>
      <c r="H74" s="27">
        <v>63.380705729414757</v>
      </c>
      <c r="I74" s="27">
        <v>32.036187627010207</v>
      </c>
      <c r="J74" s="27">
        <v>962.52499999999998</v>
      </c>
      <c r="K74" s="27">
        <f ca="1">AVERAGE(OFFSET(K$4,4*(ROW()-ROW(K$69)),0):OFFSET(K$7,4*(ROW()-ROW(K$69)),0))</f>
        <v>62.781069360103039</v>
      </c>
      <c r="L74" s="27">
        <f ca="1">SUM(OFFSET(L$4,4*(ROW()-ROW(L$69)),0):OFFSET(L$7,4*(ROW()-ROW(L$69)),0))</f>
        <v>880.68200000000002</v>
      </c>
      <c r="M74" s="27">
        <f ca="1">SUM(OFFSET(M$4,4*(ROW()-ROW(M$69)),0):OFFSET(M$7,4*(ROW()-ROW(M$69)),0))</f>
        <v>722.73199999999997</v>
      </c>
      <c r="N74" s="27">
        <f ca="1">SUM(OFFSET(N$4,4*(ROW()-ROW(N$69)),0):OFFSET(N$7,4*(ROW()-ROW(N$69)),0))</f>
        <v>157.95000000000002</v>
      </c>
      <c r="O74" s="27">
        <f ca="1">SUM(OFFSET(O$4,4*(ROW()-ROW(O$69)),0):OFFSET(O$7,4*(ROW()-ROW(O$69)),0))</f>
        <v>107.02</v>
      </c>
      <c r="P74" s="27">
        <v>2.8634840535250135</v>
      </c>
      <c r="Q74" s="27">
        <f ca="1">AVERAGE(OFFSET(Q$4,4*(ROW()-ROW(Q$69)),0):OFFSET(Q$7,4*(ROW()-ROW(Q$69)),0))</f>
        <v>108.30125778851739</v>
      </c>
      <c r="R74" s="27">
        <f ca="1">AVERAGE(OFFSET(R$4,4*(ROW()-ROW(R$69)),0):OFFSET(R$7,4*(ROW()-ROW(R$69)),0))</f>
        <v>108.77150017730372</v>
      </c>
      <c r="S74" s="27">
        <f ca="1">AVERAGE(OFFSET(S$4,4*(ROW()-ROW(S$69)),0):OFFSET(S$7,4*(ROW()-ROW(S$69)),0))</f>
        <v>99.560783053426988</v>
      </c>
      <c r="T74" s="27">
        <f ca="1">AVERAGE(OFFSET(T$4,4*(ROW()-ROW(T$69)),0):OFFSET(T$7,4*(ROW()-ROW(T$69)),0))</f>
        <v>99.128856106575071</v>
      </c>
      <c r="U74" s="27">
        <f ca="1">AVERAGE(OFFSET(U$4,4*(ROW()-ROW(U$69)),0):OFFSET(U$7,4*(ROW()-ROW(U$69)),0))</f>
        <v>100.6425191608834</v>
      </c>
      <c r="V74" s="92">
        <f ca="1">AVERAGE(OFFSET(V$4,4*(ROW()-ROW(V$69)),0):OFFSET(V$7,4*(ROW()-ROW(V$69)),0))</f>
        <v>97.495246404551835</v>
      </c>
      <c r="W74" s="8"/>
      <c r="X74" s="8"/>
      <c r="Y74" s="8"/>
      <c r="Z74" s="8"/>
      <c r="AA74" s="8"/>
      <c r="AB74" s="8"/>
      <c r="AC74" s="407"/>
    </row>
    <row r="75" spans="1:29" x14ac:dyDescent="0.25">
      <c r="A75" s="35"/>
      <c r="B75" s="42">
        <v>2014</v>
      </c>
      <c r="C75" s="405">
        <v>30.754999999999999</v>
      </c>
      <c r="D75" s="27">
        <v>59.499740881954807</v>
      </c>
      <c r="E75" s="27">
        <v>26.198250000000002</v>
      </c>
      <c r="F75" s="27">
        <v>2.0257499999999999</v>
      </c>
      <c r="G75" s="27">
        <v>6.179971997190802</v>
      </c>
      <c r="H75" s="27">
        <v>63.419391537428879</v>
      </c>
      <c r="I75" s="27">
        <v>32.158698338928644</v>
      </c>
      <c r="J75" s="27">
        <v>989.05</v>
      </c>
      <c r="K75" s="27">
        <f ca="1">AVERAGE(OFFSET(K$4,4*(ROW()-ROW(K$69)),0):OFFSET(K$7,4*(ROW()-ROW(K$69)),0))</f>
        <v>61.640238911178116</v>
      </c>
      <c r="L75" s="27">
        <f ca="1">SUM(OFFSET(L$4,4*(ROW()-ROW(L$69)),0):OFFSET(L$7,4*(ROW()-ROW(L$69)),0))</f>
        <v>899.96899999999994</v>
      </c>
      <c r="M75" s="27">
        <f ca="1">SUM(OFFSET(M$4,4*(ROW()-ROW(M$69)),0):OFFSET(M$7,4*(ROW()-ROW(M$69)),0))</f>
        <v>746.42600000000004</v>
      </c>
      <c r="N75" s="27">
        <f ca="1">SUM(OFFSET(N$4,4*(ROW()-ROW(N$69)),0):OFFSET(N$7,4*(ROW()-ROW(N$69)),0))</f>
        <v>153.54300000000001</v>
      </c>
      <c r="O75" s="27">
        <f ca="1">SUM(OFFSET(O$4,4*(ROW()-ROW(O$69)),0):OFFSET(O$7,4*(ROW()-ROW(O$69)),0))</f>
        <v>114.55</v>
      </c>
      <c r="P75" s="27">
        <v>1.6423861554080759</v>
      </c>
      <c r="Q75" s="27">
        <f ca="1">AVERAGE(OFFSET(Q$4,4*(ROW()-ROW(Q$69)),0):OFFSET(Q$7,4*(ROW()-ROW(Q$69)),0))</f>
        <v>110.08234842720937</v>
      </c>
      <c r="R75" s="27">
        <f ca="1">AVERAGE(OFFSET(R$4,4*(ROW()-ROW(R$69)),0):OFFSET(R$7,4*(ROW()-ROW(R$69)),0))</f>
        <v>110.13982646591393</v>
      </c>
      <c r="S75" s="27">
        <f ca="1">AVERAGE(OFFSET(S$4,4*(ROW()-ROW(S$69)),0):OFFSET(S$7,4*(ROW()-ROW(S$69)),0))</f>
        <v>100.16638168734454</v>
      </c>
      <c r="T75" s="27">
        <f ca="1">AVERAGE(OFFSET(T$4,4*(ROW()-ROW(T$69)),0):OFFSET(T$7,4*(ROW()-ROW(T$69)),0))</f>
        <v>100.11448574806619</v>
      </c>
      <c r="U75" s="27">
        <f ca="1">AVERAGE(OFFSET(U$4,4*(ROW()-ROW(U$69)),0):OFFSET(U$7,4*(ROW()-ROW(U$69)),0))</f>
        <v>100.00909070974936</v>
      </c>
      <c r="V75" s="92">
        <f ca="1">AVERAGE(OFFSET(V$4,4*(ROW()-ROW(V$69)),0):OFFSET(V$7,4*(ROW()-ROW(V$69)),0))</f>
        <v>96.190608957692504</v>
      </c>
      <c r="W75" s="8"/>
      <c r="X75" s="8"/>
      <c r="Y75" s="8"/>
      <c r="Z75" s="8"/>
      <c r="AA75" s="8"/>
      <c r="AB75" s="8"/>
      <c r="AC75" s="407"/>
    </row>
    <row r="76" spans="1:29" x14ac:dyDescent="0.25">
      <c r="A76" s="411"/>
      <c r="B76" s="42">
        <v>2015</v>
      </c>
      <c r="C76" s="405">
        <v>31.2835</v>
      </c>
      <c r="D76" s="27">
        <v>60.062661081198932</v>
      </c>
      <c r="E76" s="27">
        <v>26.710750000000001</v>
      </c>
      <c r="F76" s="27">
        <v>1.7805</v>
      </c>
      <c r="G76" s="27">
        <v>5.3856119814861891</v>
      </c>
      <c r="H76" s="27">
        <v>63.481381877099977</v>
      </c>
      <c r="I76" s="27">
        <v>32.097282971471643</v>
      </c>
      <c r="J76" s="27">
        <v>1004.125</v>
      </c>
      <c r="K76" s="27">
        <f ca="1">AVERAGE(OFFSET(K$4,4*(ROW()-ROW(K$69)),0):OFFSET(K$7,4*(ROW()-ROW(K$69)),0))</f>
        <v>61.955187413247153</v>
      </c>
      <c r="L76" s="27">
        <f ca="1">SUM(OFFSET(L$4,4*(ROW()-ROW(L$69)),0):OFFSET(L$7,4*(ROW()-ROW(L$69)),0))</f>
        <v>928.45899999999995</v>
      </c>
      <c r="M76" s="27">
        <f ca="1">SUM(OFFSET(M$4,4*(ROW()-ROW(M$69)),0):OFFSET(M$7,4*(ROW()-ROW(M$69)),0))</f>
        <v>773.36300000000006</v>
      </c>
      <c r="N76" s="27">
        <f ca="1">SUM(OFFSET(N$4,4*(ROW()-ROW(N$69)),0):OFFSET(N$7,4*(ROW()-ROW(N$69)),0))</f>
        <v>155.096</v>
      </c>
      <c r="O76" s="27">
        <f ca="1">SUM(OFFSET(O$4,4*(ROW()-ROW(O$69)),0):OFFSET(O$7,4*(ROW()-ROW(O$69)),0))</f>
        <v>119.87700000000001</v>
      </c>
      <c r="P76" s="27">
        <v>1.6208518735291904</v>
      </c>
      <c r="Q76" s="27">
        <f ca="1">AVERAGE(OFFSET(Q$4,4*(ROW()-ROW(Q$69)),0):OFFSET(Q$7,4*(ROW()-ROW(Q$69)),0))</f>
        <v>111.86652387721216</v>
      </c>
      <c r="R76" s="27">
        <f ca="1">AVERAGE(OFFSET(R$4,4*(ROW()-ROW(R$69)),0):OFFSET(R$7,4*(ROW()-ROW(R$69)),0))</f>
        <v>112.1411061232949</v>
      </c>
      <c r="S76" s="27">
        <f ca="1">AVERAGE(OFFSET(S$4,4*(ROW()-ROW(S$69)),0):OFFSET(S$7,4*(ROW()-ROW(S$69)),0))</f>
        <v>101.1227817508905</v>
      </c>
      <c r="T76" s="27">
        <f ca="1">AVERAGE(OFFSET(T$4,4*(ROW()-ROW(T$69)),0):OFFSET(T$7,4*(ROW()-ROW(T$69)),0))</f>
        <v>100.87506149325704</v>
      </c>
      <c r="U76" s="27">
        <f ca="1">AVERAGE(OFFSET(U$4,4*(ROW()-ROW(U$69)),0):OFFSET(U$7,4*(ROW()-ROW(U$69)),0))</f>
        <v>100.93301183685877</v>
      </c>
      <c r="V76" s="92">
        <f ca="1">AVERAGE(OFFSET(V$4,4*(ROW()-ROW(V$69)),0):OFFSET(V$7,4*(ROW()-ROW(V$69)),0))</f>
        <v>96.842215370825045</v>
      </c>
      <c r="W76" s="8"/>
      <c r="X76" s="8"/>
      <c r="Y76" s="8"/>
      <c r="Z76" s="8"/>
      <c r="AA76" s="8"/>
      <c r="AB76" s="8"/>
      <c r="AC76" s="407"/>
    </row>
    <row r="77" spans="1:29" x14ac:dyDescent="0.25">
      <c r="A77" s="411"/>
      <c r="B77" s="42">
        <v>2016</v>
      </c>
      <c r="C77" s="405">
        <v>31.726500000000001</v>
      </c>
      <c r="D77" s="27">
        <v>60.488915637877234</v>
      </c>
      <c r="E77" s="27">
        <v>26.96</v>
      </c>
      <c r="F77" s="27">
        <v>1.6332500000000001</v>
      </c>
      <c r="G77" s="27">
        <v>4.8960879653830451</v>
      </c>
      <c r="H77" s="27">
        <v>63.602974811265135</v>
      </c>
      <c r="I77" s="27">
        <v>32.084397791131572</v>
      </c>
      <c r="J77" s="27">
        <v>1017.925</v>
      </c>
      <c r="K77" s="27">
        <f ca="1">AVERAGE(OFFSET(K$4,4*(ROW()-ROW(K$69)),0):OFFSET(K$7,4*(ROW()-ROW(K$69)),0))</f>
        <v>61.971658473918694</v>
      </c>
      <c r="L77" s="27">
        <f ca="1">SUM(OFFSET(L$4,4*(ROW()-ROW(L$69)),0):OFFSET(L$7,4*(ROW()-ROW(L$69)),0))</f>
        <v>963.40600000000006</v>
      </c>
      <c r="M77" s="27">
        <f ca="1">SUM(OFFSET(M$4,4*(ROW()-ROW(M$69)),0):OFFSET(M$7,4*(ROW()-ROW(M$69)),0))</f>
        <v>798.58299999999997</v>
      </c>
      <c r="N77" s="27">
        <f ca="1">SUM(OFFSET(N$4,4*(ROW()-ROW(N$69)),0):OFFSET(N$7,4*(ROW()-ROW(N$69)),0))</f>
        <v>164.82300000000001</v>
      </c>
      <c r="O77" s="27">
        <f ca="1">SUM(OFFSET(O$4,4*(ROW()-ROW(O$69)),0):OFFSET(O$7,4*(ROW()-ROW(O$69)),0))</f>
        <v>124.88300000000001</v>
      </c>
      <c r="P77" s="27">
        <v>2.3064147087525981</v>
      </c>
      <c r="Q77" s="27">
        <f ca="1">AVERAGE(OFFSET(Q$4,4*(ROW()-ROW(Q$69)),0):OFFSET(Q$7,4*(ROW()-ROW(Q$69)),0))</f>
        <v>114.44610902136046</v>
      </c>
      <c r="R77" s="27">
        <f ca="1">AVERAGE(OFFSET(R$4,4*(ROW()-ROW(R$69)),0):OFFSET(R$7,4*(ROW()-ROW(R$69)),0))</f>
        <v>114.77175630885938</v>
      </c>
      <c r="S77" s="27">
        <f ca="1">AVERAGE(OFFSET(S$4,4*(ROW()-ROW(S$69)),0):OFFSET(S$7,4*(ROW()-ROW(S$69)),0))</f>
        <v>101.61212322092631</v>
      </c>
      <c r="T77" s="27">
        <f ca="1">AVERAGE(OFFSET(T$4,4*(ROW()-ROW(T$69)),0):OFFSET(T$7,4*(ROW()-ROW(T$69)),0))</f>
        <v>101.3243246635456</v>
      </c>
      <c r="U77" s="27">
        <f ca="1">AVERAGE(OFFSET(U$4,4*(ROW()-ROW(U$69)),0):OFFSET(U$7,4*(ROW()-ROW(U$69)),0))</f>
        <v>101.86408731156598</v>
      </c>
      <c r="V77" s="92">
        <f ca="1">AVERAGE(OFFSET(V$4,4*(ROW()-ROW(V$69)),0):OFFSET(V$7,4*(ROW()-ROW(V$69)),0))</f>
        <v>98.13202912727175</v>
      </c>
      <c r="W77" s="8"/>
      <c r="X77" s="8"/>
      <c r="Y77" s="8"/>
      <c r="Z77" s="8"/>
      <c r="AA77" s="8"/>
      <c r="AB77" s="8"/>
      <c r="AC77" s="407"/>
    </row>
    <row r="78" spans="1:29" x14ac:dyDescent="0.25">
      <c r="A78" s="411"/>
      <c r="B78" s="42">
        <v>2017</v>
      </c>
      <c r="C78" s="405">
        <v>32.0565</v>
      </c>
      <c r="D78" s="27">
        <v>60.739198767540927</v>
      </c>
      <c r="E78" s="27">
        <v>27.262</v>
      </c>
      <c r="F78" s="27">
        <v>1.48</v>
      </c>
      <c r="G78" s="27">
        <v>4.4131315168946053</v>
      </c>
      <c r="H78" s="27">
        <v>63.543541172946703</v>
      </c>
      <c r="I78" s="27">
        <v>32.120856639439495</v>
      </c>
      <c r="J78" s="27">
        <v>1029.6750000000002</v>
      </c>
      <c r="K78" s="27">
        <f ca="1">AVERAGE(OFFSET(K$4,4*(ROW()-ROW(K$69)),0):OFFSET(K$7,4*(ROW()-ROW(K$69)),0))</f>
        <v>61.979837170935951</v>
      </c>
      <c r="L78" s="27">
        <f ca="1">SUM(OFFSET(L$4,4*(ROW()-ROW(L$69)),0):OFFSET(L$7,4*(ROW()-ROW(L$69)),0))</f>
        <v>1004.398</v>
      </c>
      <c r="M78" s="27">
        <f ca="1">SUM(OFFSET(M$4,4*(ROW()-ROW(M$69)),0):OFFSET(M$7,4*(ROW()-ROW(M$69)),0))</f>
        <v>829.72500000000002</v>
      </c>
      <c r="N78" s="27">
        <f ca="1">SUM(OFFSET(N$4,4*(ROW()-ROW(N$69)),0):OFFSET(N$7,4*(ROW()-ROW(N$69)),0))</f>
        <v>174.673</v>
      </c>
      <c r="O78" s="27">
        <f ca="1">SUM(OFFSET(O$4,4*(ROW()-ROW(O$69)),0):OFFSET(O$7,4*(ROW()-ROW(O$69)),0))</f>
        <v>125.864</v>
      </c>
      <c r="P78" s="27">
        <v>2.7486890156096422</v>
      </c>
      <c r="Q78" s="27">
        <f ca="1">AVERAGE(OFFSET(Q$4,4*(ROW()-ROW(Q$69)),0):OFFSET(Q$7,4*(ROW()-ROW(Q$69)),0))</f>
        <v>117.59221435393803</v>
      </c>
      <c r="R78" s="27">
        <f ca="1">AVERAGE(OFFSET(R$4,4*(ROW()-ROW(R$69)),0):OFFSET(R$7,4*(ROW()-ROW(R$69)),0))</f>
        <v>117.79957614962839</v>
      </c>
      <c r="S78" s="27">
        <f ca="1">AVERAGE(OFFSET(S$4,4*(ROW()-ROW(S$69)),0):OFFSET(S$7,4*(ROW()-ROW(S$69)),0))</f>
        <v>102.46580295650215</v>
      </c>
      <c r="T78" s="27">
        <f ca="1">AVERAGE(OFFSET(T$4,4*(ROW()-ROW(T$69)),0):OFFSET(T$7,4*(ROW()-ROW(T$69)),0))</f>
        <v>102.28892278726563</v>
      </c>
      <c r="U78" s="27">
        <f ca="1">AVERAGE(OFFSET(U$4,4*(ROW()-ROW(U$69)),0):OFFSET(U$7,4*(ROW()-ROW(U$69)),0))</f>
        <v>103.11980676691746</v>
      </c>
      <c r="V78" s="92">
        <f ca="1">AVERAGE(OFFSET(V$4,4*(ROW()-ROW(V$69)),0):OFFSET(V$7,4*(ROW()-ROW(V$69)),0))</f>
        <v>99.069593976792305</v>
      </c>
      <c r="W78" s="8"/>
      <c r="X78" s="8"/>
      <c r="Y78" s="8"/>
      <c r="Z78" s="8"/>
      <c r="AA78" s="8"/>
      <c r="AB78" s="8"/>
      <c r="AC78" s="407"/>
    </row>
    <row r="79" spans="1:29" x14ac:dyDescent="0.25">
      <c r="A79" s="411"/>
      <c r="B79" s="42">
        <v>2018</v>
      </c>
      <c r="C79" s="405">
        <v>32.446064074762951</v>
      </c>
      <c r="D79" s="27">
        <v>61.130551502215418</v>
      </c>
      <c r="E79" s="27">
        <v>27.667277178193167</v>
      </c>
      <c r="F79" s="27">
        <v>1.3442784438590993</v>
      </c>
      <c r="G79" s="27">
        <v>3.9784444283662785</v>
      </c>
      <c r="H79" s="27">
        <v>63.663429135025211</v>
      </c>
      <c r="I79" s="27">
        <v>31.875876002438986</v>
      </c>
      <c r="J79" s="27">
        <v>1034.2452007441502</v>
      </c>
      <c r="K79" s="27">
        <f ca="1">AVERAGE(OFFSET(K$4,4*(ROW()-ROW(K$69)),0):OFFSET(K$7,4*(ROW()-ROW(K$69)),0))</f>
        <v>61.854297229218957</v>
      </c>
      <c r="L79" s="27">
        <f ca="1">SUM(OFFSET(L$4,4*(ROW()-ROW(L$69)),0):OFFSET(L$7,4*(ROW()-ROW(L$69)),0))</f>
        <v>1036.7530310706952</v>
      </c>
      <c r="M79" s="27">
        <f ca="1">SUM(OFFSET(M$4,4*(ROW()-ROW(M$69)),0):OFFSET(M$7,4*(ROW()-ROW(M$69)),0))</f>
        <v>863.75557093435646</v>
      </c>
      <c r="N79" s="27">
        <f ca="1">SUM(OFFSET(N$4,4*(ROW()-ROW(N$69)),0):OFFSET(N$7,4*(ROW()-ROW(N$69)),0))</f>
        <v>172.9974601363387</v>
      </c>
      <c r="O79" s="27">
        <f ca="1">SUM(OFFSET(O$4,4*(ROW()-ROW(O$69)),0):OFFSET(O$7,4*(ROW()-ROW(O$69)),0))</f>
        <v>128.4580916125372</v>
      </c>
      <c r="P79" s="27">
        <v>2.5765240112507968</v>
      </c>
      <c r="Q79" s="27">
        <f ca="1">AVERAGE(OFFSET(Q$4,4*(ROW()-ROW(Q$69)),0):OFFSET(Q$7,4*(ROW()-ROW(Q$69)),0))</f>
        <v>120.62341862860188</v>
      </c>
      <c r="R79" s="27">
        <f ca="1">AVERAGE(OFFSET(R$4,4*(ROW()-ROW(R$69)),0):OFFSET(R$7,4*(ROW()-ROW(R$69)),0))</f>
        <v>121.75810775605962</v>
      </c>
      <c r="S79" s="27">
        <f ca="1">AVERAGE(OFFSET(S$4,4*(ROW()-ROW(S$69)),0):OFFSET(S$7,4*(ROW()-ROW(S$69)),0))</f>
        <v>103.27868608835126</v>
      </c>
      <c r="T79" s="27">
        <f ca="1">AVERAGE(OFFSET(T$4,4*(ROW()-ROW(T$69)),0):OFFSET(T$7,4*(ROW()-ROW(T$69)),0))</f>
        <v>102.31644247790854</v>
      </c>
      <c r="U79" s="27">
        <f ca="1">AVERAGE(OFFSET(U$4,4*(ROW()-ROW(U$69)),0):OFFSET(U$7,4*(ROW()-ROW(U$69)),0))</f>
        <v>102.79742792045406</v>
      </c>
      <c r="V79" s="92">
        <f ca="1">AVERAGE(OFFSET(V$4,4*(ROW()-ROW(V$69)),0):OFFSET(V$7,4*(ROW()-ROW(V$69)),0))</f>
        <v>98.560201769241345</v>
      </c>
      <c r="W79" s="407"/>
      <c r="X79" s="407"/>
      <c r="Y79" s="407"/>
      <c r="Z79" s="407"/>
      <c r="AA79" s="407"/>
      <c r="AB79" s="407"/>
      <c r="AC79" s="407"/>
    </row>
    <row r="80" spans="1:29" x14ac:dyDescent="0.25">
      <c r="A80" s="35"/>
      <c r="B80" s="42">
        <v>2019</v>
      </c>
      <c r="C80" s="405">
        <v>32.713520492448119</v>
      </c>
      <c r="D80" s="27">
        <v>61.311910925142371</v>
      </c>
      <c r="E80" s="27">
        <v>27.861712714786098</v>
      </c>
      <c r="F80" s="27">
        <v>1.2646344768664042</v>
      </c>
      <c r="G80" s="27">
        <v>3.7219004297980618</v>
      </c>
      <c r="H80" s="27">
        <v>63.682095436275397</v>
      </c>
      <c r="I80" s="27">
        <v>31.8752</v>
      </c>
      <c r="J80" s="27">
        <v>1042.7503956815235</v>
      </c>
      <c r="K80" s="27">
        <f ca="1">AVERAGE(OFFSET(K$4,4*(ROW()-ROW(K$69)),0):OFFSET(K$7,4*(ROW()-ROW(K$69)),0))</f>
        <v>61.944173306186016</v>
      </c>
      <c r="L80" s="27">
        <f ca="1">SUM(OFFSET(L$4,4*(ROW()-ROW(L$69)),0):OFFSET(L$7,4*(ROW()-ROW(L$69)),0))</f>
        <v>1073.3909239326053</v>
      </c>
      <c r="M80" s="27">
        <f ca="1">SUM(OFFSET(M$4,4*(ROW()-ROW(M$69)),0):OFFSET(M$7,4*(ROW()-ROW(M$69)),0))</f>
        <v>891.73746512450407</v>
      </c>
      <c r="N80" s="27">
        <f ca="1">SUM(OFFSET(N$4,4*(ROW()-ROW(N$69)),0):OFFSET(N$7,4*(ROW()-ROW(N$69)),0))</f>
        <v>181.65345880810116</v>
      </c>
      <c r="O80" s="27">
        <f ca="1">SUM(OFFSET(O$4,4*(ROW()-ROW(O$69)),0):OFFSET(O$7,4*(ROW()-ROW(O$69)),0))</f>
        <v>133.71824557574564</v>
      </c>
      <c r="P80" s="27">
        <v>2.5190948256345109</v>
      </c>
      <c r="Q80" s="27">
        <f ca="1">AVERAGE(OFFSET(Q$4,4*(ROW()-ROW(Q$69)),0):OFFSET(Q$7,4*(ROW()-ROW(Q$69)),0))</f>
        <v>123.66291326646976</v>
      </c>
      <c r="R80" s="27">
        <f ca="1">AVERAGE(OFFSET(R$4,4*(ROW()-ROW(R$69)),0):OFFSET(R$7,4*(ROW()-ROW(R$69)),0))</f>
        <v>124.82808200384994</v>
      </c>
      <c r="S80" s="27">
        <f ca="1">AVERAGE(OFFSET(S$4,4*(ROW()-ROW(S$69)),0):OFFSET(S$7,4*(ROW()-ROW(S$69)),0))</f>
        <v>104.10556185204942</v>
      </c>
      <c r="T80" s="27">
        <f ca="1">AVERAGE(OFFSET(T$4,4*(ROW()-ROW(T$69)),0):OFFSET(T$7,4*(ROW()-ROW(T$69)),0))</f>
        <v>103.13371248984495</v>
      </c>
      <c r="U80" s="27">
        <f ca="1">AVERAGE(OFFSET(U$4,4*(ROW()-ROW(U$69)),0):OFFSET(U$7,4*(ROW()-ROW(U$69)),0))</f>
        <v>103.83069524856103</v>
      </c>
      <c r="V80" s="92">
        <f ca="1">AVERAGE(OFFSET(V$4,4*(ROW()-ROW(V$69)),0):OFFSET(V$7,4*(ROW()-ROW(V$69)),0))</f>
        <v>99.36585042279593</v>
      </c>
      <c r="W80" s="407"/>
      <c r="X80" s="407"/>
      <c r="Y80" s="407"/>
      <c r="Z80" s="407"/>
      <c r="AA80" s="407"/>
      <c r="AB80" s="407"/>
      <c r="AC80" s="407"/>
    </row>
    <row r="81" spans="1:29" x14ac:dyDescent="0.25">
      <c r="A81" s="35"/>
      <c r="B81" s="42">
        <v>2020</v>
      </c>
      <c r="C81" s="405">
        <v>32.88109757585557</v>
      </c>
      <c r="D81" s="27">
        <v>61.298420566561511</v>
      </c>
      <c r="E81" s="27">
        <v>27.972656786770873</v>
      </c>
      <c r="F81" s="27">
        <v>1.2904554768769987</v>
      </c>
      <c r="G81" s="27">
        <v>3.7763613910789262</v>
      </c>
      <c r="H81" s="27">
        <v>63.70411813627539</v>
      </c>
      <c r="I81" s="27">
        <v>31.896799999999999</v>
      </c>
      <c r="J81" s="27">
        <v>1048.8019724332621</v>
      </c>
      <c r="K81" s="27">
        <f ca="1">AVERAGE(OFFSET(K$4,4*(ROW()-ROW(K$69)),0):OFFSET(K$7,4*(ROW()-ROW(K$69)),0))</f>
        <v>62.038233286015284</v>
      </c>
      <c r="L81" s="27">
        <f ca="1">SUM(OFFSET(L$4,4*(ROW()-ROW(L$69)),0):OFFSET(L$7,4*(ROW()-ROW(L$69)),0))</f>
        <v>1110.5981225071068</v>
      </c>
      <c r="M81" s="27">
        <f ca="1">SUM(OFFSET(M$4,4*(ROW()-ROW(M$69)),0):OFFSET(M$7,4*(ROW()-ROW(M$69)),0))</f>
        <v>920.15398201900064</v>
      </c>
      <c r="N81" s="27">
        <f ca="1">SUM(OFFSET(N$4,4*(ROW()-ROW(N$69)),0):OFFSET(N$7,4*(ROW()-ROW(N$69)),0))</f>
        <v>190.44414048810609</v>
      </c>
      <c r="O81" s="27">
        <f ca="1">SUM(OFFSET(O$4,4*(ROW()-ROW(O$69)),0):OFFSET(O$7,4*(ROW()-ROW(O$69)),0))</f>
        <v>139.03656805282787</v>
      </c>
      <c r="P81" s="27">
        <v>2.777391176779247</v>
      </c>
      <c r="Q81" s="27">
        <f ca="1">AVERAGE(OFFSET(Q$4,4*(ROW()-ROW(Q$69)),0):OFFSET(Q$7,4*(ROW()-ROW(Q$69)),0))</f>
        <v>127.09785033207407</v>
      </c>
      <c r="R81" s="27">
        <f ca="1">AVERAGE(OFFSET(R$4,4*(ROW()-ROW(R$69)),0):OFFSET(R$7,4*(ROW()-ROW(R$69)),0))</f>
        <v>128.20855599070833</v>
      </c>
      <c r="S81" s="27">
        <f ca="1">AVERAGE(OFFSET(S$4,4*(ROW()-ROW(S$69)),0):OFFSET(S$7,4*(ROW()-ROW(S$69)),0))</f>
        <v>105.01362681826377</v>
      </c>
      <c r="T81" s="27">
        <f ca="1">AVERAGE(OFFSET(T$4,4*(ROW()-ROW(T$69)),0):OFFSET(T$7,4*(ROW()-ROW(T$69)),0))</f>
        <v>104.10378517243059</v>
      </c>
      <c r="U81" s="27">
        <f ca="1">AVERAGE(OFFSET(U$4,4*(ROW()-ROW(U$69)),0):OFFSET(U$7,4*(ROW()-ROW(U$69)),0))</f>
        <v>104.99920079218029</v>
      </c>
      <c r="V81" s="92">
        <f ca="1">AVERAGE(OFFSET(V$4,4*(ROW()-ROW(V$69)),0):OFFSET(V$7,4*(ROW()-ROW(V$69)),0))</f>
        <v>100.40444587506622</v>
      </c>
      <c r="W81" s="407"/>
      <c r="X81" s="407"/>
      <c r="Y81" s="407"/>
      <c r="Z81" s="407"/>
      <c r="AA81" s="407"/>
      <c r="AB81" s="407"/>
      <c r="AC81" s="407"/>
    </row>
    <row r="82" spans="1:29" x14ac:dyDescent="0.25">
      <c r="A82" s="35"/>
      <c r="B82" s="42">
        <v>2021</v>
      </c>
      <c r="C82" s="405">
        <v>33.002932359922369</v>
      </c>
      <c r="D82" s="27">
        <v>61.198422432511386</v>
      </c>
      <c r="E82" s="27">
        <v>28.044405249594227</v>
      </c>
      <c r="F82" s="27">
        <v>1.3281132941044538</v>
      </c>
      <c r="G82" s="27">
        <v>3.868527571786545</v>
      </c>
      <c r="H82" s="27">
        <v>63.661167271275396</v>
      </c>
      <c r="I82" s="27">
        <v>31.9328</v>
      </c>
      <c r="J82" s="27">
        <v>1053.8764745000335</v>
      </c>
      <c r="K82" s="27">
        <f ca="1">AVERAGE(OFFSET(K$4,4*(ROW()-ROW(K$69)),0):OFFSET(K$7,4*(ROW()-ROW(K$69)),0))</f>
        <v>61.987195295720106</v>
      </c>
      <c r="L82" s="27">
        <f ca="1">SUM(OFFSET(L$4,4*(ROW()-ROW(L$69)),0):OFFSET(L$7,4*(ROW()-ROW(L$69)),0))</f>
        <v>1147.3203563722257</v>
      </c>
      <c r="M82" s="27">
        <f ca="1">SUM(OFFSET(M$4,4*(ROW()-ROW(M$69)),0):OFFSET(M$7,4*(ROW()-ROW(M$69)),0))</f>
        <v>949.88654422309844</v>
      </c>
      <c r="N82" s="27">
        <f ca="1">SUM(OFFSET(N$4,4*(ROW()-ROW(N$69)),0):OFFSET(N$7,4*(ROW()-ROW(N$69)),0))</f>
        <v>197.43381214912739</v>
      </c>
      <c r="O82" s="27">
        <f ca="1">SUM(OFFSET(O$4,4*(ROW()-ROW(O$69)),0):OFFSET(O$7,4*(ROW()-ROW(O$69)),0))</f>
        <v>144.62290565966046</v>
      </c>
      <c r="P82" s="27">
        <v>2.9671538285741832</v>
      </c>
      <c r="Q82" s="27">
        <f ca="1">AVERAGE(OFFSET(Q$4,4*(ROW()-ROW(Q$69)),0):OFFSET(Q$7,4*(ROW()-ROW(Q$69)),0))</f>
        <v>130.86929192841791</v>
      </c>
      <c r="R82" s="27">
        <f ca="1">AVERAGE(OFFSET(R$4,4*(ROW()-ROW(R$69)),0):OFFSET(R$7,4*(ROW()-ROW(R$69)),0))</f>
        <v>131.86381362397128</v>
      </c>
      <c r="S82" s="27">
        <f ca="1">AVERAGE(OFFSET(S$4,4*(ROW()-ROW(S$69)),0):OFFSET(S$7,4*(ROW()-ROW(S$69)),0))</f>
        <v>106.05894935615703</v>
      </c>
      <c r="T82" s="27">
        <f ca="1">AVERAGE(OFFSET(T$4,4*(ROW()-ROW(T$69)),0):OFFSET(T$7,4*(ROW()-ROW(T$69)),0))</f>
        <v>105.2588098961795</v>
      </c>
      <c r="U82" s="27">
        <f ca="1">AVERAGE(OFFSET(U$4,4*(ROW()-ROW(U$69)),0):OFFSET(U$7,4*(ROW()-ROW(U$69)),0))</f>
        <v>106.07831660042865</v>
      </c>
      <c r="V82" s="92">
        <f ca="1">AVERAGE(OFFSET(V$4,4*(ROW()-ROW(V$69)),0):OFFSET(V$7,4*(ROW()-ROW(V$69)),0))</f>
        <v>101.31035658246431</v>
      </c>
      <c r="W82" s="407"/>
      <c r="X82" s="407"/>
      <c r="Y82" s="407"/>
      <c r="Z82" s="407"/>
      <c r="AA82" s="407"/>
      <c r="AB82" s="407"/>
      <c r="AC82" s="407"/>
    </row>
    <row r="83" spans="1:29" x14ac:dyDescent="0.25">
      <c r="A83" s="35"/>
      <c r="B83" s="42">
        <v>2022</v>
      </c>
      <c r="C83" s="405">
        <v>33.097662035976242</v>
      </c>
      <c r="D83" s="27">
        <v>61.033111099781145</v>
      </c>
      <c r="E83" s="27">
        <v>28.092911140610784</v>
      </c>
      <c r="F83" s="27">
        <v>1.3548355696544854</v>
      </c>
      <c r="G83" s="27">
        <v>3.932457345103888</v>
      </c>
      <c r="H83" s="27">
        <v>63.531450701275396</v>
      </c>
      <c r="I83" s="27">
        <v>31.975999999999999</v>
      </c>
      <c r="J83" s="27">
        <v>1058.3310998380571</v>
      </c>
      <c r="K83" s="27">
        <f ca="1">AVERAGE(OFFSET(K$4,4*(ROW()-ROW(K$69)),0):OFFSET(K$7,4*(ROW()-ROW(K$69)),0))</f>
        <v>61.980649325358634</v>
      </c>
      <c r="L83" s="27">
        <f ca="1">SUM(OFFSET(L$4,4*(ROW()-ROW(L$69)),0):OFFSET(L$7,4*(ROW()-ROW(L$69)),0))</f>
        <v>1186.0525361600239</v>
      </c>
      <c r="M83" s="27">
        <f ca="1">SUM(OFFSET(M$4,4*(ROW()-ROW(M$69)),0):OFFSET(M$7,4*(ROW()-ROW(M$69)),0))</f>
        <v>981.43611775198815</v>
      </c>
      <c r="N83" s="27">
        <f ca="1">SUM(OFFSET(N$4,4*(ROW()-ROW(N$69)),0):OFFSET(N$7,4*(ROW()-ROW(N$69)),0))</f>
        <v>204.61641840803588</v>
      </c>
      <c r="O83" s="27">
        <f ca="1">SUM(OFFSET(O$4,4*(ROW()-ROW(O$69)),0):OFFSET(O$7,4*(ROW()-ROW(O$69)),0))</f>
        <v>150.55914742669859</v>
      </c>
      <c r="P83" s="27">
        <v>3.1430072023288602</v>
      </c>
      <c r="Q83" s="27">
        <f ca="1">AVERAGE(OFFSET(Q$4,4*(ROW()-ROW(Q$69)),0):OFFSET(Q$7,4*(ROW()-ROW(Q$69)),0))</f>
        <v>134.98271151911553</v>
      </c>
      <c r="R83" s="27">
        <f ca="1">AVERAGE(OFFSET(R$4,4*(ROW()-ROW(R$69)),0):OFFSET(R$7,4*(ROW()-ROW(R$69)),0))</f>
        <v>135.82483221245738</v>
      </c>
      <c r="S83" s="27">
        <f ca="1">AVERAGE(OFFSET(S$4,4*(ROW()-ROW(S$69)),0):OFFSET(S$7,4*(ROW()-ROW(S$69)),0))</f>
        <v>107.22300432957772</v>
      </c>
      <c r="T83" s="27">
        <f ca="1">AVERAGE(OFFSET(T$4,4*(ROW()-ROW(T$69)),0):OFFSET(T$7,4*(ROW()-ROW(T$69)),0))</f>
        <v>106.55802190082875</v>
      </c>
      <c r="U83" s="27">
        <f ca="1">AVERAGE(OFFSET(U$4,4*(ROW()-ROW(U$69)),0):OFFSET(U$7,4*(ROW()-ROW(U$69)),0))</f>
        <v>107.37791083887473</v>
      </c>
      <c r="V83" s="92">
        <f ca="1">AVERAGE(OFFSET(V$4,4*(ROW()-ROW(V$69)),0):OFFSET(V$7,4*(ROW()-ROW(V$69)),0))</f>
        <v>102.41424466750541</v>
      </c>
      <c r="W83" s="407"/>
      <c r="X83" s="407"/>
      <c r="Y83" s="407"/>
      <c r="Z83" s="407"/>
      <c r="AA83" s="407"/>
      <c r="AB83" s="407"/>
      <c r="AC83" s="407"/>
    </row>
    <row r="84" spans="1:29" x14ac:dyDescent="0.25">
      <c r="A84" s="35"/>
      <c r="B84" s="412">
        <v>2023</v>
      </c>
      <c r="C84" s="413">
        <v>33.194936210801252</v>
      </c>
      <c r="D84" s="27">
        <v>60.863603654844006</v>
      </c>
      <c r="E84" s="27">
        <v>28.143387598228827</v>
      </c>
      <c r="F84" s="27">
        <v>1.3709438348892349</v>
      </c>
      <c r="G84" s="27">
        <v>3.9661765648025935</v>
      </c>
      <c r="H84" s="27">
        <v>63.377257591275395</v>
      </c>
      <c r="I84" s="27">
        <v>31.999200000000002</v>
      </c>
      <c r="J84" s="27">
        <v>1062.2114355662725</v>
      </c>
      <c r="K84" s="27">
        <f ca="1">AVERAGE(OFFSET(K$4,4*(ROW()-ROW(K$69)),0):OFFSET(K$7,4*(ROW()-ROW(K$69)),0))</f>
        <v>61.984495919763432</v>
      </c>
      <c r="L84" s="27">
        <f ca="1">SUM(OFFSET(L$4,4*(ROW()-ROW(L$69)),0):OFFSET(L$7,4*(ROW()-ROW(L$69)),0))</f>
        <v>1227.3977310419261</v>
      </c>
      <c r="M84" s="27">
        <f ca="1">SUM(OFFSET(M$4,4*(ROW()-ROW(M$69)),0):OFFSET(M$7,4*(ROW()-ROW(M$69)),0))</f>
        <v>1014.9460136138925</v>
      </c>
      <c r="N84" s="27">
        <f ca="1">SUM(OFFSET(N$4,4*(ROW()-ROW(N$69)),0):OFFSET(N$7,4*(ROW()-ROW(N$69)),0))</f>
        <v>212.45171742803373</v>
      </c>
      <c r="O84" s="27">
        <f ca="1">SUM(OFFSET(O$4,4*(ROW()-ROW(O$69)),0):OFFSET(O$7,4*(ROW()-ROW(O$69)),0))</f>
        <v>156.87378342683559</v>
      </c>
      <c r="P84" s="27">
        <v>3.2288951894894069</v>
      </c>
      <c r="Q84" s="27">
        <f ca="1">AVERAGE(OFFSET(Q$4,4*(ROW()-ROW(Q$69)),0):OFFSET(Q$7,4*(ROW()-ROW(Q$69)),0))</f>
        <v>139.34091401710543</v>
      </c>
      <c r="R84" s="27">
        <f ca="1">AVERAGE(OFFSET(R$4,4*(ROW()-ROW(R$69)),0):OFFSET(R$7,4*(ROW()-ROW(R$69)),0))</f>
        <v>140.10893399964226</v>
      </c>
      <c r="S84" s="27">
        <f ca="1">AVERAGE(OFFSET(S$4,4*(ROW()-ROW(S$69)),0):OFFSET(S$7,4*(ROW()-ROW(S$69)),0))</f>
        <v>108.5408391363455</v>
      </c>
      <c r="T84" s="27">
        <f ca="1">AVERAGE(OFFSET(T$4,4*(ROW()-ROW(T$69)),0):OFFSET(T$7,4*(ROW()-ROW(T$69)),0))</f>
        <v>107.94584395235114</v>
      </c>
      <c r="U84" s="27">
        <f ca="1">AVERAGE(OFFSET(U$4,4*(ROW()-ROW(U$69)),0):OFFSET(U$7,4*(ROW()-ROW(U$69)),0))</f>
        <v>108.78748092338282</v>
      </c>
      <c r="V84" s="92">
        <f ca="1">AVERAGE(OFFSET(V$4,4*(ROW()-ROW(V$69)),0):OFFSET(V$7,4*(ROW()-ROW(V$69)),0))</f>
        <v>103.67406681625172</v>
      </c>
      <c r="W84" s="407"/>
      <c r="X84" s="407"/>
      <c r="Y84" s="407"/>
      <c r="Z84" s="407"/>
      <c r="AA84" s="407"/>
      <c r="AB84" s="407"/>
      <c r="AC84" s="407"/>
    </row>
    <row r="85" spans="1:29" x14ac:dyDescent="0.25">
      <c r="A85" s="35"/>
      <c r="B85" s="414" t="s">
        <v>178</v>
      </c>
      <c r="C85" s="145">
        <v>29.548999999999999</v>
      </c>
      <c r="D85" s="145">
        <v>59.736251794100269</v>
      </c>
      <c r="E85" s="145">
        <v>25.711749999999999</v>
      </c>
      <c r="F85" s="145">
        <v>1.9395</v>
      </c>
      <c r="G85" s="145">
        <v>6.1577899502204616</v>
      </c>
      <c r="H85" s="145">
        <v>63.656176104391683</v>
      </c>
      <c r="I85" s="145">
        <v>31.750096590879835</v>
      </c>
      <c r="J85" s="145">
        <v>938.2</v>
      </c>
      <c r="K85" s="145">
        <f ca="1">AVERAGE(OFFSET(K$5,4*(ROW()-ROW(K$85)),0):OFFSET(K$8,4*(ROW()-ROW(K$85)),0))</f>
        <v>62.059614337463287</v>
      </c>
      <c r="L85" s="145">
        <f ca="1">SUM(OFFSET(L$5,4*(ROW()-ROW(L$85)),0):OFFSET(L$8,4*(ROW()-ROW(L$85)),0))</f>
        <v>783.28100000000006</v>
      </c>
      <c r="M85" s="145">
        <f ca="1">SUM(OFFSET(M$5,4*(ROW()-ROW(M$85)),0):OFFSET(M$8,4*(ROW()-ROW(M$85)),0))</f>
        <v>656.28899999999999</v>
      </c>
      <c r="N85" s="145">
        <f ca="1">SUM(OFFSET(N$5,4*(ROW()-ROW(N$85)),0):OFFSET(N$8,4*(ROW()-ROW(N$85)),0))</f>
        <v>126.99199999999999</v>
      </c>
      <c r="O85" s="145">
        <f ca="1">SUM(OFFSET(O$5,4*(ROW()-ROW(O$85)),0):OFFSET(O$8,4*(ROW()-ROW(O$85)),0))</f>
        <v>97.855000000000004</v>
      </c>
      <c r="P85" s="145">
        <v>-0.18288274500872603</v>
      </c>
      <c r="Q85" s="145">
        <f ca="1">AVERAGE(OFFSET(Q$5,4*(ROW()-ROW(Q$85)),0):OFFSET(Q$8,4*(ROW()-ROW(Q$85)),0))</f>
        <v>98.619670097329433</v>
      </c>
      <c r="R85" s="145">
        <f ca="1">AVERAGE(OFFSET(R$5,4*(ROW()-ROW(R$85)),0):OFFSET(R$8,4*(ROW()-ROW(R$85)),0))</f>
        <v>99.940478551301425</v>
      </c>
      <c r="S85" s="145">
        <f ca="1">AVERAGE(OFFSET(S$5,4*(ROW()-ROW(S$85)),0):OFFSET(S$8,4*(ROW()-ROW(S$85)),0))</f>
        <v>98.515116514114027</v>
      </c>
      <c r="T85" s="145">
        <f ca="1">AVERAGE(OFFSET(T$5,4*(ROW()-ROW(T$85)),0):OFFSET(T$8,4*(ROW()-ROW(T$85)),0))</f>
        <v>97.215689250694211</v>
      </c>
      <c r="U85" s="145">
        <f ca="1">AVERAGE(OFFSET(U$5,4*(ROW()-ROW(U$85)),0):OFFSET(U$8,4*(ROW()-ROW(U$85)),0))</f>
        <v>96.513517405112125</v>
      </c>
      <c r="V85" s="415">
        <f ca="1">AVERAGE(OFFSET(V$5,4*(ROW()-ROW(V$85)),0):OFFSET(V$8,4*(ROW()-ROW(V$85)),0))</f>
        <v>96.197540206480383</v>
      </c>
      <c r="W85" s="407"/>
      <c r="X85" s="407"/>
      <c r="Y85" s="407"/>
      <c r="Z85" s="407"/>
      <c r="AA85" s="407"/>
      <c r="AB85" s="407"/>
      <c r="AC85" s="407"/>
    </row>
    <row r="86" spans="1:29" x14ac:dyDescent="0.25">
      <c r="A86" s="35"/>
      <c r="B86" s="42" t="s">
        <v>104</v>
      </c>
      <c r="C86" s="27">
        <v>29.06775</v>
      </c>
      <c r="D86" s="27">
        <v>58.279620561495207</v>
      </c>
      <c r="E86" s="27">
        <v>25.170249999999999</v>
      </c>
      <c r="F86" s="27">
        <v>2.4754999999999998</v>
      </c>
      <c r="G86" s="27">
        <v>7.847961576483244</v>
      </c>
      <c r="H86" s="27">
        <v>63.24276780702413</v>
      </c>
      <c r="I86" s="27">
        <v>31.523765183181851</v>
      </c>
      <c r="J86" s="27">
        <v>916.32500000000005</v>
      </c>
      <c r="K86" s="27">
        <f ca="1">AVERAGE(OFFSET(K$5,4*(ROW()-ROW(K$85)),0):OFFSET(K$8,4*(ROW()-ROW(K$85)),0))</f>
        <v>63.692848815831525</v>
      </c>
      <c r="L86" s="27">
        <f ca="1">SUM(OFFSET(L$5,4*(ROW()-ROW(L$85)),0):OFFSET(L$8,4*(ROW()-ROW(L$85)),0))</f>
        <v>801.81900000000007</v>
      </c>
      <c r="M86" s="27">
        <f ca="1">SUM(OFFSET(M$5,4*(ROW()-ROW(M$85)),0):OFFSET(M$8,4*(ROW()-ROW(M$85)),0))</f>
        <v>667.63599999999997</v>
      </c>
      <c r="N86" s="27">
        <f ca="1">SUM(OFFSET(N$5,4*(ROW()-ROW(N$85)),0):OFFSET(N$8,4*(ROW()-ROW(N$85)),0))</f>
        <v>134.18299999999999</v>
      </c>
      <c r="O86" s="27">
        <f ca="1">SUM(OFFSET(O$5,4*(ROW()-ROW(O$85)),0):OFFSET(O$8,4*(ROW()-ROW(O$85)),0))</f>
        <v>91.039999999999992</v>
      </c>
      <c r="P86" s="27">
        <v>3.9175092813168675</v>
      </c>
      <c r="Q86" s="27">
        <f ca="1">AVERAGE(OFFSET(Q$5,4*(ROW()-ROW(Q$85)),0):OFFSET(Q$8,4*(ROW()-ROW(Q$85)),0))</f>
        <v>102.48597956680801</v>
      </c>
      <c r="R86" s="27">
        <f ca="1">AVERAGE(OFFSET(R$5,4*(ROW()-ROW(R$85)),0):OFFSET(R$8,4*(ROW()-ROW(R$85)),0))</f>
        <v>104.60612574199939</v>
      </c>
      <c r="S86" s="27">
        <f ca="1">AVERAGE(OFFSET(S$5,4*(ROW()-ROW(S$85)),0):OFFSET(S$8,4*(ROW()-ROW(S$85)),0))</f>
        <v>98.19002861163159</v>
      </c>
      <c r="T86" s="27">
        <f ca="1">AVERAGE(OFFSET(T$5,4*(ROW()-ROW(T$85)),0):OFFSET(T$8,4*(ROW()-ROW(T$85)),0))</f>
        <v>96.200091704531118</v>
      </c>
      <c r="U86" s="27">
        <f ca="1">AVERAGE(OFFSET(U$5,4*(ROW()-ROW(U$85)),0):OFFSET(U$8,4*(ROW()-ROW(U$85)),0))</f>
        <v>99.416234078161068</v>
      </c>
      <c r="V86" s="92">
        <f ca="1">AVERAGE(OFFSET(V$5,4*(ROW()-ROW(V$85)),0):OFFSET(V$8,4*(ROW()-ROW(V$85)),0))</f>
        <v>100.05422638669893</v>
      </c>
      <c r="W86" s="407"/>
      <c r="X86" s="407"/>
      <c r="Y86" s="407"/>
      <c r="Z86" s="407"/>
      <c r="AA86" s="407"/>
      <c r="AB86" s="407"/>
      <c r="AC86" s="407"/>
    </row>
    <row r="87" spans="1:29" x14ac:dyDescent="0.25">
      <c r="A87" s="35"/>
      <c r="B87" s="42" t="s">
        <v>105</v>
      </c>
      <c r="C87" s="27">
        <v>29.3355</v>
      </c>
      <c r="D87" s="27">
        <v>58.291221488674175</v>
      </c>
      <c r="E87" s="27">
        <v>25.338750000000001</v>
      </c>
      <c r="F87" s="27">
        <v>2.4860000000000002</v>
      </c>
      <c r="G87" s="27">
        <v>7.8124148500192057</v>
      </c>
      <c r="H87" s="27">
        <v>63.231060030139467</v>
      </c>
      <c r="I87" s="27">
        <v>31.628915477209787</v>
      </c>
      <c r="J87" s="27">
        <v>927.84999999999991</v>
      </c>
      <c r="K87" s="27">
        <f ca="1">AVERAGE(OFFSET(K$5,4*(ROW()-ROW(K$85)),0):OFFSET(K$8,4*(ROW()-ROW(K$85)),0))</f>
        <v>63.074411841146087</v>
      </c>
      <c r="L87" s="27">
        <f ca="1">SUM(OFFSET(L$5,4*(ROW()-ROW(L$85)),0):OFFSET(L$8,4*(ROW()-ROW(L$85)),0))</f>
        <v>821.51199999999994</v>
      </c>
      <c r="M87" s="27">
        <f ca="1">SUM(OFFSET(M$5,4*(ROW()-ROW(M$85)),0):OFFSET(M$8,4*(ROW()-ROW(M$85)),0))</f>
        <v>678.255</v>
      </c>
      <c r="N87" s="27">
        <f ca="1">SUM(OFFSET(N$5,4*(ROW()-ROW(N$85)),0):OFFSET(N$8,4*(ROW()-ROW(N$85)),0))</f>
        <v>143.25700000000001</v>
      </c>
      <c r="O87" s="27">
        <f ca="1">SUM(OFFSET(O$5,4*(ROW()-ROW(O$85)),0):OFFSET(O$8,4*(ROW()-ROW(O$85)),0))</f>
        <v>89.836000000000013</v>
      </c>
      <c r="P87" s="27">
        <v>0.914971060227046</v>
      </c>
      <c r="Q87" s="27">
        <f ca="1">AVERAGE(OFFSET(Q$5,4*(ROW()-ROW(Q$85)),0):OFFSET(Q$8,4*(ROW()-ROW(Q$85)),0))</f>
        <v>103.42225361230041</v>
      </c>
      <c r="R87" s="27">
        <f ca="1">AVERAGE(OFFSET(R$5,4*(ROW()-ROW(R$85)),0):OFFSET(R$8,4*(ROW()-ROW(R$85)),0))</f>
        <v>105.21025450797092</v>
      </c>
      <c r="S87" s="27">
        <f ca="1">AVERAGE(OFFSET(S$5,4*(ROW()-ROW(S$85)),0):OFFSET(S$8,4*(ROW()-ROW(S$85)),0))</f>
        <v>99.372196612593967</v>
      </c>
      <c r="T87" s="27">
        <f ca="1">AVERAGE(OFFSET(T$5,4*(ROW()-ROW(T$85)),0):OFFSET(T$8,4*(ROW()-ROW(T$85)),0))</f>
        <v>97.683866623390315</v>
      </c>
      <c r="U87" s="27">
        <f ca="1">AVERAGE(OFFSET(U$5,4*(ROW()-ROW(U$85)),0):OFFSET(U$8,4*(ROW()-ROW(U$85)),0))</f>
        <v>100.49340305680693</v>
      </c>
      <c r="V87" s="92">
        <f ca="1">AVERAGE(OFFSET(V$5,4*(ROW()-ROW(V$85)),0):OFFSET(V$8,4*(ROW()-ROW(V$85)),0))</f>
        <v>99.450867038261833</v>
      </c>
      <c r="W87" s="407"/>
      <c r="X87" s="407"/>
      <c r="Y87" s="407"/>
      <c r="Z87" s="407"/>
      <c r="AA87" s="407"/>
      <c r="AB87" s="407"/>
      <c r="AC87" s="407"/>
    </row>
    <row r="88" spans="1:29" x14ac:dyDescent="0.25">
      <c r="A88" s="35"/>
      <c r="B88" s="42" t="s">
        <v>106</v>
      </c>
      <c r="C88" s="27">
        <v>29.381</v>
      </c>
      <c r="D88" s="27">
        <v>57.907732751959678</v>
      </c>
      <c r="E88" s="27">
        <v>25.273499999999999</v>
      </c>
      <c r="F88" s="27">
        <v>2.6302500000000002</v>
      </c>
      <c r="G88" s="27">
        <v>8.2166497219837282</v>
      </c>
      <c r="H88" s="27">
        <v>63.091634716568393</v>
      </c>
      <c r="I88" s="27">
        <v>31.594542396216919</v>
      </c>
      <c r="J88" s="27">
        <v>928.27499999999998</v>
      </c>
      <c r="K88" s="27">
        <f ca="1">AVERAGE(OFFSET(K$5,4*(ROW()-ROW(K$85)),0):OFFSET(K$8,4*(ROW()-ROW(K$85)),0))</f>
        <v>62.654272602112087</v>
      </c>
      <c r="L88" s="27">
        <f ca="1">SUM(OFFSET(L$5,4*(ROW()-ROW(L$85)),0):OFFSET(L$8,4*(ROW()-ROW(L$85)),0))</f>
        <v>828.98699999999997</v>
      </c>
      <c r="M88" s="27">
        <f ca="1">SUM(OFFSET(M$5,4*(ROW()-ROW(M$85)),0):OFFSET(M$8,4*(ROW()-ROW(M$85)),0))</f>
        <v>680.96699999999987</v>
      </c>
      <c r="N88" s="27">
        <f ca="1">SUM(OFFSET(N$5,4*(ROW()-ROW(N$85)),0):OFFSET(N$8,4*(ROW()-ROW(N$85)),0))</f>
        <v>148.02000000000001</v>
      </c>
      <c r="O88" s="27">
        <f ca="1">SUM(OFFSET(O$5,4*(ROW()-ROW(O$85)),0):OFFSET(O$8,4*(ROW()-ROW(O$85)),0))</f>
        <v>94.13</v>
      </c>
      <c r="P88" s="27">
        <v>0.65905748744140169</v>
      </c>
      <c r="Q88" s="27">
        <f ca="1">AVERAGE(OFFSET(Q$5,4*(ROW()-ROW(Q$85)),0):OFFSET(Q$8,4*(ROW()-ROW(Q$85)),0))</f>
        <v>104.10681499532227</v>
      </c>
      <c r="R88" s="27">
        <f ca="1">AVERAGE(OFFSET(R$5,4*(ROW()-ROW(R$85)),0):OFFSET(R$8,4*(ROW()-ROW(R$85)),0))</f>
        <v>106.02388331726428</v>
      </c>
      <c r="S88" s="27">
        <f ca="1">AVERAGE(OFFSET(S$5,4*(ROW()-ROW(S$85)),0):OFFSET(S$8,4*(ROW()-ROW(S$85)),0))</f>
        <v>100.58101746938672</v>
      </c>
      <c r="T88" s="27">
        <f ca="1">AVERAGE(OFFSET(T$5,4*(ROW()-ROW(T$85)),0):OFFSET(T$8,4*(ROW()-ROW(T$85)),0))</f>
        <v>98.763341948499971</v>
      </c>
      <c r="U88" s="27">
        <f ca="1">AVERAGE(OFFSET(U$5,4*(ROW()-ROW(U$85)),0):OFFSET(U$8,4*(ROW()-ROW(U$85)),0))</f>
        <v>100.73842411401392</v>
      </c>
      <c r="V88" s="92">
        <f ca="1">AVERAGE(OFFSET(V$5,4*(ROW()-ROW(V$85)),0):OFFSET(V$8,4*(ROW()-ROW(V$85)),0))</f>
        <v>97.186191286911409</v>
      </c>
      <c r="W88" s="407"/>
      <c r="X88" s="407"/>
      <c r="Y88" s="407"/>
      <c r="Z88" s="407"/>
      <c r="AA88" s="407"/>
      <c r="AB88" s="407"/>
      <c r="AC88" s="407"/>
    </row>
    <row r="89" spans="1:29" x14ac:dyDescent="0.25">
      <c r="A89" s="35"/>
      <c r="B89" s="42" t="s">
        <v>107</v>
      </c>
      <c r="C89" s="27">
        <v>29.7925</v>
      </c>
      <c r="D89" s="27">
        <v>58.352223900228779</v>
      </c>
      <c r="E89" s="27">
        <v>25.568249999999999</v>
      </c>
      <c r="F89" s="27">
        <v>2.5489999999999999</v>
      </c>
      <c r="G89" s="27">
        <v>7.8816633685384652</v>
      </c>
      <c r="H89" s="27">
        <v>63.344819932325521</v>
      </c>
      <c r="I89" s="27">
        <v>31.88534503842277</v>
      </c>
      <c r="J89" s="27">
        <v>949.94999999999993</v>
      </c>
      <c r="K89" s="27">
        <f ca="1">AVERAGE(OFFSET(K$5,4*(ROW()-ROW(K$85)),0):OFFSET(K$8,4*(ROW()-ROW(K$85)),0))</f>
        <v>62.451683372795785</v>
      </c>
      <c r="L89" s="27">
        <f ca="1">SUM(OFFSET(L$5,4*(ROW()-ROW(L$85)),0):OFFSET(L$8,4*(ROW()-ROW(L$85)),0))</f>
        <v>852.92900000000009</v>
      </c>
      <c r="M89" s="27">
        <f ca="1">SUM(OFFSET(M$5,4*(ROW()-ROW(M$85)),0):OFFSET(M$8,4*(ROW()-ROW(M$85)),0))</f>
        <v>698.77800000000002</v>
      </c>
      <c r="N89" s="27">
        <f ca="1">SUM(OFFSET(N$5,4*(ROW()-ROW(N$85)),0):OFFSET(N$8,4*(ROW()-ROW(N$85)),0))</f>
        <v>154.15100000000001</v>
      </c>
      <c r="O89" s="27">
        <f ca="1">SUM(OFFSET(O$5,4*(ROW()-ROW(O$85)),0):OFFSET(O$8,4*(ROW()-ROW(O$85)),0))</f>
        <v>102.23299999999999</v>
      </c>
      <c r="P89" s="27">
        <v>1.4325963956124497</v>
      </c>
      <c r="Q89" s="27">
        <f ca="1">AVERAGE(OFFSET(Q$5,4*(ROW()-ROW(Q$85)),0):OFFSET(Q$8,4*(ROW()-ROW(Q$85)),0))</f>
        <v>105.59683971517987</v>
      </c>
      <c r="R89" s="27">
        <f ca="1">AVERAGE(OFFSET(R$5,4*(ROW()-ROW(R$85)),0):OFFSET(R$8,4*(ROW()-ROW(R$85)),0))</f>
        <v>106.55814871049267</v>
      </c>
      <c r="S89" s="27">
        <f ca="1">AVERAGE(OFFSET(S$5,4*(ROW()-ROW(S$85)),0):OFFSET(S$8,4*(ROW()-ROW(S$85)),0))</f>
        <v>99.674120220806103</v>
      </c>
      <c r="T89" s="27">
        <f ca="1">AVERAGE(OFFSET(T$5,4*(ROW()-ROW(T$85)),0):OFFSET(T$8,4*(ROW()-ROW(T$85)),0))</f>
        <v>98.774942609465612</v>
      </c>
      <c r="U89" s="27">
        <f ca="1">AVERAGE(OFFSET(U$5,4*(ROW()-ROW(U$85)),0):OFFSET(U$8,4*(ROW()-ROW(U$85)),0))</f>
        <v>99.924732734215141</v>
      </c>
      <c r="V89" s="92">
        <f ca="1">AVERAGE(OFFSET(V$5,4*(ROW()-ROW(V$85)),0):OFFSET(V$8,4*(ROW()-ROW(V$85)),0))</f>
        <v>96.907138891012266</v>
      </c>
      <c r="W89" s="407"/>
      <c r="X89" s="407"/>
      <c r="Y89" s="407"/>
      <c r="Z89" s="407"/>
      <c r="AA89" s="407"/>
      <c r="AB89" s="407"/>
      <c r="AC89" s="407"/>
    </row>
    <row r="90" spans="1:29" x14ac:dyDescent="0.25">
      <c r="A90" s="35"/>
      <c r="B90" s="42" t="s">
        <v>108</v>
      </c>
      <c r="C90" s="27">
        <v>30.218499999999999</v>
      </c>
      <c r="D90" s="27">
        <v>58.792505836915154</v>
      </c>
      <c r="E90" s="27">
        <v>25.858750000000001</v>
      </c>
      <c r="F90" s="27">
        <v>2.39175</v>
      </c>
      <c r="G90" s="27">
        <v>7.3355423618327151</v>
      </c>
      <c r="H90" s="27">
        <v>63.446382065033859</v>
      </c>
      <c r="I90" s="27">
        <v>32.053156135640165</v>
      </c>
      <c r="J90" s="27">
        <v>968.59999999999991</v>
      </c>
      <c r="K90" s="27">
        <f ca="1">AVERAGE(OFFSET(K$5,4*(ROW()-ROW(K$85)),0):OFFSET(K$8,4*(ROW()-ROW(K$85)),0))</f>
        <v>62.843521613262297</v>
      </c>
      <c r="L90" s="27">
        <f ca="1">SUM(OFFSET(L$5,4*(ROW()-ROW(L$85)),0):OFFSET(L$8,4*(ROW()-ROW(L$85)),0))</f>
        <v>888.95799999999997</v>
      </c>
      <c r="M90" s="27">
        <f ca="1">SUM(OFFSET(M$5,4*(ROW()-ROW(M$85)),0):OFFSET(M$8,4*(ROW()-ROW(M$85)),0))</f>
        <v>731.74199999999996</v>
      </c>
      <c r="N90" s="27">
        <f ca="1">SUM(OFFSET(N$5,4*(ROW()-ROW(N$85)),0):OFFSET(N$8,4*(ROW()-ROW(N$85)),0))</f>
        <v>157.21600000000001</v>
      </c>
      <c r="O90" s="27">
        <f ca="1">SUM(OFFSET(O$5,4*(ROW()-ROW(O$85)),0):OFFSET(O$8,4*(ROW()-ROW(O$85)),0))</f>
        <v>110.48699999999999</v>
      </c>
      <c r="P90" s="27">
        <v>3.5409716773882707</v>
      </c>
      <c r="Q90" s="27">
        <f ca="1">AVERAGE(OFFSET(Q$5,4*(ROW()-ROW(Q$85)),0):OFFSET(Q$8,4*(ROW()-ROW(Q$85)),0))</f>
        <v>109.33570938472313</v>
      </c>
      <c r="R90" s="27">
        <f ca="1">AVERAGE(OFFSET(R$5,4*(ROW()-ROW(R$85)),0):OFFSET(R$8,4*(ROW()-ROW(R$85)),0))</f>
        <v>109.75387693348705</v>
      </c>
      <c r="S90" s="27">
        <f ca="1">AVERAGE(OFFSET(S$5,4*(ROW()-ROW(S$85)),0):OFFSET(S$8,4*(ROW()-ROW(S$85)),0))</f>
        <v>99.559863470661938</v>
      </c>
      <c r="T90" s="27">
        <f ca="1">AVERAGE(OFFSET(T$5,4*(ROW()-ROW(T$85)),0):OFFSET(T$8,4*(ROW()-ROW(T$85)),0))</f>
        <v>99.180534786935141</v>
      </c>
      <c r="U90" s="27">
        <f ca="1">AVERAGE(OFFSET(U$5,4*(ROW()-ROW(U$85)),0):OFFSET(U$8,4*(ROW()-ROW(U$85)),0))</f>
        <v>100.85597879599014</v>
      </c>
      <c r="V90" s="92">
        <f ca="1">AVERAGE(OFFSET(V$5,4*(ROW()-ROW(V$85)),0):OFFSET(V$8,4*(ROW()-ROW(V$85)),0))</f>
        <v>97.637627268461415</v>
      </c>
      <c r="W90" s="407"/>
      <c r="X90" s="407"/>
      <c r="Y90" s="407"/>
      <c r="Z90" s="407"/>
      <c r="AA90" s="407"/>
      <c r="AB90" s="407"/>
      <c r="AC90" s="407"/>
    </row>
    <row r="91" spans="1:29" x14ac:dyDescent="0.25">
      <c r="A91" s="35"/>
      <c r="B91" s="42" t="s">
        <v>109</v>
      </c>
      <c r="C91" s="27">
        <v>30.911750000000001</v>
      </c>
      <c r="D91" s="27">
        <v>59.688322724845492</v>
      </c>
      <c r="E91" s="27">
        <v>26.369</v>
      </c>
      <c r="F91" s="27">
        <v>1.93</v>
      </c>
      <c r="G91" s="27">
        <v>5.8772747684094417</v>
      </c>
      <c r="H91" s="27">
        <v>63.415417913483637</v>
      </c>
      <c r="I91" s="27">
        <v>32.168363920828327</v>
      </c>
      <c r="J91" s="27">
        <v>994.37499999999989</v>
      </c>
      <c r="K91" s="27">
        <f ca="1">AVERAGE(OFFSET(K$5,4*(ROW()-ROW(K$85)),0):OFFSET(K$8,4*(ROW()-ROW(K$85)),0))</f>
        <v>61.474840359081306</v>
      </c>
      <c r="L91" s="27">
        <f ca="1">SUM(OFFSET(L$5,4*(ROW()-ROW(L$85)),0):OFFSET(L$8,4*(ROW()-ROW(L$85)),0))</f>
        <v>905.20699999999999</v>
      </c>
      <c r="M91" s="27">
        <f ca="1">SUM(OFFSET(M$5,4*(ROW()-ROW(M$85)),0):OFFSET(M$8,4*(ROW()-ROW(M$85)),0))</f>
        <v>752.42599999999993</v>
      </c>
      <c r="N91" s="27">
        <f ca="1">SUM(OFFSET(N$5,4*(ROW()-ROW(N$85)),0):OFFSET(N$8,4*(ROW()-ROW(N$85)),0))</f>
        <v>152.78100000000001</v>
      </c>
      <c r="O91" s="27">
        <f ca="1">SUM(OFFSET(O$5,4*(ROW()-ROW(O$85)),0):OFFSET(O$8,4*(ROW()-ROW(O$85)),0))</f>
        <v>114.51300000000001</v>
      </c>
      <c r="P91" s="27">
        <v>0.83694469297390128</v>
      </c>
      <c r="Q91" s="27">
        <f ca="1">AVERAGE(OFFSET(Q$5,4*(ROW()-ROW(Q$85)),0):OFFSET(Q$8,4*(ROW()-ROW(Q$85)),0))</f>
        <v>110.25048501358026</v>
      </c>
      <c r="R91" s="27">
        <f ca="1">AVERAGE(OFFSET(R$5,4*(ROW()-ROW(R$85)),0):OFFSET(R$8,4*(ROW()-ROW(R$85)),0))</f>
        <v>110.27529702934082</v>
      </c>
      <c r="S91" s="27">
        <f ca="1">AVERAGE(OFFSET(S$5,4*(ROW()-ROW(S$85)),0):OFFSET(S$8,4*(ROW()-ROW(S$85)),0))</f>
        <v>100.43597830520895</v>
      </c>
      <c r="T91" s="27">
        <f ca="1">AVERAGE(OFFSET(T$5,4*(ROW()-ROW(T$85)),0):OFFSET(T$8,4*(ROW()-ROW(T$85)),0))</f>
        <v>100.4133088946264</v>
      </c>
      <c r="U91" s="27">
        <f ca="1">AVERAGE(OFFSET(U$5,4*(ROW()-ROW(U$85)),0):OFFSET(U$8,4*(ROW()-ROW(U$85)),0))</f>
        <v>99.939986785772788</v>
      </c>
      <c r="V91" s="92">
        <f ca="1">AVERAGE(OFFSET(V$5,4*(ROW()-ROW(V$85)),0):OFFSET(V$8,4*(ROW()-ROW(V$85)),0))</f>
        <v>95.906015165025167</v>
      </c>
      <c r="W91" s="407"/>
      <c r="X91" s="407"/>
      <c r="Y91" s="407"/>
      <c r="Z91" s="407"/>
      <c r="AA91" s="407"/>
      <c r="AB91" s="407"/>
      <c r="AC91" s="407"/>
    </row>
    <row r="92" spans="1:29" x14ac:dyDescent="0.25">
      <c r="A92" s="35"/>
      <c r="B92" s="42" t="s">
        <v>110</v>
      </c>
      <c r="C92" s="27">
        <v>31.384</v>
      </c>
      <c r="D92" s="27">
        <v>60.146091077465563</v>
      </c>
      <c r="E92" s="27">
        <v>26.765750000000001</v>
      </c>
      <c r="F92" s="27">
        <v>1.7462500000000001</v>
      </c>
      <c r="G92" s="27">
        <v>5.2715841041205351</v>
      </c>
      <c r="H92" s="27">
        <v>63.492965878988009</v>
      </c>
      <c r="I92" s="27">
        <v>32.10362286706809</v>
      </c>
      <c r="J92" s="27">
        <v>1007.55</v>
      </c>
      <c r="K92" s="27">
        <f ca="1">AVERAGE(OFFSET(K$5,4*(ROW()-ROW(K$85)),0):OFFSET(K$8,4*(ROW()-ROW(K$85)),0))</f>
        <v>61.839368590770896</v>
      </c>
      <c r="L92" s="27">
        <f ca="1">SUM(OFFSET(L$5,4*(ROW()-ROW(L$85)),0):OFFSET(L$8,4*(ROW()-ROW(L$85)),0))</f>
        <v>933.46100000000001</v>
      </c>
      <c r="M92" s="27">
        <f ca="1">SUM(OFFSET(M$5,4*(ROW()-ROW(M$85)),0):OFFSET(M$8,4*(ROW()-ROW(M$85)),0))</f>
        <v>777.76199999999994</v>
      </c>
      <c r="N92" s="27">
        <f ca="1">SUM(OFFSET(N$5,4*(ROW()-ROW(N$85)),0):OFFSET(N$8,4*(ROW()-ROW(N$85)),0))</f>
        <v>155.69900000000001</v>
      </c>
      <c r="O92" s="27">
        <f ca="1">SUM(OFFSET(O$5,4*(ROW()-ROW(O$85)),0):OFFSET(O$8,4*(ROW()-ROW(O$85)),0))</f>
        <v>122.196</v>
      </c>
      <c r="P92" s="27">
        <v>1.8350238368190475</v>
      </c>
      <c r="Q92" s="27">
        <f ca="1">AVERAGE(OFFSET(Q$5,4*(ROW()-ROW(Q$85)),0):OFFSET(Q$8,4*(ROW()-ROW(Q$85)),0))</f>
        <v>112.27359206211121</v>
      </c>
      <c r="R92" s="27">
        <f ca="1">AVERAGE(OFFSET(R$5,4*(ROW()-ROW(R$85)),0):OFFSET(R$8,4*(ROW()-ROW(R$85)),0))</f>
        <v>112.52714291034017</v>
      </c>
      <c r="S92" s="27">
        <f ca="1">AVERAGE(OFFSET(S$5,4*(ROW()-ROW(S$85)),0):OFFSET(S$8,4*(ROW()-ROW(S$85)),0))</f>
        <v>101.21181020371735</v>
      </c>
      <c r="T92" s="27">
        <f ca="1">AVERAGE(OFFSET(T$5,4*(ROW()-ROW(T$85)),0):OFFSET(T$8,4*(ROW()-ROW(T$85)),0))</f>
        <v>100.98378118231446</v>
      </c>
      <c r="U92" s="27">
        <f ca="1">AVERAGE(OFFSET(U$5,4*(ROW()-ROW(U$85)),0):OFFSET(U$8,4*(ROW()-ROW(U$85)),0))</f>
        <v>100.83811608755153</v>
      </c>
      <c r="V92" s="92">
        <f ca="1">AVERAGE(OFFSET(V$5,4*(ROW()-ROW(V$85)),0):OFFSET(V$8,4*(ROW()-ROW(V$85)),0))</f>
        <v>96.910003721189213</v>
      </c>
      <c r="W92" s="407"/>
      <c r="X92" s="407"/>
      <c r="Y92" s="407"/>
      <c r="Z92" s="407"/>
      <c r="AA92" s="407"/>
      <c r="AB92" s="407"/>
      <c r="AC92" s="407"/>
    </row>
    <row r="93" spans="1:29" ht="15" customHeight="1" x14ac:dyDescent="0.25">
      <c r="A93" s="35"/>
      <c r="B93" s="42" t="s">
        <v>111</v>
      </c>
      <c r="C93" s="27">
        <v>31.821750000000002</v>
      </c>
      <c r="D93" s="27">
        <v>60.572119874386914</v>
      </c>
      <c r="E93" s="27">
        <v>27.034749999999999</v>
      </c>
      <c r="F93" s="27">
        <v>1.5952500000000001</v>
      </c>
      <c r="G93" s="27">
        <v>4.7739121823429089</v>
      </c>
      <c r="H93" s="27">
        <v>63.608777895221067</v>
      </c>
      <c r="I93" s="27">
        <v>32.11385824926645</v>
      </c>
      <c r="J93" s="27">
        <v>1021.925</v>
      </c>
      <c r="K93" s="27">
        <f ca="1">AVERAGE(OFFSET(K$5,4*(ROW()-ROW(K$85)),0):OFFSET(K$8,4*(ROW()-ROW(K$85)),0))</f>
        <v>62.104025514888342</v>
      </c>
      <c r="L93" s="27">
        <f ca="1">SUM(OFFSET(L$5,4*(ROW()-ROW(L$85)),0):OFFSET(L$8,4*(ROW()-ROW(L$85)),0))</f>
        <v>976.95100000000002</v>
      </c>
      <c r="M93" s="27">
        <f ca="1">SUM(OFFSET(M$5,4*(ROW()-ROW(M$85)),0):OFFSET(M$8,4*(ROW()-ROW(M$85)),0))</f>
        <v>807.572</v>
      </c>
      <c r="N93" s="27">
        <f ca="1">SUM(OFFSET(N$5,4*(ROW()-ROW(N$85)),0):OFFSET(N$8,4*(ROW()-ROW(N$85)),0))</f>
        <v>169.37899999999999</v>
      </c>
      <c r="O93" s="27">
        <f ca="1">SUM(OFFSET(O$5,4*(ROW()-ROW(O$85)),0):OFFSET(O$8,4*(ROW()-ROW(O$85)),0))</f>
        <v>124.899</v>
      </c>
      <c r="P93" s="27">
        <v>2.7996394808406251</v>
      </c>
      <c r="Q93" s="27">
        <f ca="1">AVERAGE(OFFSET(Q$5,4*(ROW()-ROW(Q$85)),0):OFFSET(Q$8,4*(ROW()-ROW(Q$85)),0))</f>
        <v>115.41698919438014</v>
      </c>
      <c r="R93" s="27">
        <f ca="1">AVERAGE(OFFSET(R$5,4*(ROW()-ROW(R$85)),0):OFFSET(R$8,4*(ROW()-ROW(R$85)),0))</f>
        <v>115.63853464334134</v>
      </c>
      <c r="S93" s="27">
        <f ca="1">AVERAGE(OFFSET(S$5,4*(ROW()-ROW(S$85)),0):OFFSET(S$8,4*(ROW()-ROW(S$85)),0))</f>
        <v>101.82060564991389</v>
      </c>
      <c r="T93" s="27">
        <f ca="1">AVERAGE(OFFSET(T$5,4*(ROW()-ROW(T$85)),0):OFFSET(T$8,4*(ROW()-ROW(T$85)),0))</f>
        <v>101.62579357561431</v>
      </c>
      <c r="U93" s="27">
        <f ca="1">AVERAGE(OFFSET(U$5,4*(ROW()-ROW(U$85)),0):OFFSET(U$8,4*(ROW()-ROW(U$85)),0))</f>
        <v>102.55643301415252</v>
      </c>
      <c r="V93" s="92">
        <f ca="1">AVERAGE(OFFSET(V$5,4*(ROW()-ROW(V$85)),0):OFFSET(V$8,4*(ROW()-ROW(V$85)),0))</f>
        <v>98.687294168969885</v>
      </c>
      <c r="W93" s="407"/>
      <c r="X93" s="407"/>
      <c r="Y93" s="407"/>
      <c r="Z93" s="407"/>
      <c r="AA93" s="407"/>
      <c r="AB93" s="407"/>
      <c r="AC93" s="407"/>
    </row>
    <row r="94" spans="1:29" ht="15" customHeight="1" x14ac:dyDescent="0.25">
      <c r="A94" s="35"/>
      <c r="B94" s="42" t="s">
        <v>112</v>
      </c>
      <c r="C94" s="27">
        <v>32.155749999999998</v>
      </c>
      <c r="D94" s="27">
        <v>60.838096607421093</v>
      </c>
      <c r="E94" s="27">
        <v>27.370750000000001</v>
      </c>
      <c r="F94" s="27">
        <v>1.4510000000000001</v>
      </c>
      <c r="G94" s="27">
        <v>4.3176810802010896</v>
      </c>
      <c r="H94" s="27">
        <v>63.583421068097238</v>
      </c>
      <c r="I94" s="27">
        <v>32.043594173069913</v>
      </c>
      <c r="J94" s="27">
        <v>1030.3750000000002</v>
      </c>
      <c r="K94" s="27">
        <f ca="1">AVERAGE(OFFSET(K$5,4*(ROW()-ROW(K$85)),0):OFFSET(K$8,4*(ROW()-ROW(K$85)),0))</f>
        <v>62.05727955848522</v>
      </c>
      <c r="L94" s="27">
        <f ca="1">SUM(OFFSET(L$5,4*(ROW()-ROW(L$85)),0):OFFSET(L$8,4*(ROW()-ROW(L$85)),0))</f>
        <v>1014.3790000000001</v>
      </c>
      <c r="M94" s="27">
        <f ca="1">SUM(OFFSET(M$5,4*(ROW()-ROW(M$85)),0):OFFSET(M$8,4*(ROW()-ROW(M$85)),0))</f>
        <v>839.98400000000004</v>
      </c>
      <c r="N94" s="27">
        <f ca="1">SUM(OFFSET(N$5,4*(ROW()-ROW(N$85)),0):OFFSET(N$8,4*(ROW()-ROW(N$85)),0))</f>
        <v>174.39500000000001</v>
      </c>
      <c r="O94" s="27">
        <f ca="1">SUM(OFFSET(O$5,4*(ROW()-ROW(O$85)),0):OFFSET(O$8,4*(ROW()-ROW(O$85)),0))</f>
        <v>126.322</v>
      </c>
      <c r="P94" s="27">
        <v>2.7366548764288581</v>
      </c>
      <c r="Q94" s="27">
        <f ca="1">AVERAGE(OFFSET(Q$5,4*(ROW()-ROW(Q$85)),0):OFFSET(Q$8,4*(ROW()-ROW(Q$85)),0))</f>
        <v>118.57251436356263</v>
      </c>
      <c r="R94" s="27">
        <f ca="1">AVERAGE(OFFSET(R$5,4*(ROW()-ROW(R$85)),0):OFFSET(R$8,4*(ROW()-ROW(R$85)),0))</f>
        <v>119.06723878870186</v>
      </c>
      <c r="S94" s="27">
        <f ca="1">AVERAGE(OFFSET(S$5,4*(ROW()-ROW(S$85)),0):OFFSET(S$8,4*(ROW()-ROW(S$85)),0))</f>
        <v>102.66564896581932</v>
      </c>
      <c r="T94" s="27">
        <f ca="1">AVERAGE(OFFSET(T$5,4*(ROW()-ROW(T$85)),0):OFFSET(T$8,4*(ROW()-ROW(T$85)),0))</f>
        <v>102.2422797936121</v>
      </c>
      <c r="U94" s="27">
        <f ca="1">AVERAGE(OFFSET(U$5,4*(ROW()-ROW(U$85)),0):OFFSET(U$8,4*(ROW()-ROW(U$85)),0))</f>
        <v>103.17724484487084</v>
      </c>
      <c r="V94" s="92">
        <f ca="1">AVERAGE(OFFSET(V$5,4*(ROW()-ROW(V$85)),0):OFFSET(V$8,4*(ROW()-ROW(V$85)),0))</f>
        <v>99.157463267520725</v>
      </c>
      <c r="W94" s="407"/>
      <c r="X94" s="407"/>
      <c r="Y94" s="407"/>
      <c r="Z94" s="407"/>
      <c r="AA94" s="407"/>
      <c r="AB94" s="407"/>
      <c r="AC94" s="407"/>
    </row>
    <row r="95" spans="1:29" ht="15" customHeight="1" x14ac:dyDescent="0.25">
      <c r="A95" s="35"/>
      <c r="B95" s="42" t="s">
        <v>113</v>
      </c>
      <c r="C95" s="27">
        <v>32.520583168979485</v>
      </c>
      <c r="D95" s="27">
        <v>61.189506407288874</v>
      </c>
      <c r="E95" s="27">
        <v>27.720955026624601</v>
      </c>
      <c r="F95" s="27">
        <v>1.3028468600634984</v>
      </c>
      <c r="G95" s="27">
        <v>3.8521136895370667</v>
      </c>
      <c r="H95" s="27">
        <v>63.641010933109214</v>
      </c>
      <c r="I95" s="27">
        <v>31.861661359846849</v>
      </c>
      <c r="J95" s="27">
        <v>1036.1600379928166</v>
      </c>
      <c r="K95" s="27">
        <f ca="1">AVERAGE(OFFSET(K$5,4*(ROW()-ROW(K$85)),0):OFFSET(K$8,4*(ROW()-ROW(K$85)),0))</f>
        <v>61.762944563648709</v>
      </c>
      <c r="L95" s="27">
        <f ca="1">SUM(OFFSET(L$5,4*(ROW()-ROW(L$85)),0):OFFSET(L$8,4*(ROW()-ROW(L$85)),0))</f>
        <v>1043.3103649796735</v>
      </c>
      <c r="M95" s="27">
        <f ca="1">SUM(OFFSET(M$5,4*(ROW()-ROW(M$85)),0):OFFSET(M$8,4*(ROW()-ROW(M$85)),0))</f>
        <v>870.5623914250391</v>
      </c>
      <c r="N95" s="27">
        <f ca="1">SUM(OFFSET(N$5,4*(ROW()-ROW(N$85)),0):OFFSET(N$8,4*(ROW()-ROW(N$85)),0))</f>
        <v>172.74797355463443</v>
      </c>
      <c r="O95" s="27">
        <f ca="1">SUM(OFFSET(O$5,4*(ROW()-ROW(O$85)),0):OFFSET(O$8,4*(ROW()-ROW(O$85)),0))</f>
        <v>129.79489546822816</v>
      </c>
      <c r="P95" s="27">
        <v>2.3310422544542035</v>
      </c>
      <c r="Q95" s="27">
        <f ca="1">AVERAGE(OFFSET(Q$5,4*(ROW()-ROW(Q$85)),0):OFFSET(Q$8,4*(ROW()-ROW(Q$85)),0))</f>
        <v>121.33813426466821</v>
      </c>
      <c r="R95" s="27">
        <f ca="1">AVERAGE(OFFSET(R$5,4*(ROW()-ROW(R$85)),0):OFFSET(R$8,4*(ROW()-ROW(R$85)),0))</f>
        <v>122.533568212364</v>
      </c>
      <c r="S95" s="27">
        <f ca="1">AVERAGE(OFFSET(S$5,4*(ROW()-ROW(S$85)),0):OFFSET(S$8,4*(ROW()-ROW(S$85)),0))</f>
        <v>103.52550526462106</v>
      </c>
      <c r="T95" s="27">
        <f ca="1">AVERAGE(OFFSET(T$5,4*(ROW()-ROW(T$85)),0):OFFSET(T$8,4*(ROW()-ROW(T$85)),0))</f>
        <v>102.51547115784632</v>
      </c>
      <c r="U95" s="27">
        <f ca="1">AVERAGE(OFFSET(U$5,4*(ROW()-ROW(U$85)),0):OFFSET(U$8,4*(ROW()-ROW(U$85)),0))</f>
        <v>102.84202123284577</v>
      </c>
      <c r="V95" s="92">
        <f ca="1">AVERAGE(OFFSET(V$5,4*(ROW()-ROW(V$85)),0):OFFSET(V$8,4*(ROW()-ROW(V$85)),0))</f>
        <v>98.507940500575117</v>
      </c>
      <c r="W95" s="407"/>
      <c r="X95" s="407"/>
      <c r="Y95" s="407"/>
      <c r="Z95" s="407"/>
      <c r="AA95" s="407"/>
      <c r="AB95" s="407"/>
      <c r="AC95" s="407"/>
    </row>
    <row r="96" spans="1:29" ht="15" customHeight="1" x14ac:dyDescent="0.25">
      <c r="A96" s="35"/>
      <c r="B96" s="42" t="s">
        <v>143</v>
      </c>
      <c r="C96" s="27">
        <v>32.75991621935492</v>
      </c>
      <c r="D96" s="27">
        <v>61.317357298892283</v>
      </c>
      <c r="E96" s="27">
        <v>27.893311267576458</v>
      </c>
      <c r="F96" s="27">
        <v>1.2686437944237332</v>
      </c>
      <c r="G96" s="27">
        <v>3.7281667762376287</v>
      </c>
      <c r="H96" s="27">
        <v>63.691897778775392</v>
      </c>
      <c r="I96" s="27">
        <v>31.881599999999999</v>
      </c>
      <c r="J96" s="27">
        <v>1044.4389203762657</v>
      </c>
      <c r="K96" s="27">
        <f ca="1">AVERAGE(OFFSET(K$5,4*(ROW()-ROW(K$85)),0):OFFSET(K$8,4*(ROW()-ROW(K$85)),0))</f>
        <v>62.056587262551616</v>
      </c>
      <c r="L96" s="27">
        <f ca="1">SUM(OFFSET(L$5,4*(ROW()-ROW(L$85)),0):OFFSET(L$8,4*(ROW()-ROW(L$85)),0))</f>
        <v>1084.2385109010183</v>
      </c>
      <c r="M96" s="27">
        <f ca="1">SUM(OFFSET(M$5,4*(ROW()-ROW(M$85)),0):OFFSET(M$8,4*(ROW()-ROW(M$85)),0))</f>
        <v>898.55707236456612</v>
      </c>
      <c r="N96" s="27">
        <f ca="1">SUM(OFFSET(N$5,4*(ROW()-ROW(N$85)),0):OFFSET(N$8,4*(ROW()-ROW(N$85)),0))</f>
        <v>185.68143853645236</v>
      </c>
      <c r="O96" s="27">
        <f ca="1">SUM(OFFSET(O$5,4*(ROW()-ROW(O$85)),0):OFFSET(O$8,4*(ROW()-ROW(O$85)),0))</f>
        <v>134.99876570434435</v>
      </c>
      <c r="P96" s="27">
        <v>2.5779180455463546</v>
      </c>
      <c r="Q96" s="27">
        <f ca="1">AVERAGE(OFFSET(Q$5,4*(ROW()-ROW(Q$85)),0):OFFSET(Q$8,4*(ROW()-ROW(Q$85)),0))</f>
        <v>124.46747766330205</v>
      </c>
      <c r="R96" s="27">
        <f ca="1">AVERAGE(OFFSET(R$5,4*(ROW()-ROW(R$85)),0):OFFSET(R$8,4*(ROW()-ROW(R$85)),0))</f>
        <v>125.61499848910464</v>
      </c>
      <c r="S96" s="27">
        <f ca="1">AVERAGE(OFFSET(S$5,4*(ROW()-ROW(S$85)),0):OFFSET(S$8,4*(ROW()-ROW(S$85)),0))</f>
        <v>104.3203825541862</v>
      </c>
      <c r="T96" s="27">
        <f ca="1">AVERAGE(OFFSET(T$5,4*(ROW()-ROW(T$85)),0):OFFSET(T$8,4*(ROW()-ROW(T$85)),0))</f>
        <v>103.3672774581008</v>
      </c>
      <c r="U96" s="27">
        <f ca="1">AVERAGE(OFFSET(U$5,4*(ROW()-ROW(U$85)),0):OFFSET(U$8,4*(ROW()-ROW(U$85)),0))</f>
        <v>104.28345739095354</v>
      </c>
      <c r="V96" s="92">
        <f ca="1">AVERAGE(OFFSET(V$5,4*(ROW()-ROW(V$85)),0):OFFSET(V$8,4*(ROW()-ROW(V$85)),0))</f>
        <v>99.800466876443537</v>
      </c>
      <c r="W96" s="407"/>
      <c r="X96" s="407"/>
      <c r="Y96" s="407"/>
      <c r="Z96" s="407"/>
      <c r="AA96" s="407"/>
      <c r="AB96" s="407"/>
      <c r="AC96" s="407"/>
    </row>
    <row r="97" spans="1:29" ht="15" customHeight="1" x14ac:dyDescent="0.25">
      <c r="A97" s="35"/>
      <c r="B97" s="42" t="s">
        <v>154</v>
      </c>
      <c r="C97" s="27">
        <v>32.91448329947675</v>
      </c>
      <c r="D97" s="27">
        <v>61.279570246548786</v>
      </c>
      <c r="E97" s="27">
        <v>27.993105611591705</v>
      </c>
      <c r="F97" s="27">
        <v>1.3008752562408852</v>
      </c>
      <c r="G97" s="27">
        <v>3.8019801095868622</v>
      </c>
      <c r="H97" s="27">
        <v>63.701486636275391</v>
      </c>
      <c r="I97" s="27">
        <v>31.9024</v>
      </c>
      <c r="J97" s="27">
        <v>1050.0512659546118</v>
      </c>
      <c r="K97" s="27">
        <f ca="1">AVERAGE(OFFSET(K$5,4*(ROW()-ROW(K$85)),0):OFFSET(K$8,4*(ROW()-ROW(K$85)),0))</f>
        <v>62.02669127971339</v>
      </c>
      <c r="L97" s="27">
        <f ca="1">SUM(OFFSET(L$5,4*(ROW()-ROW(L$85)),0):OFFSET(L$8,4*(ROW()-ROW(L$85)),0))</f>
        <v>1119.5783321357646</v>
      </c>
      <c r="M97" s="27">
        <f ca="1">SUM(OFFSET(M$5,4*(ROW()-ROW(M$85)),0):OFFSET(M$8,4*(ROW()-ROW(M$85)),0))</f>
        <v>927.48155210580342</v>
      </c>
      <c r="N97" s="27">
        <f ca="1">SUM(OFFSET(N$5,4*(ROW()-ROW(N$85)),0):OFFSET(N$8,4*(ROW()-ROW(N$85)),0))</f>
        <v>192.09678002996131</v>
      </c>
      <c r="O97" s="27">
        <f ca="1">SUM(OFFSET(O$5,4*(ROW()-ROW(O$85)),0):OFFSET(O$8,4*(ROW()-ROW(O$85)),0))</f>
        <v>140.41047215139696</v>
      </c>
      <c r="P97" s="27">
        <v>2.8510202073759245</v>
      </c>
      <c r="Q97" s="27">
        <f ca="1">AVERAGE(OFFSET(Q$5,4*(ROW()-ROW(Q$85)),0):OFFSET(Q$8,4*(ROW()-ROW(Q$85)),0))</f>
        <v>128.01650358549159</v>
      </c>
      <c r="R97" s="27">
        <f ca="1">AVERAGE(OFFSET(R$5,4*(ROW()-ROW(R$85)),0):OFFSET(R$8,4*(ROW()-ROW(R$85)),0))</f>
        <v>129.11249386381883</v>
      </c>
      <c r="S97" s="27">
        <f ca="1">AVERAGE(OFFSET(S$5,4*(ROW()-ROW(S$85)),0):OFFSET(S$8,4*(ROW()-ROW(S$85)),0))</f>
        <v>105.26739755190749</v>
      </c>
      <c r="T97" s="27">
        <f ca="1">AVERAGE(OFFSET(T$5,4*(ROW()-ROW(T$85)),0):OFFSET(T$8,4*(ROW()-ROW(T$85)),0))</f>
        <v>104.37370176871903</v>
      </c>
      <c r="U97" s="27">
        <f ca="1">AVERAGE(OFFSET(U$5,4*(ROW()-ROW(U$85)),0):OFFSET(U$8,4*(ROW()-ROW(U$85)),0))</f>
        <v>105.25191532732805</v>
      </c>
      <c r="V97" s="92">
        <f ca="1">AVERAGE(OFFSET(V$5,4*(ROW()-ROW(V$85)),0):OFFSET(V$8,4*(ROW()-ROW(V$85)),0))</f>
        <v>100.60803784091861</v>
      </c>
      <c r="W97" s="407"/>
      <c r="X97" s="407"/>
      <c r="Y97" s="407"/>
      <c r="Z97" s="407"/>
      <c r="AA97" s="407"/>
      <c r="AB97" s="407"/>
      <c r="AC97" s="407"/>
    </row>
    <row r="98" spans="1:29" ht="15" customHeight="1" x14ac:dyDescent="0.25">
      <c r="A98" s="35"/>
      <c r="B98" s="42" t="s">
        <v>171</v>
      </c>
      <c r="C98" s="27">
        <v>33.028979201056046</v>
      </c>
      <c r="D98" s="27">
        <v>61.162552708596884</v>
      </c>
      <c r="E98" s="27">
        <v>28.058557711906513</v>
      </c>
      <c r="F98" s="27">
        <v>1.3350852758968688</v>
      </c>
      <c r="G98" s="27">
        <v>3.8851022104743658</v>
      </c>
      <c r="H98" s="27">
        <v>63.634824806275397</v>
      </c>
      <c r="I98" s="27">
        <v>31.944800000000001</v>
      </c>
      <c r="J98" s="27">
        <v>1055.1045076437595</v>
      </c>
      <c r="K98" s="27">
        <f ca="1">AVERAGE(OFFSET(K$5,4*(ROW()-ROW(K$85)),0):OFFSET(K$8,4*(ROW()-ROW(K$85)),0))</f>
        <v>61.983045565886314</v>
      </c>
      <c r="L98" s="27">
        <f ca="1">SUM(OFFSET(L$5,4*(ROW()-ROW(L$85)),0):OFFSET(L$8,4*(ROW()-ROW(L$85)),0))</f>
        <v>1156.8206824151055</v>
      </c>
      <c r="M98" s="27">
        <f ca="1">SUM(OFFSET(M$5,4*(ROW()-ROW(M$85)),0):OFFSET(M$8,4*(ROW()-ROW(M$85)),0))</f>
        <v>957.56365606689792</v>
      </c>
      <c r="N98" s="27">
        <f ca="1">SUM(OFFSET(N$5,4*(ROW()-ROW(N$85)),0):OFFSET(N$8,4*(ROW()-ROW(N$85)),0))</f>
        <v>199.25702634820755</v>
      </c>
      <c r="O98" s="27">
        <f ca="1">SUM(OFFSET(O$5,4*(ROW()-ROW(O$85)),0):OFFSET(O$8,4*(ROW()-ROW(O$85)),0))</f>
        <v>146.06777257857752</v>
      </c>
      <c r="P98" s="27">
        <v>3.0025824747214358</v>
      </c>
      <c r="Q98" s="27">
        <f ca="1">AVERAGE(OFFSET(Q$5,4*(ROW()-ROW(Q$85)),0):OFFSET(Q$8,4*(ROW()-ROW(Q$85)),0))</f>
        <v>131.86053380774149</v>
      </c>
      <c r="R98" s="27">
        <f ca="1">AVERAGE(OFFSET(R$5,4*(ROW()-ROW(R$85)),0):OFFSET(R$8,4*(ROW()-ROW(R$85)),0))</f>
        <v>132.81271297859769</v>
      </c>
      <c r="S98" s="27">
        <f ca="1">AVERAGE(OFFSET(S$5,4*(ROW()-ROW(S$85)),0):OFFSET(S$8,4*(ROW()-ROW(S$85)),0))</f>
        <v>106.33672989602925</v>
      </c>
      <c r="T98" s="27">
        <f ca="1">AVERAGE(OFFSET(T$5,4*(ROW()-ROW(T$85)),0):OFFSET(T$8,4*(ROW()-ROW(T$85)),0))</f>
        <v>105.57414765026321</v>
      </c>
      <c r="U98" s="27">
        <f ca="1">AVERAGE(OFFSET(U$5,4*(ROW()-ROW(U$85)),0):OFFSET(U$8,4*(ROW()-ROW(U$85)),0))</f>
        <v>106.38985782395299</v>
      </c>
      <c r="V98" s="92">
        <f ca="1">AVERAGE(OFFSET(V$5,4*(ROW()-ROW(V$85)),0):OFFSET(V$8,4*(ROW()-ROW(V$85)),0))</f>
        <v>101.56885769825099</v>
      </c>
      <c r="W98" s="407"/>
      <c r="X98" s="407"/>
      <c r="Y98" s="407"/>
      <c r="Z98" s="407"/>
      <c r="AA98" s="407"/>
      <c r="AB98" s="407"/>
      <c r="AC98" s="407"/>
    </row>
    <row r="99" spans="1:29" ht="15" customHeight="1" x14ac:dyDescent="0.25">
      <c r="A99" s="35"/>
      <c r="B99" s="416" t="s">
        <v>176</v>
      </c>
      <c r="C99" s="27">
        <v>33.119808202484613</v>
      </c>
      <c r="D99" s="27">
        <v>60.988111296715388</v>
      </c>
      <c r="E99" s="27">
        <v>28.103704756577368</v>
      </c>
      <c r="F99" s="27">
        <v>1.3609286889525465</v>
      </c>
      <c r="G99" s="27">
        <v>3.946909719410415</v>
      </c>
      <c r="H99" s="27">
        <v>63.494161821275398</v>
      </c>
      <c r="I99" s="27">
        <v>31.9848</v>
      </c>
      <c r="J99" s="27">
        <v>1059.3306817265752</v>
      </c>
      <c r="K99" s="27">
        <f ca="1">AVERAGE(OFFSET(K$5,4*(ROW()-ROW(K$85)),0):OFFSET(K$8,4*(ROW()-ROW(K$85)),0))</f>
        <v>61.979162304304737</v>
      </c>
      <c r="L99" s="27">
        <f ca="1">SUM(OFFSET(L$5,4*(ROW()-ROW(L$85)),0):OFFSET(L$8,4*(ROW()-ROW(L$85)),0))</f>
        <v>1196.1709192949534</v>
      </c>
      <c r="M99" s="27">
        <f ca="1">SUM(OFFSET(M$5,4*(ROW()-ROW(M$85)),0):OFFSET(M$8,4*(ROW()-ROW(M$85)),0))</f>
        <v>989.70119896557026</v>
      </c>
      <c r="N99" s="27">
        <f ca="1">SUM(OFFSET(N$5,4*(ROW()-ROW(N$85)),0):OFFSET(N$8,4*(ROW()-ROW(N$85)),0))</f>
        <v>206.46972032938311</v>
      </c>
      <c r="O99" s="27">
        <f ca="1">SUM(OFFSET(O$5,4*(ROW()-ROW(O$85)),0):OFFSET(O$8,4*(ROW()-ROW(O$85)),0))</f>
        <v>152.11299683290522</v>
      </c>
      <c r="P99" s="27">
        <v>3.1901422491435483</v>
      </c>
      <c r="Q99" s="27">
        <f ca="1">AVERAGE(OFFSET(Q$5,4*(ROW()-ROW(Q$85)),0):OFFSET(Q$8,4*(ROW()-ROW(Q$85)),0))</f>
        <v>136.06715199377987</v>
      </c>
      <c r="R99" s="27">
        <f ca="1">AVERAGE(OFFSET(R$5,4*(ROW()-ROW(R$85)),0):OFFSET(R$8,4*(ROW()-ROW(R$85)),0))</f>
        <v>136.87840979184472</v>
      </c>
      <c r="S99" s="27">
        <f ca="1">AVERAGE(OFFSET(S$5,4*(ROW()-ROW(S$85)),0):OFFSET(S$8,4*(ROW()-ROW(S$85)),0))</f>
        <v>107.53503358260575</v>
      </c>
      <c r="T99" s="27">
        <f ca="1">AVERAGE(OFFSET(T$5,4*(ROW()-ROW(T$85)),0):OFFSET(T$8,4*(ROW()-ROW(T$85)),0))</f>
        <v>106.89751795871467</v>
      </c>
      <c r="U99" s="27">
        <f ca="1">AVERAGE(OFFSET(U$5,4*(ROW()-ROW(U$85)),0):OFFSET(U$8,4*(ROW()-ROW(U$85)),0))</f>
        <v>107.71781858177525</v>
      </c>
      <c r="V99" s="92">
        <f ca="1">AVERAGE(OFFSET(V$5,4*(ROW()-ROW(V$85)),0):OFFSET(V$8,4*(ROW()-ROW(V$85)),0))</f>
        <v>102.72447618032643</v>
      </c>
      <c r="W99" s="407"/>
      <c r="X99" s="407"/>
      <c r="Y99" s="407"/>
      <c r="Z99" s="407"/>
      <c r="AA99" s="407"/>
      <c r="AB99" s="407"/>
      <c r="AC99" s="407"/>
    </row>
    <row r="100" spans="1:29" ht="15" customHeight="1" x14ac:dyDescent="0.25">
      <c r="A100" s="35"/>
      <c r="B100" s="416" t="s">
        <v>201</v>
      </c>
      <c r="C100" s="136">
        <v>33.222708034118298</v>
      </c>
      <c r="D100" s="27">
        <v>60.823914879412982</v>
      </c>
      <c r="E100" s="27">
        <v>28.158904557058893</v>
      </c>
      <c r="F100" s="27">
        <v>1.3720922390549979</v>
      </c>
      <c r="G100" s="27">
        <v>3.9661805436009003</v>
      </c>
      <c r="H100" s="27">
        <v>63.335932301275392</v>
      </c>
      <c r="I100" s="27">
        <v>32</v>
      </c>
      <c r="J100" s="27">
        <v>1063.1266570917853</v>
      </c>
      <c r="K100" s="27">
        <f ca="1">AVERAGE(OFFSET(K$5,4*(ROW()-ROW(K$85)),0):OFFSET(K$8,4*(ROW()-ROW(K$85)),0))</f>
        <v>61.985224088445349</v>
      </c>
      <c r="L100" s="27">
        <f ca="1">SUM(OFFSET(L$5,4*(ROW()-ROW(L$85)),0):OFFSET(L$8,4*(ROW()-ROW(L$85)),0))</f>
        <v>1238.0681280229001</v>
      </c>
      <c r="M100" s="27">
        <f ca="1">SUM(OFFSET(M$5,4*(ROW()-ROW(M$85)),0):OFFSET(M$8,4*(ROW()-ROW(M$85)),0))</f>
        <v>1023.5795472615298</v>
      </c>
      <c r="N100" s="27">
        <f ca="1">SUM(OFFSET(N$5,4*(ROW()-ROW(N$85)),0):OFFSET(N$8,4*(ROW()-ROW(N$85)),0))</f>
        <v>214.48858076137029</v>
      </c>
      <c r="O100" s="27">
        <f ca="1">SUM(OFFSET(O$5,4*(ROW()-ROW(O$85)),0):OFFSET(O$8,4*(ROW()-ROW(O$85)),0))</f>
        <v>158.50463367159429</v>
      </c>
      <c r="P100" s="27">
        <v>3.220348624636415</v>
      </c>
      <c r="Q100" s="27">
        <f ca="1">AVERAGE(OFFSET(Q$5,4*(ROW()-ROW(Q$85)),0):OFFSET(Q$8,4*(ROW()-ROW(Q$85)),0))</f>
        <v>140.44874184947264</v>
      </c>
      <c r="R100" s="27">
        <f ca="1">AVERAGE(OFFSET(R$5,4*(ROW()-ROW(R$85)),0):OFFSET(R$8,4*(ROW()-ROW(R$85)),0))</f>
        <v>141.21937885353995</v>
      </c>
      <c r="S100" s="27">
        <f ca="1">AVERAGE(OFFSET(S$5,4*(ROW()-ROW(S$85)),0):OFFSET(S$8,4*(ROW()-ROW(S$85)),0))</f>
        <v>108.89826749044374</v>
      </c>
      <c r="T100" s="27">
        <f ca="1">AVERAGE(OFFSET(T$5,4*(ROW()-ROW(T$85)),0):OFFSET(T$8,4*(ROW()-ROW(T$85)),0))</f>
        <v>108.30400744420754</v>
      </c>
      <c r="U100" s="27">
        <f ca="1">AVERAGE(OFFSET(U$5,4*(ROW()-ROW(U$85)),0):OFFSET(U$8,4*(ROW()-ROW(U$85)),0))</f>
        <v>109.15098945584445</v>
      </c>
      <c r="V100" s="92">
        <f ca="1">AVERAGE(OFFSET(V$5,4*(ROW()-ROW(V$85)),0):OFFSET(V$8,4*(ROW()-ROW(V$85)),0))</f>
        <v>103.99170086484827</v>
      </c>
      <c r="W100" s="407"/>
      <c r="X100" s="407"/>
      <c r="Y100" s="407"/>
      <c r="Z100" s="407"/>
      <c r="AA100" s="407"/>
      <c r="AB100" s="407"/>
      <c r="AC100" s="407"/>
    </row>
    <row r="101" spans="1:29" ht="15" customHeight="1" x14ac:dyDescent="0.25">
      <c r="A101" s="35"/>
      <c r="B101" s="589" t="s">
        <v>31</v>
      </c>
      <c r="C101" s="590"/>
      <c r="D101" s="590"/>
      <c r="E101" s="590"/>
      <c r="F101" s="590"/>
      <c r="G101" s="590"/>
      <c r="H101" s="590"/>
      <c r="I101" s="590"/>
      <c r="J101" s="590"/>
      <c r="K101" s="590"/>
      <c r="L101" s="590"/>
      <c r="M101" s="590"/>
      <c r="N101" s="590"/>
      <c r="O101" s="590"/>
      <c r="P101" s="590"/>
      <c r="Q101" s="590"/>
      <c r="R101" s="590"/>
      <c r="S101" s="590"/>
      <c r="T101" s="590"/>
      <c r="U101" s="590"/>
      <c r="V101" s="591"/>
      <c r="W101" s="407"/>
      <c r="X101" s="407"/>
      <c r="Y101" s="407"/>
      <c r="Z101" s="407"/>
      <c r="AA101" s="407"/>
      <c r="AB101" s="407"/>
      <c r="AC101" s="407"/>
    </row>
    <row r="102" spans="1:29" ht="15" customHeight="1" x14ac:dyDescent="0.25">
      <c r="A102" s="35"/>
      <c r="B102" s="583" t="s">
        <v>384</v>
      </c>
      <c r="C102" s="584"/>
      <c r="D102" s="584"/>
      <c r="E102" s="584"/>
      <c r="F102" s="584"/>
      <c r="G102" s="584"/>
      <c r="H102" s="584"/>
      <c r="I102" s="584"/>
      <c r="J102" s="584"/>
      <c r="K102" s="584"/>
      <c r="L102" s="584"/>
      <c r="M102" s="584"/>
      <c r="N102" s="584"/>
      <c r="O102" s="584"/>
      <c r="P102" s="584"/>
      <c r="Q102" s="584"/>
      <c r="R102" s="584"/>
      <c r="S102" s="584"/>
      <c r="T102" s="584"/>
      <c r="U102" s="584"/>
      <c r="V102" s="585"/>
      <c r="W102" s="407"/>
      <c r="X102" s="407"/>
      <c r="Y102" s="407"/>
      <c r="Z102" s="407"/>
      <c r="AA102" s="407"/>
      <c r="AB102" s="407"/>
      <c r="AC102" s="407"/>
    </row>
    <row r="103" spans="1:29" ht="15" customHeight="1" x14ac:dyDescent="0.25">
      <c r="A103" s="35"/>
      <c r="B103" s="583" t="s">
        <v>385</v>
      </c>
      <c r="C103" s="584"/>
      <c r="D103" s="584"/>
      <c r="E103" s="584"/>
      <c r="F103" s="584"/>
      <c r="G103" s="584"/>
      <c r="H103" s="584"/>
      <c r="I103" s="584"/>
      <c r="J103" s="584"/>
      <c r="K103" s="584"/>
      <c r="L103" s="584"/>
      <c r="M103" s="584"/>
      <c r="N103" s="584"/>
      <c r="O103" s="584"/>
      <c r="P103" s="584"/>
      <c r="Q103" s="584"/>
      <c r="R103" s="584"/>
      <c r="S103" s="584"/>
      <c r="T103" s="584"/>
      <c r="U103" s="584"/>
      <c r="V103" s="585"/>
      <c r="W103" s="407"/>
      <c r="X103" s="407"/>
      <c r="Y103" s="407"/>
      <c r="Z103" s="407"/>
      <c r="AA103" s="407"/>
      <c r="AB103" s="407"/>
      <c r="AC103" s="407"/>
    </row>
    <row r="104" spans="1:29" ht="15" customHeight="1" x14ac:dyDescent="0.25">
      <c r="A104" s="35"/>
      <c r="B104" s="583" t="s">
        <v>386</v>
      </c>
      <c r="C104" s="584"/>
      <c r="D104" s="584"/>
      <c r="E104" s="584"/>
      <c r="F104" s="584"/>
      <c r="G104" s="584"/>
      <c r="H104" s="584"/>
      <c r="I104" s="584"/>
      <c r="J104" s="584"/>
      <c r="K104" s="584"/>
      <c r="L104" s="584"/>
      <c r="M104" s="584"/>
      <c r="N104" s="584"/>
      <c r="O104" s="584"/>
      <c r="P104" s="584"/>
      <c r="Q104" s="584"/>
      <c r="R104" s="584"/>
      <c r="S104" s="584"/>
      <c r="T104" s="584"/>
      <c r="U104" s="584"/>
      <c r="V104" s="585"/>
      <c r="W104" s="407"/>
      <c r="X104" s="407"/>
      <c r="Y104" s="407"/>
      <c r="Z104" s="407"/>
      <c r="AA104" s="407"/>
      <c r="AB104" s="407"/>
      <c r="AC104" s="407"/>
    </row>
    <row r="105" spans="1:29" ht="15" customHeight="1" x14ac:dyDescent="0.25">
      <c r="A105" s="35"/>
      <c r="B105" s="583" t="s">
        <v>387</v>
      </c>
      <c r="C105" s="584"/>
      <c r="D105" s="584"/>
      <c r="E105" s="584"/>
      <c r="F105" s="584"/>
      <c r="G105" s="584"/>
      <c r="H105" s="584"/>
      <c r="I105" s="584"/>
      <c r="J105" s="584"/>
      <c r="K105" s="584"/>
      <c r="L105" s="584"/>
      <c r="M105" s="584"/>
      <c r="N105" s="584"/>
      <c r="O105" s="584"/>
      <c r="P105" s="584"/>
      <c r="Q105" s="584"/>
      <c r="R105" s="584"/>
      <c r="S105" s="584"/>
      <c r="T105" s="584"/>
      <c r="U105" s="584"/>
      <c r="V105" s="585"/>
      <c r="W105" s="407"/>
      <c r="X105" s="407"/>
      <c r="Y105" s="407"/>
      <c r="Z105" s="407"/>
      <c r="AA105" s="407"/>
      <c r="AB105" s="407"/>
      <c r="AC105" s="407"/>
    </row>
    <row r="106" spans="1:29" ht="15" customHeight="1" x14ac:dyDescent="0.25">
      <c r="A106" s="35"/>
      <c r="B106" s="583" t="s">
        <v>388</v>
      </c>
      <c r="C106" s="584"/>
      <c r="D106" s="584"/>
      <c r="E106" s="584"/>
      <c r="F106" s="584"/>
      <c r="G106" s="584"/>
      <c r="H106" s="584"/>
      <c r="I106" s="584"/>
      <c r="J106" s="584"/>
      <c r="K106" s="584"/>
      <c r="L106" s="584"/>
      <c r="M106" s="584"/>
      <c r="N106" s="584"/>
      <c r="O106" s="584"/>
      <c r="P106" s="584"/>
      <c r="Q106" s="584"/>
      <c r="R106" s="584"/>
      <c r="S106" s="584"/>
      <c r="T106" s="584"/>
      <c r="U106" s="584"/>
      <c r="V106" s="585"/>
      <c r="W106" s="407"/>
      <c r="X106" s="407"/>
      <c r="Y106" s="407"/>
      <c r="Z106" s="407"/>
      <c r="AA106" s="407"/>
      <c r="AB106" s="407"/>
      <c r="AC106" s="407"/>
    </row>
    <row r="107" spans="1:29" ht="15" customHeight="1" x14ac:dyDescent="0.25">
      <c r="A107" s="35"/>
      <c r="B107" s="583" t="s">
        <v>389</v>
      </c>
      <c r="C107" s="584"/>
      <c r="D107" s="584"/>
      <c r="E107" s="584"/>
      <c r="F107" s="584"/>
      <c r="G107" s="584"/>
      <c r="H107" s="584"/>
      <c r="I107" s="584"/>
      <c r="J107" s="584"/>
      <c r="K107" s="584"/>
      <c r="L107" s="584"/>
      <c r="M107" s="584"/>
      <c r="N107" s="584"/>
      <c r="O107" s="584"/>
      <c r="P107" s="584"/>
      <c r="Q107" s="584"/>
      <c r="R107" s="584"/>
      <c r="S107" s="584"/>
      <c r="T107" s="584"/>
      <c r="U107" s="584"/>
      <c r="V107" s="585"/>
      <c r="W107" s="407"/>
      <c r="X107" s="407"/>
      <c r="Y107" s="407"/>
      <c r="Z107" s="407"/>
      <c r="AA107" s="407"/>
      <c r="AB107" s="407"/>
      <c r="AC107" s="407"/>
    </row>
    <row r="108" spans="1:29" ht="15" customHeight="1" x14ac:dyDescent="0.25">
      <c r="A108" s="35"/>
      <c r="B108" s="583" t="s">
        <v>390</v>
      </c>
      <c r="C108" s="584"/>
      <c r="D108" s="584"/>
      <c r="E108" s="584"/>
      <c r="F108" s="584"/>
      <c r="G108" s="584"/>
      <c r="H108" s="584"/>
      <c r="I108" s="584"/>
      <c r="J108" s="584"/>
      <c r="K108" s="584"/>
      <c r="L108" s="584"/>
      <c r="M108" s="584"/>
      <c r="N108" s="584"/>
      <c r="O108" s="584"/>
      <c r="P108" s="584"/>
      <c r="Q108" s="584"/>
      <c r="R108" s="584"/>
      <c r="S108" s="584"/>
      <c r="T108" s="584"/>
      <c r="U108" s="584"/>
      <c r="V108" s="585"/>
      <c r="W108" s="407"/>
      <c r="X108" s="407"/>
      <c r="Y108" s="407"/>
      <c r="Z108" s="407"/>
      <c r="AA108" s="407"/>
      <c r="AB108" s="407"/>
      <c r="AC108" s="407"/>
    </row>
    <row r="109" spans="1:29" x14ac:dyDescent="0.25">
      <c r="A109" s="35"/>
      <c r="B109" s="583" t="s">
        <v>391</v>
      </c>
      <c r="C109" s="584"/>
      <c r="D109" s="584"/>
      <c r="E109" s="584"/>
      <c r="F109" s="584"/>
      <c r="G109" s="584"/>
      <c r="H109" s="584"/>
      <c r="I109" s="584"/>
      <c r="J109" s="584"/>
      <c r="K109" s="584"/>
      <c r="L109" s="584"/>
      <c r="M109" s="584"/>
      <c r="N109" s="584"/>
      <c r="O109" s="584"/>
      <c r="P109" s="584"/>
      <c r="Q109" s="584"/>
      <c r="R109" s="584"/>
      <c r="S109" s="584"/>
      <c r="T109" s="584"/>
      <c r="U109" s="584"/>
      <c r="V109" s="585"/>
      <c r="W109" s="407"/>
      <c r="X109" s="407"/>
      <c r="Y109" s="407"/>
      <c r="Z109" s="407"/>
      <c r="AA109" s="407"/>
      <c r="AB109" s="407"/>
      <c r="AC109" s="407"/>
    </row>
    <row r="110" spans="1:29" x14ac:dyDescent="0.25">
      <c r="A110" s="35"/>
      <c r="B110" s="583" t="s">
        <v>392</v>
      </c>
      <c r="C110" s="584"/>
      <c r="D110" s="584"/>
      <c r="E110" s="584"/>
      <c r="F110" s="584"/>
      <c r="G110" s="584"/>
      <c r="H110" s="584"/>
      <c r="I110" s="584"/>
      <c r="J110" s="584"/>
      <c r="K110" s="584"/>
      <c r="L110" s="584"/>
      <c r="M110" s="584"/>
      <c r="N110" s="584"/>
      <c r="O110" s="584"/>
      <c r="P110" s="584"/>
      <c r="Q110" s="584"/>
      <c r="R110" s="584"/>
      <c r="S110" s="584"/>
      <c r="T110" s="584"/>
      <c r="U110" s="584"/>
      <c r="V110" s="585"/>
      <c r="W110" s="407"/>
      <c r="X110" s="407"/>
      <c r="Y110" s="407"/>
      <c r="Z110" s="407"/>
      <c r="AA110" s="407"/>
      <c r="AB110" s="407"/>
      <c r="AC110" s="407"/>
    </row>
    <row r="111" spans="1:29" ht="16.5" customHeight="1" x14ac:dyDescent="0.25">
      <c r="B111" s="583" t="s">
        <v>393</v>
      </c>
      <c r="C111" s="584"/>
      <c r="D111" s="584"/>
      <c r="E111" s="584"/>
      <c r="F111" s="584"/>
      <c r="G111" s="584"/>
      <c r="H111" s="584"/>
      <c r="I111" s="584"/>
      <c r="J111" s="584"/>
      <c r="K111" s="584"/>
      <c r="L111" s="584"/>
      <c r="M111" s="584"/>
      <c r="N111" s="584"/>
      <c r="O111" s="584"/>
      <c r="P111" s="584"/>
      <c r="Q111" s="584"/>
      <c r="R111" s="584"/>
      <c r="S111" s="584"/>
      <c r="T111" s="584"/>
      <c r="U111" s="584"/>
      <c r="V111" s="585"/>
    </row>
    <row r="112" spans="1:29" x14ac:dyDescent="0.25">
      <c r="B112" s="583" t="s">
        <v>394</v>
      </c>
      <c r="C112" s="584"/>
      <c r="D112" s="584"/>
      <c r="E112" s="584"/>
      <c r="F112" s="584"/>
      <c r="G112" s="584"/>
      <c r="H112" s="584"/>
      <c r="I112" s="584"/>
      <c r="J112" s="584"/>
      <c r="K112" s="584"/>
      <c r="L112" s="584"/>
      <c r="M112" s="584"/>
      <c r="N112" s="584"/>
      <c r="O112" s="584"/>
      <c r="P112" s="584"/>
      <c r="Q112" s="584"/>
      <c r="R112" s="584"/>
      <c r="S112" s="584"/>
      <c r="T112" s="584"/>
      <c r="U112" s="584"/>
      <c r="V112" s="585"/>
    </row>
    <row r="113" spans="2:22" x14ac:dyDescent="0.25">
      <c r="B113" s="583" t="s">
        <v>395</v>
      </c>
      <c r="C113" s="584"/>
      <c r="D113" s="584"/>
      <c r="E113" s="584"/>
      <c r="F113" s="584"/>
      <c r="G113" s="584"/>
      <c r="H113" s="584"/>
      <c r="I113" s="584"/>
      <c r="J113" s="584"/>
      <c r="K113" s="584"/>
      <c r="L113" s="584"/>
      <c r="M113" s="584"/>
      <c r="N113" s="584"/>
      <c r="O113" s="584"/>
      <c r="P113" s="584"/>
      <c r="Q113" s="584"/>
      <c r="R113" s="584"/>
      <c r="S113" s="584"/>
      <c r="T113" s="584"/>
      <c r="U113" s="584"/>
      <c r="V113" s="585"/>
    </row>
    <row r="114" spans="2:22" x14ac:dyDescent="0.25">
      <c r="B114" s="583" t="s">
        <v>396</v>
      </c>
      <c r="C114" s="584"/>
      <c r="D114" s="584"/>
      <c r="E114" s="584"/>
      <c r="F114" s="584"/>
      <c r="G114" s="584"/>
      <c r="H114" s="584"/>
      <c r="I114" s="584"/>
      <c r="J114" s="584"/>
      <c r="K114" s="584"/>
      <c r="L114" s="584"/>
      <c r="M114" s="584"/>
      <c r="N114" s="584"/>
      <c r="O114" s="584"/>
      <c r="P114" s="584"/>
      <c r="Q114" s="584"/>
      <c r="R114" s="584"/>
      <c r="S114" s="584"/>
      <c r="T114" s="584"/>
      <c r="U114" s="584"/>
      <c r="V114" s="585"/>
    </row>
    <row r="115" spans="2:22" x14ac:dyDescent="0.25">
      <c r="B115" s="583" t="s">
        <v>397</v>
      </c>
      <c r="C115" s="584"/>
      <c r="D115" s="584"/>
      <c r="E115" s="584"/>
      <c r="F115" s="584"/>
      <c r="G115" s="584"/>
      <c r="H115" s="584"/>
      <c r="I115" s="584"/>
      <c r="J115" s="584"/>
      <c r="K115" s="584"/>
      <c r="L115" s="584"/>
      <c r="M115" s="584"/>
      <c r="N115" s="584"/>
      <c r="O115" s="584"/>
      <c r="P115" s="584"/>
      <c r="Q115" s="584"/>
      <c r="R115" s="584"/>
      <c r="S115" s="584"/>
      <c r="T115" s="584"/>
      <c r="U115" s="584"/>
      <c r="V115" s="585"/>
    </row>
    <row r="116" spans="2:22" x14ac:dyDescent="0.25">
      <c r="B116" s="583" t="s">
        <v>398</v>
      </c>
      <c r="C116" s="584"/>
      <c r="D116" s="584"/>
      <c r="E116" s="584"/>
      <c r="F116" s="584"/>
      <c r="G116" s="584"/>
      <c r="H116" s="584"/>
      <c r="I116" s="584"/>
      <c r="J116" s="584"/>
      <c r="K116" s="584"/>
      <c r="L116" s="584"/>
      <c r="M116" s="584"/>
      <c r="N116" s="584"/>
      <c r="O116" s="584"/>
      <c r="P116" s="584"/>
      <c r="Q116" s="584"/>
      <c r="R116" s="584"/>
      <c r="S116" s="584"/>
      <c r="T116" s="584"/>
      <c r="U116" s="584"/>
      <c r="V116" s="585"/>
    </row>
    <row r="117" spans="2:22" x14ac:dyDescent="0.25">
      <c r="B117" s="583" t="s">
        <v>399</v>
      </c>
      <c r="C117" s="584"/>
      <c r="D117" s="584"/>
      <c r="E117" s="584"/>
      <c r="F117" s="584"/>
      <c r="G117" s="584"/>
      <c r="H117" s="584"/>
      <c r="I117" s="584"/>
      <c r="J117" s="584"/>
      <c r="K117" s="584"/>
      <c r="L117" s="584"/>
      <c r="M117" s="584"/>
      <c r="N117" s="584"/>
      <c r="O117" s="584"/>
      <c r="P117" s="584"/>
      <c r="Q117" s="584"/>
      <c r="R117" s="584"/>
      <c r="S117" s="584"/>
      <c r="T117" s="584"/>
      <c r="U117" s="584"/>
      <c r="V117" s="585"/>
    </row>
    <row r="118" spans="2:22" ht="28.5" customHeight="1" thickBot="1" x14ac:dyDescent="0.3">
      <c r="B118" s="580" t="s">
        <v>400</v>
      </c>
      <c r="C118" s="581"/>
      <c r="D118" s="581"/>
      <c r="E118" s="581"/>
      <c r="F118" s="581"/>
      <c r="G118" s="581"/>
      <c r="H118" s="581"/>
      <c r="I118" s="581"/>
      <c r="J118" s="581"/>
      <c r="K118" s="581"/>
      <c r="L118" s="581"/>
      <c r="M118" s="581"/>
      <c r="N118" s="581"/>
      <c r="O118" s="581"/>
      <c r="P118" s="581"/>
      <c r="Q118" s="581"/>
      <c r="R118" s="581"/>
      <c r="S118" s="581"/>
      <c r="T118" s="581"/>
      <c r="U118" s="581"/>
      <c r="V118" s="582"/>
    </row>
    <row r="119" spans="2:22" x14ac:dyDescent="0.25">
      <c r="B119" s="417"/>
      <c r="C119" s="417"/>
      <c r="D119" s="417"/>
      <c r="E119" s="417"/>
      <c r="F119" s="417"/>
      <c r="G119" s="417"/>
      <c r="H119" s="417"/>
      <c r="I119" s="417"/>
      <c r="J119" s="417"/>
      <c r="K119" s="418"/>
      <c r="L119" s="418"/>
      <c r="M119" s="418"/>
      <c r="N119" s="418"/>
      <c r="O119" s="418"/>
      <c r="P119" s="417"/>
      <c r="Q119" s="417"/>
      <c r="R119" s="417"/>
      <c r="S119" s="417"/>
      <c r="T119" s="417"/>
    </row>
    <row r="120" spans="2:22" x14ac:dyDescent="0.25">
      <c r="B120" s="16"/>
      <c r="C120" s="419"/>
      <c r="D120" s="419"/>
      <c r="E120" s="419"/>
      <c r="F120" s="419"/>
      <c r="G120" s="419"/>
      <c r="H120" s="419"/>
      <c r="I120" s="419"/>
      <c r="J120" s="419"/>
      <c r="P120" s="16"/>
      <c r="Q120" s="16"/>
      <c r="R120" s="16"/>
      <c r="S120" s="16"/>
      <c r="T120" s="16"/>
    </row>
  </sheetData>
  <mergeCells count="19">
    <mergeCell ref="B111:V111"/>
    <mergeCell ref="B2:V2"/>
    <mergeCell ref="B101:V101"/>
    <mergeCell ref="B102:V102"/>
    <mergeCell ref="B103:V103"/>
    <mergeCell ref="B104:V104"/>
    <mergeCell ref="B105:V105"/>
    <mergeCell ref="B106:V106"/>
    <mergeCell ref="B107:V107"/>
    <mergeCell ref="B108:V108"/>
    <mergeCell ref="B109:V109"/>
    <mergeCell ref="B110:V110"/>
    <mergeCell ref="B118:V118"/>
    <mergeCell ref="B112:V112"/>
    <mergeCell ref="B113:V113"/>
    <mergeCell ref="B114:V114"/>
    <mergeCell ref="B115:V115"/>
    <mergeCell ref="B116:V116"/>
    <mergeCell ref="B117:V117"/>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6"/>
  </sheetPr>
  <dimension ref="A1:AR116"/>
  <sheetViews>
    <sheetView showGridLines="0" zoomScaleNormal="100" zoomScaleSheetLayoutView="40" workbookViewId="0"/>
  </sheetViews>
  <sheetFormatPr defaultColWidth="8.88671875" defaultRowHeight="15.75" x14ac:dyDescent="0.25"/>
  <cols>
    <col min="1" max="1" width="9.33203125" style="3" customWidth="1"/>
    <col min="2" max="2" width="7.109375" style="3" bestFit="1" customWidth="1"/>
    <col min="3" max="5" width="10.88671875" style="3" customWidth="1"/>
    <col min="6" max="6" width="10.77734375" style="3" customWidth="1"/>
    <col min="7" max="8" width="14.33203125" style="3" customWidth="1"/>
    <col min="9" max="9" width="10.77734375" style="3" customWidth="1"/>
    <col min="10" max="14" width="10.88671875" style="295" customWidth="1"/>
    <col min="15" max="16" width="14.33203125" style="295" customWidth="1"/>
    <col min="17" max="18" width="10.88671875" style="295" customWidth="1"/>
    <col min="19" max="19" width="11.77734375" style="295" customWidth="1"/>
    <col min="20" max="44" width="8.88671875" style="295"/>
    <col min="45" max="16384" width="8.88671875" style="3"/>
  </cols>
  <sheetData>
    <row r="1" spans="1:26" ht="33.75" customHeight="1" thickBot="1" x14ac:dyDescent="0.3">
      <c r="A1" s="48" t="s">
        <v>92</v>
      </c>
      <c r="B1" s="233"/>
      <c r="C1" s="233"/>
      <c r="D1" s="233"/>
      <c r="E1" s="233"/>
      <c r="F1" s="233"/>
      <c r="G1" s="233"/>
      <c r="H1" s="233"/>
      <c r="I1" s="233"/>
      <c r="J1" s="291"/>
      <c r="K1" s="258"/>
      <c r="L1" s="292"/>
      <c r="M1" s="292"/>
      <c r="N1" s="292"/>
      <c r="O1" s="292"/>
      <c r="P1" s="292"/>
      <c r="Q1" s="293"/>
      <c r="R1" s="293"/>
      <c r="S1" s="294"/>
    </row>
    <row r="2" spans="1:26" ht="19.5" thickBot="1" x14ac:dyDescent="0.35">
      <c r="A2" s="35"/>
      <c r="B2" s="586" t="s">
        <v>242</v>
      </c>
      <c r="C2" s="587"/>
      <c r="D2" s="587"/>
      <c r="E2" s="587"/>
      <c r="F2" s="587"/>
      <c r="G2" s="587"/>
      <c r="H2" s="587"/>
      <c r="I2" s="587"/>
      <c r="J2" s="587"/>
      <c r="K2" s="587"/>
      <c r="L2" s="587"/>
      <c r="M2" s="587"/>
      <c r="N2" s="587"/>
      <c r="O2" s="587"/>
      <c r="P2" s="587"/>
      <c r="Q2" s="587"/>
      <c r="R2" s="588"/>
      <c r="S2" s="294"/>
    </row>
    <row r="3" spans="1:26" x14ac:dyDescent="0.25">
      <c r="A3" s="35"/>
      <c r="B3" s="296"/>
      <c r="C3" s="601" t="s">
        <v>243</v>
      </c>
      <c r="D3" s="601"/>
      <c r="E3" s="601"/>
      <c r="F3" s="601"/>
      <c r="G3" s="601"/>
      <c r="H3" s="601"/>
      <c r="I3" s="601"/>
      <c r="J3" s="602"/>
      <c r="K3" s="297" t="s">
        <v>244</v>
      </c>
      <c r="L3" s="297" t="s">
        <v>244</v>
      </c>
      <c r="M3" s="297" t="s">
        <v>245</v>
      </c>
      <c r="N3" s="297" t="s">
        <v>246</v>
      </c>
      <c r="O3" s="297" t="s">
        <v>244</v>
      </c>
      <c r="P3" s="297" t="s">
        <v>247</v>
      </c>
      <c r="Q3" s="297" t="s">
        <v>245</v>
      </c>
      <c r="R3" s="298" t="s">
        <v>245</v>
      </c>
      <c r="S3" s="294"/>
    </row>
    <row r="4" spans="1:26" ht="48.75" customHeight="1" x14ac:dyDescent="0.25">
      <c r="A4" s="35"/>
      <c r="B4" s="296"/>
      <c r="C4" s="299" t="s">
        <v>248</v>
      </c>
      <c r="D4" s="299" t="s">
        <v>249</v>
      </c>
      <c r="E4" s="299" t="s">
        <v>250</v>
      </c>
      <c r="F4" s="300" t="s">
        <v>251</v>
      </c>
      <c r="G4" s="301" t="s">
        <v>252</v>
      </c>
      <c r="H4" s="301" t="s">
        <v>253</v>
      </c>
      <c r="I4" s="302" t="s">
        <v>254</v>
      </c>
      <c r="J4" s="303" t="s">
        <v>255</v>
      </c>
      <c r="K4" s="73" t="s">
        <v>248</v>
      </c>
      <c r="L4" s="73" t="s">
        <v>249</v>
      </c>
      <c r="M4" s="73" t="s">
        <v>250</v>
      </c>
      <c r="N4" s="73" t="s">
        <v>251</v>
      </c>
      <c r="O4" s="301" t="s">
        <v>252</v>
      </c>
      <c r="P4" s="301" t="s">
        <v>253</v>
      </c>
      <c r="Q4" s="73" t="s">
        <v>254</v>
      </c>
      <c r="R4" s="304" t="s">
        <v>255</v>
      </c>
      <c r="S4" s="294"/>
    </row>
    <row r="5" spans="1:26" x14ac:dyDescent="0.25">
      <c r="A5" s="35"/>
      <c r="B5" s="42" t="s">
        <v>132</v>
      </c>
      <c r="C5" s="37">
        <v>3.9901477832512455</v>
      </c>
      <c r="D5" s="37">
        <v>3.4989858012170316</v>
      </c>
      <c r="E5" s="37">
        <v>2.3757201646090635</v>
      </c>
      <c r="F5" s="37">
        <v>5.4143646408839743</v>
      </c>
      <c r="G5" s="37">
        <v>11.749539594843455</v>
      </c>
      <c r="H5" s="37">
        <v>3.2925821906492514</v>
      </c>
      <c r="I5" s="37">
        <v>3.3365489997708409</v>
      </c>
      <c r="J5" s="92">
        <v>2.8235294117647101</v>
      </c>
      <c r="K5" s="37">
        <v>211.10000000000002</v>
      </c>
      <c r="L5" s="37">
        <v>204.1</v>
      </c>
      <c r="M5" s="37">
        <v>82.924333333333337</v>
      </c>
      <c r="N5" s="37">
        <v>95.4</v>
      </c>
      <c r="O5" s="37">
        <v>404.5</v>
      </c>
      <c r="P5" s="37">
        <v>83.36399999999999</v>
      </c>
      <c r="Q5" s="37">
        <v>85.157118285260651</v>
      </c>
      <c r="R5" s="92">
        <v>87.4</v>
      </c>
      <c r="S5" s="294"/>
      <c r="T5" s="305"/>
    </row>
    <row r="6" spans="1:26" x14ac:dyDescent="0.25">
      <c r="A6" s="35"/>
      <c r="B6" s="42" t="s">
        <v>133</v>
      </c>
      <c r="C6" s="37">
        <v>4.3625787687833366</v>
      </c>
      <c r="D6" s="37">
        <v>4.3833333333333258</v>
      </c>
      <c r="E6" s="37">
        <v>3.4197229013854979</v>
      </c>
      <c r="F6" s="37">
        <v>7.4398249452953991</v>
      </c>
      <c r="G6" s="37">
        <v>4.1721795889565243</v>
      </c>
      <c r="H6" s="37">
        <v>3.4293759333330787</v>
      </c>
      <c r="I6" s="37">
        <v>3.3956401685854161</v>
      </c>
      <c r="J6" s="92">
        <v>2.6963657678780777</v>
      </c>
      <c r="K6" s="37">
        <v>215.30000000000004</v>
      </c>
      <c r="L6" s="37">
        <v>208.76666666666665</v>
      </c>
      <c r="M6" s="37">
        <v>84.597333333333339</v>
      </c>
      <c r="N6" s="37">
        <v>98.2</v>
      </c>
      <c r="O6" s="37">
        <v>393.7</v>
      </c>
      <c r="P6" s="37">
        <v>84.728999999999999</v>
      </c>
      <c r="Q6" s="37">
        <v>85.994763962489486</v>
      </c>
      <c r="R6" s="92">
        <v>87.600000000000009</v>
      </c>
      <c r="S6" s="306"/>
      <c r="T6" s="305"/>
      <c r="V6" s="307"/>
      <c r="W6" s="307"/>
      <c r="X6" s="307"/>
      <c r="Y6" s="307"/>
      <c r="Z6" s="307"/>
    </row>
    <row r="7" spans="1:26" x14ac:dyDescent="0.25">
      <c r="A7" s="35"/>
      <c r="B7" s="42" t="s">
        <v>134</v>
      </c>
      <c r="C7" s="37">
        <v>4.9573474971833349</v>
      </c>
      <c r="D7" s="37">
        <v>5.3473263368315997</v>
      </c>
      <c r="E7" s="37">
        <v>4.8388412892696664</v>
      </c>
      <c r="F7" s="37">
        <v>8.5776330076004257</v>
      </c>
      <c r="G7" s="37">
        <v>-1.6894409937888213</v>
      </c>
      <c r="H7" s="37">
        <v>3.0344883288910385</v>
      </c>
      <c r="I7" s="37">
        <v>4.7790109650295705</v>
      </c>
      <c r="J7" s="92">
        <v>2.7874564459930156</v>
      </c>
      <c r="K7" s="37">
        <v>217.36666666666667</v>
      </c>
      <c r="L7" s="37">
        <v>210.80000000000004</v>
      </c>
      <c r="M7" s="37">
        <v>85.653333333333322</v>
      </c>
      <c r="N7" s="37">
        <v>100</v>
      </c>
      <c r="O7" s="37">
        <v>395.7</v>
      </c>
      <c r="P7" s="37">
        <v>85.044666666666672</v>
      </c>
      <c r="Q7" s="37">
        <v>87.05306369662506</v>
      </c>
      <c r="R7" s="92">
        <v>88.5</v>
      </c>
      <c r="S7" s="306"/>
      <c r="T7" s="305"/>
      <c r="V7" s="307"/>
      <c r="W7" s="307"/>
    </row>
    <row r="8" spans="1:26" x14ac:dyDescent="0.25">
      <c r="A8" s="35"/>
      <c r="B8" s="42" t="s">
        <v>148</v>
      </c>
      <c r="C8" s="37">
        <v>2.7327613600254068</v>
      </c>
      <c r="D8" s="37">
        <v>3.7860082304526657</v>
      </c>
      <c r="E8" s="37">
        <v>3.8240516545601224</v>
      </c>
      <c r="F8" s="37">
        <v>5.347593582887697</v>
      </c>
      <c r="G8" s="37">
        <v>-13.529838125151016</v>
      </c>
      <c r="H8" s="37">
        <v>3.5605923603994505</v>
      </c>
      <c r="I8" s="37">
        <v>4.6628002332657985</v>
      </c>
      <c r="J8" s="92">
        <v>3.1213872832369987</v>
      </c>
      <c r="K8" s="37">
        <v>215.53333333333333</v>
      </c>
      <c r="L8" s="37">
        <v>210.16666666666666</v>
      </c>
      <c r="M8" s="37">
        <v>85.75866666666667</v>
      </c>
      <c r="N8" s="37">
        <v>98.5</v>
      </c>
      <c r="O8" s="37">
        <v>357.9</v>
      </c>
      <c r="P8" s="37">
        <v>85.898333333333326</v>
      </c>
      <c r="Q8" s="37">
        <v>87.785662038651111</v>
      </c>
      <c r="R8" s="92">
        <v>89.2</v>
      </c>
      <c r="S8" s="306"/>
      <c r="T8" s="305"/>
      <c r="V8" s="307"/>
      <c r="W8" s="307"/>
    </row>
    <row r="9" spans="1:26" x14ac:dyDescent="0.25">
      <c r="A9" s="35"/>
      <c r="B9" s="42" t="s">
        <v>2</v>
      </c>
      <c r="C9" s="37">
        <v>-7.8951523764430931E-2</v>
      </c>
      <c r="D9" s="37">
        <v>2.3844520659807387</v>
      </c>
      <c r="E9" s="37">
        <v>3.00555124551299</v>
      </c>
      <c r="F9" s="37">
        <v>2.3060796645702197</v>
      </c>
      <c r="G9" s="37">
        <v>-38.900791034937377</v>
      </c>
      <c r="H9" s="37">
        <v>2.9169265710218717</v>
      </c>
      <c r="I9" s="37">
        <v>2.2288165222001766</v>
      </c>
      <c r="J9" s="92">
        <v>2.173913043478251</v>
      </c>
      <c r="K9" s="37">
        <v>210.93333333333331</v>
      </c>
      <c r="L9" s="37">
        <v>208.96666666666667</v>
      </c>
      <c r="M9" s="37">
        <v>85.416666666666671</v>
      </c>
      <c r="N9" s="37">
        <v>97.600000000000009</v>
      </c>
      <c r="O9" s="37">
        <v>247.2</v>
      </c>
      <c r="P9" s="37">
        <v>85.795666666666662</v>
      </c>
      <c r="Q9" s="37">
        <v>87.055114207432084</v>
      </c>
      <c r="R9" s="92">
        <v>89.3</v>
      </c>
      <c r="S9" s="306"/>
      <c r="T9" s="305"/>
      <c r="V9" s="307"/>
      <c r="W9" s="307"/>
    </row>
    <row r="10" spans="1:26" x14ac:dyDescent="0.25">
      <c r="A10" s="35"/>
      <c r="B10" s="42" t="s">
        <v>3</v>
      </c>
      <c r="C10" s="37">
        <v>-1.2695463694070384</v>
      </c>
      <c r="D10" s="37">
        <v>1.4370110170844583</v>
      </c>
      <c r="E10" s="37">
        <v>2.0887183205144169</v>
      </c>
      <c r="F10" s="37">
        <v>-0.50916496945011147</v>
      </c>
      <c r="G10" s="37">
        <v>-45.791701947502119</v>
      </c>
      <c r="H10" s="37">
        <v>1.5846601124368975</v>
      </c>
      <c r="I10" s="37">
        <v>1.537642708857561</v>
      </c>
      <c r="J10" s="92">
        <v>1.9406392694063896</v>
      </c>
      <c r="K10" s="37">
        <v>212.56666666666669</v>
      </c>
      <c r="L10" s="37">
        <v>211.76666666666665</v>
      </c>
      <c r="M10" s="37">
        <v>86.36433333333332</v>
      </c>
      <c r="N10" s="37">
        <v>97.7</v>
      </c>
      <c r="O10" s="37">
        <v>213.4</v>
      </c>
      <c r="P10" s="37">
        <v>86.071666666666658</v>
      </c>
      <c r="Q10" s="37">
        <v>87.317056180557969</v>
      </c>
      <c r="R10" s="92">
        <v>89.3</v>
      </c>
      <c r="S10" s="306"/>
      <c r="T10" s="305"/>
      <c r="V10" s="307"/>
      <c r="W10" s="307"/>
    </row>
    <row r="11" spans="1:26" x14ac:dyDescent="0.25">
      <c r="A11" s="35"/>
      <c r="B11" s="42" t="s">
        <v>4</v>
      </c>
      <c r="C11" s="37">
        <v>-1.3801564177273349</v>
      </c>
      <c r="D11" s="37">
        <v>1.3124604680581768</v>
      </c>
      <c r="E11" s="37">
        <v>1.4897260273972677</v>
      </c>
      <c r="F11" s="37">
        <v>-2.2000000000000028</v>
      </c>
      <c r="G11" s="37">
        <v>-45.539550164265854</v>
      </c>
      <c r="H11" s="37">
        <v>1.9170318342518033</v>
      </c>
      <c r="I11" s="37">
        <v>0.15568515367627356</v>
      </c>
      <c r="J11" s="92">
        <v>1.5819209039547957</v>
      </c>
      <c r="K11" s="37">
        <v>214.36666666666667</v>
      </c>
      <c r="L11" s="37">
        <v>213.56666666666669</v>
      </c>
      <c r="M11" s="37">
        <v>86.929333333333332</v>
      </c>
      <c r="N11" s="37">
        <v>97.8</v>
      </c>
      <c r="O11" s="37">
        <v>215.5</v>
      </c>
      <c r="P11" s="37">
        <v>86.674999999999997</v>
      </c>
      <c r="Q11" s="37">
        <v>87.188592392621047</v>
      </c>
      <c r="R11" s="92">
        <v>89.9</v>
      </c>
      <c r="S11" s="306"/>
      <c r="T11" s="305"/>
      <c r="V11" s="307"/>
      <c r="W11" s="307"/>
    </row>
    <row r="12" spans="1:26" x14ac:dyDescent="0.25">
      <c r="A12" s="35"/>
      <c r="B12" s="42" t="s">
        <v>5</v>
      </c>
      <c r="C12" s="37">
        <v>0.6186204763377674</v>
      </c>
      <c r="D12" s="37">
        <v>2.7914353687549323</v>
      </c>
      <c r="E12" s="37">
        <v>2.1031887933581004</v>
      </c>
      <c r="F12" s="37">
        <v>-0.10152284263959643</v>
      </c>
      <c r="G12" s="37">
        <v>-39.05187668808793</v>
      </c>
      <c r="H12" s="37">
        <v>0.99303440113314156</v>
      </c>
      <c r="I12" s="37">
        <v>-0.39440130898523762</v>
      </c>
      <c r="J12" s="92">
        <v>0.67264573991030829</v>
      </c>
      <c r="K12" s="37">
        <v>216.86666666666667</v>
      </c>
      <c r="L12" s="37">
        <v>216.0333333333333</v>
      </c>
      <c r="M12" s="37">
        <v>87.562333333333342</v>
      </c>
      <c r="N12" s="37">
        <v>98.4</v>
      </c>
      <c r="O12" s="37">
        <v>218.1</v>
      </c>
      <c r="P12" s="37">
        <v>86.751333333333335</v>
      </c>
      <c r="Q12" s="37">
        <v>87.439434238469303</v>
      </c>
      <c r="R12" s="92">
        <v>89.8</v>
      </c>
      <c r="S12" s="306"/>
      <c r="T12" s="305"/>
      <c r="V12" s="307"/>
      <c r="W12" s="307"/>
    </row>
    <row r="13" spans="1:26" x14ac:dyDescent="0.25">
      <c r="A13" s="35"/>
      <c r="B13" s="42" t="s">
        <v>6</v>
      </c>
      <c r="C13" s="37">
        <v>3.9506953223767454</v>
      </c>
      <c r="D13" s="37">
        <v>4.5461796139735213</v>
      </c>
      <c r="E13" s="37">
        <v>3.2745365853658512</v>
      </c>
      <c r="F13" s="37">
        <v>1.229508196721298</v>
      </c>
      <c r="G13" s="37">
        <v>-10.923803101820639</v>
      </c>
      <c r="H13" s="37">
        <v>1.132924351268727</v>
      </c>
      <c r="I13" s="37">
        <v>0.85971671842833075</v>
      </c>
      <c r="J13" s="92">
        <v>1.3437849944009059</v>
      </c>
      <c r="K13" s="37">
        <v>219.26666666666665</v>
      </c>
      <c r="L13" s="37">
        <v>218.46666666666667</v>
      </c>
      <c r="M13" s="37">
        <v>88.213666666666668</v>
      </c>
      <c r="N13" s="37">
        <v>98.8</v>
      </c>
      <c r="O13" s="37">
        <v>220.2</v>
      </c>
      <c r="P13" s="37">
        <v>86.76766666666667</v>
      </c>
      <c r="Q13" s="37">
        <v>87.803541578520253</v>
      </c>
      <c r="R13" s="92">
        <v>90.5</v>
      </c>
      <c r="S13" s="306"/>
      <c r="T13" s="305"/>
      <c r="V13" s="307"/>
      <c r="W13" s="307"/>
    </row>
    <row r="14" spans="1:26" x14ac:dyDescent="0.25">
      <c r="A14" s="35"/>
      <c r="B14" s="42" t="s">
        <v>7</v>
      </c>
      <c r="C14" s="37">
        <v>5.1434843970518926</v>
      </c>
      <c r="D14" s="37">
        <v>5.1629151581929875</v>
      </c>
      <c r="E14" s="37">
        <v>3.4566738584215102</v>
      </c>
      <c r="F14" s="37">
        <v>2.251791197543497</v>
      </c>
      <c r="G14" s="37">
        <v>4.6391752577319494</v>
      </c>
      <c r="H14" s="37">
        <v>1.6443661290010514</v>
      </c>
      <c r="I14" s="37">
        <v>1.4763996314326135</v>
      </c>
      <c r="J14" s="92">
        <v>2.1276595744680833</v>
      </c>
      <c r="K14" s="37">
        <v>223.5</v>
      </c>
      <c r="L14" s="37">
        <v>222.70000000000002</v>
      </c>
      <c r="M14" s="37">
        <v>89.349666666666664</v>
      </c>
      <c r="N14" s="37">
        <v>99.9</v>
      </c>
      <c r="O14" s="37">
        <v>223.3</v>
      </c>
      <c r="P14" s="37">
        <v>87.487000000000009</v>
      </c>
      <c r="Q14" s="37">
        <v>88.606204876185529</v>
      </c>
      <c r="R14" s="92">
        <v>91.2</v>
      </c>
      <c r="S14" s="306"/>
      <c r="T14" s="305"/>
      <c r="V14" s="307"/>
      <c r="W14" s="307"/>
    </row>
    <row r="15" spans="1:26" x14ac:dyDescent="0.25">
      <c r="A15" s="35"/>
      <c r="B15" s="42" t="s">
        <v>8</v>
      </c>
      <c r="C15" s="37">
        <v>4.7115534131550447</v>
      </c>
      <c r="D15" s="37">
        <v>4.6823786483533354</v>
      </c>
      <c r="E15" s="37">
        <v>3.0852646594168505</v>
      </c>
      <c r="F15" s="37">
        <v>2.4539877300613568</v>
      </c>
      <c r="G15" s="37">
        <v>5.2436194895591797</v>
      </c>
      <c r="H15" s="37">
        <v>1.1952696856071698</v>
      </c>
      <c r="I15" s="37">
        <v>1.8948999303683394</v>
      </c>
      <c r="J15" s="92">
        <v>1.0011123470522705</v>
      </c>
      <c r="K15" s="37">
        <v>224.4666666666667</v>
      </c>
      <c r="L15" s="37">
        <v>223.56666666666663</v>
      </c>
      <c r="M15" s="37">
        <v>89.611333333333334</v>
      </c>
      <c r="N15" s="37">
        <v>100.2</v>
      </c>
      <c r="O15" s="37">
        <v>226.8</v>
      </c>
      <c r="P15" s="37">
        <v>87.711000000000013</v>
      </c>
      <c r="Q15" s="37">
        <v>88.840728969157951</v>
      </c>
      <c r="R15" s="92">
        <v>90.8</v>
      </c>
      <c r="S15" s="306"/>
      <c r="T15" s="305"/>
      <c r="V15" s="307"/>
      <c r="W15" s="307"/>
    </row>
    <row r="16" spans="1:26" x14ac:dyDescent="0.25">
      <c r="A16" s="35"/>
      <c r="B16" s="42" t="s">
        <v>9</v>
      </c>
      <c r="C16" s="37">
        <v>4.6726098985551801</v>
      </c>
      <c r="D16" s="37">
        <v>4.6597747261225209</v>
      </c>
      <c r="E16" s="37">
        <v>3.3762614822964139</v>
      </c>
      <c r="F16" s="37">
        <v>2.7439024390243816</v>
      </c>
      <c r="G16" s="37">
        <v>4.7677261613691968</v>
      </c>
      <c r="H16" s="37">
        <v>1.5177480461395332</v>
      </c>
      <c r="I16" s="37">
        <v>2.5557279193356806</v>
      </c>
      <c r="J16" s="92">
        <v>1.7817371937639166</v>
      </c>
      <c r="K16" s="37">
        <v>227</v>
      </c>
      <c r="L16" s="37">
        <v>226.1</v>
      </c>
      <c r="M16" s="37">
        <v>90.518666666666675</v>
      </c>
      <c r="N16" s="37">
        <v>101.10000000000001</v>
      </c>
      <c r="O16" s="37">
        <v>228.5</v>
      </c>
      <c r="P16" s="37">
        <v>88.067999999999998</v>
      </c>
      <c r="Q16" s="37">
        <v>89.674148271811035</v>
      </c>
      <c r="R16" s="92">
        <v>91.4</v>
      </c>
      <c r="S16" s="306"/>
      <c r="T16" s="305"/>
      <c r="V16" s="307"/>
      <c r="W16" s="307"/>
    </row>
    <row r="17" spans="1:23" x14ac:dyDescent="0.25">
      <c r="A17" s="35"/>
      <c r="B17" s="42" t="s">
        <v>10</v>
      </c>
      <c r="C17" s="37">
        <v>5.3207661903314118</v>
      </c>
      <c r="D17" s="37">
        <v>5.3402502288678591</v>
      </c>
      <c r="E17" s="37">
        <v>4.1184094679206567</v>
      </c>
      <c r="F17" s="37">
        <v>4.0485829959514206</v>
      </c>
      <c r="G17" s="37">
        <v>4.6025738077214413</v>
      </c>
      <c r="H17" s="37">
        <v>1.8666707644552805</v>
      </c>
      <c r="I17" s="37">
        <v>3.662596334701604</v>
      </c>
      <c r="J17" s="92">
        <v>2.7624309392265189</v>
      </c>
      <c r="K17" s="37">
        <v>230.93333333333331</v>
      </c>
      <c r="L17" s="37">
        <v>230.13333333333333</v>
      </c>
      <c r="M17" s="37">
        <v>91.84666666666665</v>
      </c>
      <c r="N17" s="37">
        <v>102.8</v>
      </c>
      <c r="O17" s="37">
        <v>230.3</v>
      </c>
      <c r="P17" s="37">
        <v>88.387333333333345</v>
      </c>
      <c r="Q17" s="37">
        <v>91.019430874113326</v>
      </c>
      <c r="R17" s="92">
        <v>93</v>
      </c>
      <c r="S17" s="306"/>
      <c r="T17" s="305"/>
      <c r="V17" s="307"/>
      <c r="W17" s="307"/>
    </row>
    <row r="18" spans="1:23" x14ac:dyDescent="0.25">
      <c r="A18" s="35"/>
      <c r="B18" s="42" t="s">
        <v>11</v>
      </c>
      <c r="C18" s="37">
        <v>5.1155853840417507</v>
      </c>
      <c r="D18" s="37">
        <v>5.1788654393054969</v>
      </c>
      <c r="E18" s="37">
        <v>4.3771847684565017</v>
      </c>
      <c r="F18" s="37">
        <v>4.8048048048048031</v>
      </c>
      <c r="G18" s="37">
        <v>3.9259590983728998</v>
      </c>
      <c r="H18" s="37">
        <v>2.2879589729521754</v>
      </c>
      <c r="I18" s="37">
        <v>3.7090248320528758</v>
      </c>
      <c r="J18" s="92">
        <v>1.2061403508771917</v>
      </c>
      <c r="K18" s="37">
        <v>234.93333333333331</v>
      </c>
      <c r="L18" s="37">
        <v>234.23333333333335</v>
      </c>
      <c r="M18" s="37">
        <v>93.260666666666665</v>
      </c>
      <c r="N18" s="37">
        <v>104.7</v>
      </c>
      <c r="O18" s="37">
        <v>232.1</v>
      </c>
      <c r="P18" s="37">
        <v>89.488666666666674</v>
      </c>
      <c r="Q18" s="37">
        <v>91.892631017782904</v>
      </c>
      <c r="R18" s="92">
        <v>92.3</v>
      </c>
      <c r="S18" s="306"/>
      <c r="T18" s="305"/>
      <c r="V18" s="307"/>
      <c r="W18" s="307"/>
    </row>
    <row r="19" spans="1:23" x14ac:dyDescent="0.25">
      <c r="A19" s="35"/>
      <c r="B19" s="42" t="s">
        <v>12</v>
      </c>
      <c r="C19" s="37">
        <v>5.2420552420552156</v>
      </c>
      <c r="D19" s="37">
        <v>5.3526166691516437</v>
      </c>
      <c r="E19" s="37">
        <v>4.70587797674402</v>
      </c>
      <c r="F19" s="37">
        <v>5.0898203592814326</v>
      </c>
      <c r="G19" s="37">
        <v>2.3956496178718396</v>
      </c>
      <c r="H19" s="37">
        <v>2.988222685866071</v>
      </c>
      <c r="I19" s="37">
        <v>4.0894437781519741</v>
      </c>
      <c r="J19" s="92">
        <v>1.7621145374449441</v>
      </c>
      <c r="K19" s="37">
        <v>236.23333333333332</v>
      </c>
      <c r="L19" s="37">
        <v>235.53333333333333</v>
      </c>
      <c r="M19" s="37">
        <v>93.828333333333333</v>
      </c>
      <c r="N19" s="37">
        <v>105.3</v>
      </c>
      <c r="O19" s="37">
        <v>232.2</v>
      </c>
      <c r="P19" s="37">
        <v>90.331999999999994</v>
      </c>
      <c r="Q19" s="37">
        <v>92.473820632452046</v>
      </c>
      <c r="R19" s="92">
        <v>92.4</v>
      </c>
      <c r="S19" s="306"/>
      <c r="T19" s="305"/>
      <c r="V19" s="307"/>
      <c r="W19" s="307"/>
    </row>
    <row r="20" spans="1:23" x14ac:dyDescent="0.25">
      <c r="A20" s="35"/>
      <c r="B20" s="42" t="s">
        <v>13</v>
      </c>
      <c r="C20" s="37">
        <v>5.1248164464023489</v>
      </c>
      <c r="D20" s="37">
        <v>5.2779006339377759</v>
      </c>
      <c r="E20" s="37">
        <v>4.6458189102799992</v>
      </c>
      <c r="F20" s="37">
        <v>4.3521266073194766</v>
      </c>
      <c r="G20" s="37">
        <v>1.3710618436406037</v>
      </c>
      <c r="H20" s="37">
        <v>2.8852704728164591</v>
      </c>
      <c r="I20" s="37">
        <v>3.5881875845880131</v>
      </c>
      <c r="J20" s="92">
        <v>1.9693654266958305</v>
      </c>
      <c r="K20" s="37">
        <v>238.63333333333333</v>
      </c>
      <c r="L20" s="37">
        <v>238.03333333333333</v>
      </c>
      <c r="M20" s="37">
        <v>94.724000000000004</v>
      </c>
      <c r="N20" s="37">
        <v>105.5</v>
      </c>
      <c r="O20" s="37">
        <v>231.7</v>
      </c>
      <c r="P20" s="37">
        <v>90.608999999999995</v>
      </c>
      <c r="Q20" s="37">
        <v>92.891824926685203</v>
      </c>
      <c r="R20" s="92">
        <v>93.2</v>
      </c>
      <c r="S20" s="306"/>
      <c r="T20" s="305"/>
      <c r="V20" s="307"/>
      <c r="W20" s="307"/>
    </row>
    <row r="21" spans="1:23" x14ac:dyDescent="0.25">
      <c r="A21" s="35"/>
      <c r="B21" s="42" t="s">
        <v>14</v>
      </c>
      <c r="C21" s="37">
        <v>3.7384526558891622</v>
      </c>
      <c r="D21" s="37">
        <v>3.8238702201622203</v>
      </c>
      <c r="E21" s="37">
        <v>3.4902373521085934</v>
      </c>
      <c r="F21" s="37">
        <v>3.2101167315175161</v>
      </c>
      <c r="G21" s="37">
        <v>0.83948473006222457</v>
      </c>
      <c r="H21" s="37">
        <v>2.9868533198572855</v>
      </c>
      <c r="I21" s="37">
        <v>2.7172370178679444</v>
      </c>
      <c r="J21" s="92">
        <v>0.32258064516129537</v>
      </c>
      <c r="K21" s="37">
        <v>239.56666666666669</v>
      </c>
      <c r="L21" s="37">
        <v>238.93333333333331</v>
      </c>
      <c r="M21" s="37">
        <v>95.052333333333323</v>
      </c>
      <c r="N21" s="37">
        <v>106.10000000000001</v>
      </c>
      <c r="O21" s="37">
        <v>232.2</v>
      </c>
      <c r="P21" s="37">
        <v>91.027333333333331</v>
      </c>
      <c r="Q21" s="37">
        <v>93.492644543277464</v>
      </c>
      <c r="R21" s="92">
        <v>93.3</v>
      </c>
      <c r="S21" s="306"/>
      <c r="T21" s="305"/>
      <c r="V21" s="307"/>
      <c r="W21" s="307"/>
    </row>
    <row r="22" spans="1:23" x14ac:dyDescent="0.25">
      <c r="A22" s="35"/>
      <c r="B22" s="42" t="s">
        <v>15</v>
      </c>
      <c r="C22" s="37">
        <v>3.1072644721907068</v>
      </c>
      <c r="D22" s="37">
        <v>3.1450120962003751</v>
      </c>
      <c r="E22" s="37">
        <v>2.7553595299197156</v>
      </c>
      <c r="F22" s="37">
        <v>1.7191977077363845</v>
      </c>
      <c r="G22" s="37">
        <v>0.96236713588048417</v>
      </c>
      <c r="H22" s="37">
        <v>3.3646718765132144</v>
      </c>
      <c r="I22" s="37">
        <v>2.4213652411840911</v>
      </c>
      <c r="J22" s="92">
        <v>1.1917659804983742</v>
      </c>
      <c r="K22" s="37">
        <v>242.23333333333335</v>
      </c>
      <c r="L22" s="37">
        <v>241.60000000000002</v>
      </c>
      <c r="M22" s="37">
        <v>95.830333333333328</v>
      </c>
      <c r="N22" s="37">
        <v>106.5</v>
      </c>
      <c r="O22" s="37">
        <v>234.3</v>
      </c>
      <c r="P22" s="37">
        <v>92.49966666666667</v>
      </c>
      <c r="Q22" s="37">
        <v>94.117687244457045</v>
      </c>
      <c r="R22" s="92">
        <v>93.4</v>
      </c>
      <c r="S22" s="306"/>
      <c r="T22" s="305"/>
      <c r="V22" s="307"/>
      <c r="W22" s="307"/>
    </row>
    <row r="23" spans="1:23" x14ac:dyDescent="0.25">
      <c r="A23" s="35"/>
      <c r="B23" s="42" t="s">
        <v>16</v>
      </c>
      <c r="C23" s="37">
        <v>2.9067306335544032</v>
      </c>
      <c r="D23" s="37">
        <v>2.901217095952461</v>
      </c>
      <c r="E23" s="37">
        <v>2.4125619482388174</v>
      </c>
      <c r="F23" s="37">
        <v>1.4245014245014289</v>
      </c>
      <c r="G23" s="37">
        <v>2.7845557628821496</v>
      </c>
      <c r="H23" s="37">
        <v>3.3675773812159804</v>
      </c>
      <c r="I23" s="37">
        <v>1.5143718962981438</v>
      </c>
      <c r="J23" s="92">
        <v>2.4891774891774787</v>
      </c>
      <c r="K23" s="37">
        <v>243.1</v>
      </c>
      <c r="L23" s="37">
        <v>242.36666666666667</v>
      </c>
      <c r="M23" s="37">
        <v>96.091999999999999</v>
      </c>
      <c r="N23" s="37">
        <v>106.8</v>
      </c>
      <c r="O23" s="37">
        <v>238.7</v>
      </c>
      <c r="P23" s="37">
        <v>93.374000000000009</v>
      </c>
      <c r="Q23" s="37">
        <v>93.87421818354305</v>
      </c>
      <c r="R23" s="92">
        <v>94.7</v>
      </c>
      <c r="S23" s="306"/>
      <c r="T23" s="305"/>
      <c r="V23" s="307"/>
      <c r="W23" s="307"/>
    </row>
    <row r="24" spans="1:23" x14ac:dyDescent="0.25">
      <c r="A24" s="35"/>
      <c r="B24" s="42" t="s">
        <v>17</v>
      </c>
      <c r="C24" s="37">
        <v>3.0870233272803489</v>
      </c>
      <c r="D24" s="37">
        <v>3.0107828035289117</v>
      </c>
      <c r="E24" s="37">
        <v>2.6698619146150833</v>
      </c>
      <c r="F24" s="37">
        <v>1.5165876777251128</v>
      </c>
      <c r="G24" s="37">
        <v>4.8057553956834766</v>
      </c>
      <c r="H24" s="37">
        <v>3.6401829104540706</v>
      </c>
      <c r="I24" s="37">
        <v>1.9083060333633739</v>
      </c>
      <c r="J24" s="92">
        <v>2.1459227467811104</v>
      </c>
      <c r="K24" s="37">
        <v>246</v>
      </c>
      <c r="L24" s="37">
        <v>245.20000000000002</v>
      </c>
      <c r="M24" s="37">
        <v>97.253</v>
      </c>
      <c r="N24" s="37">
        <v>107.10000000000001</v>
      </c>
      <c r="O24" s="37">
        <v>242.8</v>
      </c>
      <c r="P24" s="37">
        <v>93.907333333333327</v>
      </c>
      <c r="Q24" s="37">
        <v>94.664485226262471</v>
      </c>
      <c r="R24" s="92">
        <v>95.2</v>
      </c>
      <c r="S24" s="306"/>
      <c r="T24" s="305"/>
      <c r="V24" s="307"/>
      <c r="W24" s="307"/>
    </row>
    <row r="25" spans="1:23" x14ac:dyDescent="0.25">
      <c r="A25" s="35"/>
      <c r="B25" s="42" t="s">
        <v>18</v>
      </c>
      <c r="C25" s="37">
        <v>3.2558786698204898</v>
      </c>
      <c r="D25" s="37">
        <v>3.2366071428571388</v>
      </c>
      <c r="E25" s="37">
        <v>2.7763653005186768</v>
      </c>
      <c r="F25" s="37">
        <v>1.6022620169651134</v>
      </c>
      <c r="G25" s="37">
        <v>4.3777809674178201</v>
      </c>
      <c r="H25" s="37">
        <v>3.2206443485839564</v>
      </c>
      <c r="I25" s="37">
        <v>2.1473744827956267</v>
      </c>
      <c r="J25" s="92">
        <v>2.0364415862808158</v>
      </c>
      <c r="K25" s="37">
        <v>247.36666666666665</v>
      </c>
      <c r="L25" s="37">
        <v>246.66666666666666</v>
      </c>
      <c r="M25" s="37">
        <v>97.691333333333333</v>
      </c>
      <c r="N25" s="37">
        <v>107.8</v>
      </c>
      <c r="O25" s="37">
        <v>242.4</v>
      </c>
      <c r="P25" s="37">
        <v>93.959000000000003</v>
      </c>
      <c r="Q25" s="37">
        <v>95.500281735490617</v>
      </c>
      <c r="R25" s="92">
        <v>95.2</v>
      </c>
      <c r="S25" s="306"/>
      <c r="T25" s="305"/>
      <c r="V25" s="307"/>
      <c r="W25" s="307"/>
    </row>
    <row r="26" spans="1:23" x14ac:dyDescent="0.25">
      <c r="A26" s="35"/>
      <c r="B26" s="42" t="s">
        <v>19</v>
      </c>
      <c r="C26" s="37">
        <v>3.0961882482454968</v>
      </c>
      <c r="D26" s="37">
        <v>3.0629139072847522</v>
      </c>
      <c r="E26" s="37">
        <v>2.6793882243269991</v>
      </c>
      <c r="F26" s="37">
        <v>1.5962441314553928</v>
      </c>
      <c r="G26" s="37">
        <v>3.9550433916631249</v>
      </c>
      <c r="H26" s="37">
        <v>2.5030720831426434</v>
      </c>
      <c r="I26" s="37">
        <v>2.1732383474278834</v>
      </c>
      <c r="J26" s="92">
        <v>2.1413276231263296</v>
      </c>
      <c r="K26" s="37">
        <v>249.73333333333335</v>
      </c>
      <c r="L26" s="37">
        <v>249</v>
      </c>
      <c r="M26" s="37">
        <v>98.397999999999982</v>
      </c>
      <c r="N26" s="37">
        <v>108.2</v>
      </c>
      <c r="O26" s="37">
        <v>243.6</v>
      </c>
      <c r="P26" s="37">
        <v>94.814999999999998</v>
      </c>
      <c r="Q26" s="37">
        <v>96.163088915365819</v>
      </c>
      <c r="R26" s="92">
        <v>95.4</v>
      </c>
      <c r="S26" s="306"/>
      <c r="T26" s="305"/>
      <c r="V26" s="307"/>
      <c r="W26" s="307"/>
    </row>
    <row r="27" spans="1:23" x14ac:dyDescent="0.25">
      <c r="A27" s="35"/>
      <c r="B27" s="42" t="s">
        <v>20</v>
      </c>
      <c r="C27" s="37">
        <v>3.1948443713149715</v>
      </c>
      <c r="D27" s="37">
        <v>3.2182643377802123</v>
      </c>
      <c r="E27" s="37">
        <v>2.7088623402572551</v>
      </c>
      <c r="F27" s="37">
        <v>1.68539325842697</v>
      </c>
      <c r="G27" s="37">
        <v>2.4577572964669656</v>
      </c>
      <c r="H27" s="37">
        <v>2.2997122682259619</v>
      </c>
      <c r="I27" s="37">
        <v>2.6432670099152773</v>
      </c>
      <c r="J27" s="92">
        <v>1.6895459345300878</v>
      </c>
      <c r="K27" s="37">
        <v>250.86666666666667</v>
      </c>
      <c r="L27" s="37">
        <v>250.16666666666666</v>
      </c>
      <c r="M27" s="37">
        <v>98.695000000000007</v>
      </c>
      <c r="N27" s="37">
        <v>108.60000000000001</v>
      </c>
      <c r="O27" s="37">
        <v>244.6</v>
      </c>
      <c r="P27" s="37">
        <v>95.521333333333317</v>
      </c>
      <c r="Q27" s="37">
        <v>96.355564423604534</v>
      </c>
      <c r="R27" s="92">
        <v>96.3</v>
      </c>
      <c r="S27" s="306"/>
      <c r="T27" s="305"/>
      <c r="V27" s="307"/>
      <c r="W27" s="307"/>
    </row>
    <row r="28" spans="1:23" x14ac:dyDescent="0.25">
      <c r="A28" s="35"/>
      <c r="B28" s="42" t="s">
        <v>21</v>
      </c>
      <c r="C28" s="37">
        <v>2.6287262872628787</v>
      </c>
      <c r="D28" s="37">
        <v>2.7052746057640036</v>
      </c>
      <c r="E28" s="37">
        <v>2.1027628967743794</v>
      </c>
      <c r="F28" s="37">
        <v>1.1204481792717047</v>
      </c>
      <c r="G28" s="37">
        <v>0.49423393739701282</v>
      </c>
      <c r="H28" s="37">
        <v>1.8841269052470189</v>
      </c>
      <c r="I28" s="37">
        <v>2.2698428907868333</v>
      </c>
      <c r="J28" s="92">
        <v>1.470588235294116</v>
      </c>
      <c r="K28" s="37">
        <v>252.46666666666667</v>
      </c>
      <c r="L28" s="37">
        <v>251.83333333333334</v>
      </c>
      <c r="M28" s="37">
        <v>99.298000000000002</v>
      </c>
      <c r="N28" s="37">
        <v>108.3</v>
      </c>
      <c r="O28" s="37">
        <v>244</v>
      </c>
      <c r="P28" s="37">
        <v>95.676666666666662</v>
      </c>
      <c r="Q28" s="37">
        <v>96.813220314270751</v>
      </c>
      <c r="R28" s="92">
        <v>96.600000000000009</v>
      </c>
      <c r="S28" s="306"/>
      <c r="T28" s="305"/>
      <c r="V28" s="307"/>
      <c r="W28" s="307"/>
    </row>
    <row r="29" spans="1:23" x14ac:dyDescent="0.25">
      <c r="A29" s="35"/>
      <c r="B29" s="42" t="s">
        <v>22</v>
      </c>
      <c r="C29" s="37">
        <v>2.627678210483765</v>
      </c>
      <c r="D29" s="37">
        <v>2.675675675675663</v>
      </c>
      <c r="E29" s="37">
        <v>1.7391512041327388</v>
      </c>
      <c r="F29" s="37">
        <v>0.83487940630797652</v>
      </c>
      <c r="G29" s="37">
        <v>0.37128712871286496</v>
      </c>
      <c r="H29" s="37">
        <v>2.0320920117639973</v>
      </c>
      <c r="I29" s="37">
        <v>2.0411642060013406</v>
      </c>
      <c r="J29" s="92">
        <v>1.9957983193277329</v>
      </c>
      <c r="K29" s="37">
        <v>253.86666666666665</v>
      </c>
      <c r="L29" s="37">
        <v>253.26666666666665</v>
      </c>
      <c r="M29" s="37">
        <v>99.390333333333331</v>
      </c>
      <c r="N29" s="37">
        <v>108.7</v>
      </c>
      <c r="O29" s="37">
        <v>243.3</v>
      </c>
      <c r="P29" s="37">
        <v>95.868333333333339</v>
      </c>
      <c r="Q29" s="37">
        <v>97.449599302905881</v>
      </c>
      <c r="R29" s="92">
        <v>97.100000000000009</v>
      </c>
      <c r="S29" s="306"/>
      <c r="T29" s="305"/>
      <c r="V29" s="307"/>
      <c r="W29" s="307"/>
    </row>
    <row r="30" spans="1:23" x14ac:dyDescent="0.25">
      <c r="A30" s="35"/>
      <c r="B30" s="42" t="s">
        <v>23</v>
      </c>
      <c r="C30" s="37">
        <v>2.4959957287773733</v>
      </c>
      <c r="D30" s="37">
        <v>2.5970548862115379</v>
      </c>
      <c r="E30" s="37">
        <v>1.7205634260859171</v>
      </c>
      <c r="F30" s="37">
        <v>0.55452865064694379</v>
      </c>
      <c r="G30" s="37">
        <v>-0.32845216915288233</v>
      </c>
      <c r="H30" s="37">
        <v>2.2914798994533303</v>
      </c>
      <c r="I30" s="37">
        <v>2.069150360394886</v>
      </c>
      <c r="J30" s="92">
        <v>2.5157232704402475</v>
      </c>
      <c r="K30" s="37">
        <v>255.9666666666667</v>
      </c>
      <c r="L30" s="37">
        <v>255.4666666666667</v>
      </c>
      <c r="M30" s="37">
        <v>100.09100000000001</v>
      </c>
      <c r="N30" s="37">
        <v>108.8</v>
      </c>
      <c r="O30" s="37">
        <v>242.8</v>
      </c>
      <c r="P30" s="37">
        <v>96.987666666666669</v>
      </c>
      <c r="Q30" s="37">
        <v>98.152847816224963</v>
      </c>
      <c r="R30" s="92">
        <v>97.8</v>
      </c>
      <c r="S30" s="306"/>
      <c r="T30" s="305"/>
      <c r="V30" s="307"/>
      <c r="W30" s="307"/>
    </row>
    <row r="31" spans="1:23" x14ac:dyDescent="0.25">
      <c r="A31" s="35"/>
      <c r="B31" s="42" t="s">
        <v>24</v>
      </c>
      <c r="C31" s="37">
        <v>2.3917087430241821</v>
      </c>
      <c r="D31" s="37">
        <v>2.4783477681545776</v>
      </c>
      <c r="E31" s="37">
        <v>1.4560008105780184</v>
      </c>
      <c r="F31" s="37">
        <v>-9.2081031307557737E-2</v>
      </c>
      <c r="G31" s="37">
        <v>-0.19081368406706645</v>
      </c>
      <c r="H31" s="37">
        <v>2.3513072123504841</v>
      </c>
      <c r="I31" s="37">
        <v>1.9125403786883481</v>
      </c>
      <c r="J31" s="92">
        <v>1.6614745586708182</v>
      </c>
      <c r="K31" s="37">
        <v>256.86666666666667</v>
      </c>
      <c r="L31" s="37">
        <v>256.36666666666667</v>
      </c>
      <c r="M31" s="37">
        <v>100.13199999999999</v>
      </c>
      <c r="N31" s="37">
        <v>108.5</v>
      </c>
      <c r="O31" s="37">
        <v>244.1</v>
      </c>
      <c r="P31" s="37">
        <v>97.76733333333334</v>
      </c>
      <c r="Q31" s="37">
        <v>98.198403500319046</v>
      </c>
      <c r="R31" s="92">
        <v>97.9</v>
      </c>
      <c r="S31" s="306"/>
      <c r="T31" s="305"/>
      <c r="V31" s="307"/>
      <c r="W31" s="307"/>
    </row>
    <row r="32" spans="1:23" x14ac:dyDescent="0.25">
      <c r="A32" s="35"/>
      <c r="B32" s="42" t="s">
        <v>25</v>
      </c>
      <c r="C32" s="37">
        <v>1.9672564034856066</v>
      </c>
      <c r="D32" s="37">
        <v>2.0251489080079352</v>
      </c>
      <c r="E32" s="37">
        <v>0.93523199527349732</v>
      </c>
      <c r="F32" s="37">
        <v>-0.554016620498615</v>
      </c>
      <c r="G32" s="37">
        <v>-2.7322404371574294E-2</v>
      </c>
      <c r="H32" s="37">
        <v>2.6784656656098527</v>
      </c>
      <c r="I32" s="37">
        <v>1.7460889836901998</v>
      </c>
      <c r="J32" s="92">
        <v>0.82815734989647183</v>
      </c>
      <c r="K32" s="37">
        <v>257.43333333333334</v>
      </c>
      <c r="L32" s="37">
        <v>256.93333333333334</v>
      </c>
      <c r="M32" s="37">
        <v>100.22666666666667</v>
      </c>
      <c r="N32" s="37">
        <v>107.7</v>
      </c>
      <c r="O32" s="37">
        <v>243.9</v>
      </c>
      <c r="P32" s="37">
        <v>98.23933333333332</v>
      </c>
      <c r="Q32" s="37">
        <v>98.503665288933945</v>
      </c>
      <c r="R32" s="92">
        <v>97.4</v>
      </c>
      <c r="S32" s="306"/>
      <c r="T32" s="305"/>
      <c r="V32" s="307"/>
      <c r="W32" s="307"/>
    </row>
    <row r="33" spans="1:23" x14ac:dyDescent="0.25">
      <c r="A33" s="35"/>
      <c r="B33" s="42" t="s">
        <v>26</v>
      </c>
      <c r="C33" s="37">
        <v>0.99789915966388776</v>
      </c>
      <c r="D33" s="37">
        <v>1.0265859436694029</v>
      </c>
      <c r="E33" s="37">
        <v>0.10061340640103822</v>
      </c>
      <c r="F33" s="37">
        <v>-1.4719411223551049</v>
      </c>
      <c r="G33" s="37">
        <v>0.3425126729689083</v>
      </c>
      <c r="H33" s="37">
        <v>2.8062794457676343</v>
      </c>
      <c r="I33" s="37">
        <v>0.91032736304769912</v>
      </c>
      <c r="J33" s="92">
        <v>0.30895983522141535</v>
      </c>
      <c r="K33" s="37">
        <v>256.40000000000003</v>
      </c>
      <c r="L33" s="37">
        <v>255.86666666666667</v>
      </c>
      <c r="M33" s="37">
        <v>99.490333333333339</v>
      </c>
      <c r="N33" s="37">
        <v>107.10000000000001</v>
      </c>
      <c r="O33" s="37">
        <v>244.1</v>
      </c>
      <c r="P33" s="37">
        <v>98.558666666666682</v>
      </c>
      <c r="Q33" s="37">
        <v>98.336709670540571</v>
      </c>
      <c r="R33" s="92">
        <v>97.4</v>
      </c>
      <c r="S33" s="306"/>
      <c r="T33" s="305"/>
      <c r="V33" s="307"/>
      <c r="W33" s="307"/>
    </row>
    <row r="34" spans="1:23" x14ac:dyDescent="0.25">
      <c r="A34" s="35"/>
      <c r="B34" s="42" t="s">
        <v>27</v>
      </c>
      <c r="C34" s="37">
        <v>0.97668967313450139</v>
      </c>
      <c r="D34" s="37">
        <v>1.0046972860125294</v>
      </c>
      <c r="E34" s="37">
        <v>-1.6651513789113892E-2</v>
      </c>
      <c r="F34" s="37">
        <v>-1.2867647058823479</v>
      </c>
      <c r="G34" s="37">
        <v>0.23342029383496765</v>
      </c>
      <c r="H34" s="37">
        <v>2.7666748005760189</v>
      </c>
      <c r="I34" s="37">
        <v>0.38253198893862361</v>
      </c>
      <c r="J34" s="92">
        <v>0.71574642126789456</v>
      </c>
      <c r="K34" s="37">
        <v>258.46666666666664</v>
      </c>
      <c r="L34" s="37">
        <v>258.03333333333336</v>
      </c>
      <c r="M34" s="37">
        <v>100.07433333333334</v>
      </c>
      <c r="N34" s="37">
        <v>107.4</v>
      </c>
      <c r="O34" s="37">
        <v>243.3</v>
      </c>
      <c r="P34" s="37">
        <v>99.671000000000006</v>
      </c>
      <c r="Q34" s="37">
        <v>98.528313857176272</v>
      </c>
      <c r="R34" s="92">
        <v>98.5</v>
      </c>
      <c r="S34" s="306"/>
      <c r="T34" s="305"/>
      <c r="V34" s="307"/>
      <c r="W34" s="307"/>
    </row>
    <row r="35" spans="1:23" x14ac:dyDescent="0.25">
      <c r="A35" s="35"/>
      <c r="B35" s="42" t="s">
        <v>28</v>
      </c>
      <c r="C35" s="37">
        <v>0.96029068258501127</v>
      </c>
      <c r="D35" s="37">
        <v>1.02717461968534</v>
      </c>
      <c r="E35" s="37">
        <v>9.6539234876473756E-3</v>
      </c>
      <c r="F35" s="37">
        <v>-1.4746543778801851</v>
      </c>
      <c r="G35" s="37">
        <v>-0.91492557694932941</v>
      </c>
      <c r="H35" s="37">
        <v>2.8867856339199971</v>
      </c>
      <c r="I35" s="37">
        <v>2.5628690306660928E-2</v>
      </c>
      <c r="J35" s="92">
        <v>0.20429009193053105</v>
      </c>
      <c r="K35" s="37">
        <v>259.33333333333337</v>
      </c>
      <c r="L35" s="37">
        <v>259</v>
      </c>
      <c r="M35" s="37">
        <v>100.14166666666665</v>
      </c>
      <c r="N35" s="37">
        <v>106.9</v>
      </c>
      <c r="O35" s="37">
        <v>241.9</v>
      </c>
      <c r="P35" s="37">
        <v>100.58966666666667</v>
      </c>
      <c r="Q35" s="37">
        <v>98.223570465038222</v>
      </c>
      <c r="R35" s="92">
        <v>98.100000000000009</v>
      </c>
      <c r="S35" s="306"/>
      <c r="T35" s="305"/>
      <c r="V35" s="307"/>
      <c r="W35" s="307"/>
    </row>
    <row r="36" spans="1:23" x14ac:dyDescent="0.25">
      <c r="A36" s="35"/>
      <c r="B36" s="42" t="s">
        <v>29</v>
      </c>
      <c r="C36" s="37">
        <v>0.98407354654925427</v>
      </c>
      <c r="D36" s="37">
        <v>1.0508562532433672</v>
      </c>
      <c r="E36" s="37">
        <v>6.7181056272431761E-2</v>
      </c>
      <c r="F36" s="37">
        <v>-1.2999071494893286</v>
      </c>
      <c r="G36" s="37">
        <v>-1.3528286417054005</v>
      </c>
      <c r="H36" s="37">
        <v>2.9940485481036117</v>
      </c>
      <c r="I36" s="37">
        <v>0.69438062654613475</v>
      </c>
      <c r="J36" s="92">
        <v>0.5133470225872685</v>
      </c>
      <c r="K36" s="37">
        <v>259.96666666666664</v>
      </c>
      <c r="L36" s="37">
        <v>259.63333333333327</v>
      </c>
      <c r="M36" s="37">
        <v>100.294</v>
      </c>
      <c r="N36" s="37">
        <v>106.3</v>
      </c>
      <c r="O36" s="37">
        <v>240.6</v>
      </c>
      <c r="P36" s="37">
        <v>101.18066666666665</v>
      </c>
      <c r="Q36" s="37">
        <v>99.187655657138151</v>
      </c>
      <c r="R36" s="92">
        <v>97.9</v>
      </c>
      <c r="S36" s="306"/>
      <c r="T36" s="305"/>
      <c r="V36" s="307"/>
      <c r="W36" s="307"/>
    </row>
    <row r="37" spans="1:23" x14ac:dyDescent="0.25">
      <c r="A37" s="35"/>
      <c r="B37" s="42" t="s">
        <v>30</v>
      </c>
      <c r="C37" s="37">
        <v>1.3910556422256661</v>
      </c>
      <c r="D37" s="37">
        <v>1.4721208963001402</v>
      </c>
      <c r="E37" s="37">
        <v>0.34676735763272859</v>
      </c>
      <c r="F37" s="37">
        <v>-0.74696545284781735</v>
      </c>
      <c r="G37" s="37">
        <v>-1.7067176406335278</v>
      </c>
      <c r="H37" s="37">
        <v>2.9312490699278992</v>
      </c>
      <c r="I37" s="37">
        <v>1.0676182250190749</v>
      </c>
      <c r="J37" s="92">
        <v>1.7453798767967044</v>
      </c>
      <c r="K37" s="37">
        <v>259.96666666666664</v>
      </c>
      <c r="L37" s="37">
        <v>259.63333333333327</v>
      </c>
      <c r="M37" s="37">
        <v>99.835333333333324</v>
      </c>
      <c r="N37" s="37">
        <v>106.3</v>
      </c>
      <c r="O37" s="37">
        <v>240</v>
      </c>
      <c r="P37" s="37">
        <v>101.44766666666668</v>
      </c>
      <c r="Q37" s="37">
        <v>99.386570304867362</v>
      </c>
      <c r="R37" s="92">
        <v>99.100000000000009</v>
      </c>
      <c r="S37" s="306"/>
      <c r="T37" s="305"/>
      <c r="V37" s="307"/>
      <c r="W37" s="307"/>
    </row>
    <row r="38" spans="1:23" x14ac:dyDescent="0.25">
      <c r="A38" s="35"/>
      <c r="B38" s="42" t="s">
        <v>52</v>
      </c>
      <c r="C38" s="37">
        <v>1.4444157854010911</v>
      </c>
      <c r="D38" s="37">
        <v>1.5243508590621104</v>
      </c>
      <c r="E38" s="37">
        <v>0.35140545527823974</v>
      </c>
      <c r="F38" s="37">
        <v>-0.27932960893855352</v>
      </c>
      <c r="G38" s="37">
        <v>-1.7945205479452113</v>
      </c>
      <c r="H38" s="37">
        <v>1.8420603786457379</v>
      </c>
      <c r="I38" s="37">
        <v>1.2641615406631104</v>
      </c>
      <c r="J38" s="92">
        <v>1.3197969543147252</v>
      </c>
      <c r="K38" s="37">
        <v>262.2</v>
      </c>
      <c r="L38" s="37">
        <v>261.96666666666664</v>
      </c>
      <c r="M38" s="37">
        <v>100.426</v>
      </c>
      <c r="N38" s="37">
        <v>107.10000000000001</v>
      </c>
      <c r="O38" s="37">
        <v>239</v>
      </c>
      <c r="P38" s="37">
        <v>101.50700000000001</v>
      </c>
      <c r="Q38" s="37">
        <v>99.773870907622538</v>
      </c>
      <c r="R38" s="92">
        <v>99.8</v>
      </c>
      <c r="S38" s="306"/>
      <c r="T38" s="305"/>
      <c r="V38" s="307"/>
      <c r="W38" s="307"/>
    </row>
    <row r="39" spans="1:23" x14ac:dyDescent="0.25">
      <c r="A39" s="35"/>
      <c r="B39" s="42" t="s">
        <v>53</v>
      </c>
      <c r="C39" s="37">
        <v>1.8894601542416183</v>
      </c>
      <c r="D39" s="37">
        <v>2.007722007722009</v>
      </c>
      <c r="E39" s="37">
        <v>0.7263044020970284</v>
      </c>
      <c r="F39" s="37">
        <v>0.74836295603367375</v>
      </c>
      <c r="G39" s="37">
        <v>-3.1835722160970334</v>
      </c>
      <c r="H39" s="37">
        <v>1.2771358224336948</v>
      </c>
      <c r="I39" s="37">
        <v>1.7203831894093753</v>
      </c>
      <c r="J39" s="92">
        <v>2.1406727828746028</v>
      </c>
      <c r="K39" s="37">
        <v>264.23333333333329</v>
      </c>
      <c r="L39" s="37">
        <v>264.2</v>
      </c>
      <c r="M39" s="37">
        <v>100.86899999999999</v>
      </c>
      <c r="N39" s="37">
        <v>107.7</v>
      </c>
      <c r="O39" s="37">
        <v>234.2</v>
      </c>
      <c r="P39" s="37">
        <v>101.87433333333333</v>
      </c>
      <c r="Q39" s="37">
        <v>99.913392259356399</v>
      </c>
      <c r="R39" s="92">
        <v>100.2</v>
      </c>
      <c r="S39" s="306"/>
      <c r="T39" s="305"/>
      <c r="V39" s="307"/>
      <c r="W39" s="307"/>
    </row>
    <row r="40" spans="1:23" x14ac:dyDescent="0.25">
      <c r="A40" s="35"/>
      <c r="B40" s="42" t="s">
        <v>54</v>
      </c>
      <c r="C40" s="37">
        <v>2.2438774201820877</v>
      </c>
      <c r="D40" s="37">
        <v>2.4778533829760221</v>
      </c>
      <c r="E40" s="37">
        <v>1.2111060149826187</v>
      </c>
      <c r="F40" s="37">
        <v>2.4459078080903112</v>
      </c>
      <c r="G40" s="37">
        <v>-5.7210139908574575</v>
      </c>
      <c r="H40" s="37">
        <v>1.0031560706591058</v>
      </c>
      <c r="I40" s="37">
        <v>1.7380608419641561</v>
      </c>
      <c r="J40" s="92">
        <v>3.0643513789581078</v>
      </c>
      <c r="K40" s="37">
        <v>265.8</v>
      </c>
      <c r="L40" s="37">
        <v>266.06666666666666</v>
      </c>
      <c r="M40" s="37">
        <v>101.50866666666667</v>
      </c>
      <c r="N40" s="37">
        <v>108.9</v>
      </c>
      <c r="O40" s="37">
        <v>226.9</v>
      </c>
      <c r="P40" s="37">
        <v>102.19566666666667</v>
      </c>
      <c r="Q40" s="37">
        <v>100.91159746017711</v>
      </c>
      <c r="R40" s="92">
        <v>100.9</v>
      </c>
      <c r="S40" s="306"/>
      <c r="T40" s="305"/>
      <c r="V40" s="307"/>
      <c r="W40" s="307"/>
    </row>
    <row r="41" spans="1:23" x14ac:dyDescent="0.25">
      <c r="A41" s="35"/>
      <c r="B41" s="42" t="s">
        <v>55</v>
      </c>
      <c r="C41" s="37">
        <v>2.9875625080138661</v>
      </c>
      <c r="D41" s="37">
        <v>3.2610091154191991</v>
      </c>
      <c r="E41" s="37">
        <v>2.1435296788712179</v>
      </c>
      <c r="F41" s="37">
        <v>3.3866415804327374</v>
      </c>
      <c r="G41" s="37">
        <v>-6.2369773579663814</v>
      </c>
      <c r="H41" s="37">
        <v>1.209819184275629</v>
      </c>
      <c r="I41" s="37">
        <v>2.274311969436539</v>
      </c>
      <c r="J41" s="92">
        <v>2.4217961654893969</v>
      </c>
      <c r="K41" s="37">
        <v>267.73333333333335</v>
      </c>
      <c r="L41" s="37">
        <v>268.09999999999997</v>
      </c>
      <c r="M41" s="37">
        <v>101.97533333333332</v>
      </c>
      <c r="N41" s="37">
        <v>109.9</v>
      </c>
      <c r="O41" s="37">
        <v>225</v>
      </c>
      <c r="P41" s="37">
        <v>102.675</v>
      </c>
      <c r="Q41" s="37">
        <v>101.64693096932342</v>
      </c>
      <c r="R41" s="92">
        <v>101.5</v>
      </c>
      <c r="S41" s="306"/>
      <c r="T41" s="305"/>
      <c r="V41" s="307"/>
      <c r="W41" s="307"/>
    </row>
    <row r="42" spans="1:23" x14ac:dyDescent="0.25">
      <c r="A42" s="35"/>
      <c r="B42" s="42" t="s">
        <v>85</v>
      </c>
      <c r="C42" s="37">
        <v>3.5596236969234525</v>
      </c>
      <c r="D42" s="37">
        <v>3.830003817279561</v>
      </c>
      <c r="E42" s="37">
        <v>2.7429815651989031</v>
      </c>
      <c r="F42" s="37">
        <v>3.3613445378151141</v>
      </c>
      <c r="G42" s="37">
        <v>-6.1096387222764577</v>
      </c>
      <c r="H42" s="37">
        <v>1.0826839528308208</v>
      </c>
      <c r="I42" s="37">
        <v>2.2081579531580786</v>
      </c>
      <c r="J42" s="92">
        <v>1.9038076152304626</v>
      </c>
      <c r="K42" s="37">
        <v>271.5333333333333</v>
      </c>
      <c r="L42" s="37">
        <v>272</v>
      </c>
      <c r="M42" s="37">
        <v>103.18066666666665</v>
      </c>
      <c r="N42" s="37">
        <v>110.7</v>
      </c>
      <c r="O42" s="37">
        <v>224.4</v>
      </c>
      <c r="P42" s="37">
        <v>102.60599999999999</v>
      </c>
      <c r="Q42" s="37">
        <v>101.97703557324289</v>
      </c>
      <c r="R42" s="92">
        <v>101.7</v>
      </c>
      <c r="S42" s="306"/>
      <c r="T42" s="305"/>
      <c r="V42" s="307"/>
      <c r="W42" s="307"/>
    </row>
    <row r="43" spans="1:23" x14ac:dyDescent="0.25">
      <c r="A43" s="35"/>
      <c r="B43" s="42" t="s">
        <v>86</v>
      </c>
      <c r="C43" s="37">
        <v>3.784533871578148</v>
      </c>
      <c r="D43" s="37">
        <v>4.0247287408528933</v>
      </c>
      <c r="E43" s="37">
        <v>2.8168548645603124</v>
      </c>
      <c r="F43" s="37">
        <v>3.2497678737233002</v>
      </c>
      <c r="G43" s="37">
        <v>-4.6832740213523181</v>
      </c>
      <c r="H43" s="37">
        <v>0.89620218373616112</v>
      </c>
      <c r="I43" s="37">
        <v>2.0760735578760574</v>
      </c>
      <c r="J43" s="92">
        <v>1.8962075848303357</v>
      </c>
      <c r="K43" s="37">
        <v>274.23333333333329</v>
      </c>
      <c r="L43" s="37">
        <v>274.83333333333331</v>
      </c>
      <c r="M43" s="37">
        <v>103.71033333333332</v>
      </c>
      <c r="N43" s="37">
        <v>111.2</v>
      </c>
      <c r="O43" s="37">
        <v>223.2</v>
      </c>
      <c r="P43" s="37">
        <v>102.78733333333332</v>
      </c>
      <c r="Q43" s="37">
        <v>101.98766777682988</v>
      </c>
      <c r="R43" s="92">
        <v>102.10000000000001</v>
      </c>
      <c r="S43" s="306"/>
      <c r="T43" s="305"/>
      <c r="V43" s="307"/>
      <c r="W43" s="307"/>
    </row>
    <row r="44" spans="1:23" x14ac:dyDescent="0.25">
      <c r="A44" s="35"/>
      <c r="B44" s="42" t="s">
        <v>87</v>
      </c>
      <c r="C44" s="37">
        <v>3.9879608728367231</v>
      </c>
      <c r="D44" s="37">
        <v>4.0967176146329223</v>
      </c>
      <c r="E44" s="37">
        <v>3.0217452696978313</v>
      </c>
      <c r="F44" s="37">
        <v>2.9384756657483848</v>
      </c>
      <c r="G44" s="37">
        <v>-0.26447252424333101</v>
      </c>
      <c r="H44" s="37">
        <v>0.61744300965143051</v>
      </c>
      <c r="I44" s="37">
        <v>1.9579598229333897</v>
      </c>
      <c r="J44" s="92">
        <v>1.9821605550049526</v>
      </c>
      <c r="K44" s="37">
        <v>276.40000000000003</v>
      </c>
      <c r="L44" s="37">
        <v>276.96666666666664</v>
      </c>
      <c r="M44" s="37">
        <v>104.57600000000001</v>
      </c>
      <c r="N44" s="37">
        <v>112.10000000000001</v>
      </c>
      <c r="O44" s="37">
        <v>226.3</v>
      </c>
      <c r="P44" s="37">
        <v>102.82666666666667</v>
      </c>
      <c r="Q44" s="37">
        <v>102.88740599512765</v>
      </c>
      <c r="R44" s="92">
        <v>102.9</v>
      </c>
      <c r="S44" s="306"/>
      <c r="T44" s="305"/>
      <c r="V44" s="307"/>
      <c r="W44" s="307"/>
    </row>
    <row r="45" spans="1:23" x14ac:dyDescent="0.25">
      <c r="A45" s="35"/>
      <c r="B45" s="42" t="s">
        <v>88</v>
      </c>
      <c r="C45" s="37">
        <v>3.6354581673306825</v>
      </c>
      <c r="D45" s="37">
        <v>3.6802188238219884</v>
      </c>
      <c r="E45" s="37">
        <v>2.7176506736923471</v>
      </c>
      <c r="F45" s="37">
        <v>2.5781013042159771</v>
      </c>
      <c r="G45" s="37">
        <v>2.2222222222222285</v>
      </c>
      <c r="H45" s="37">
        <v>0.31393555717882382</v>
      </c>
      <c r="I45" s="37">
        <v>2.0379914176854186</v>
      </c>
      <c r="J45" s="92">
        <v>1.7733990147783203</v>
      </c>
      <c r="K45" s="37">
        <v>277.4666666666667</v>
      </c>
      <c r="L45" s="37">
        <v>277.9666666666667</v>
      </c>
      <c r="M45" s="37">
        <v>104.74666666666667</v>
      </c>
      <c r="N45" s="37">
        <v>112.73333333333336</v>
      </c>
      <c r="O45" s="37">
        <v>230</v>
      </c>
      <c r="P45" s="37">
        <v>102.99733333333334</v>
      </c>
      <c r="Q45" s="37">
        <v>103.71848669881885</v>
      </c>
      <c r="R45" s="92">
        <v>103.3</v>
      </c>
      <c r="S45" s="306"/>
      <c r="T45" s="305"/>
      <c r="V45" s="307"/>
      <c r="W45" s="307"/>
    </row>
    <row r="46" spans="1:23" x14ac:dyDescent="0.25">
      <c r="A46" s="35"/>
      <c r="B46" s="42" t="s">
        <v>99</v>
      </c>
      <c r="C46" s="37">
        <v>3.3513380800392838</v>
      </c>
      <c r="D46" s="37">
        <v>3.3823529411764639</v>
      </c>
      <c r="E46" s="37">
        <v>2.4164733703342591</v>
      </c>
      <c r="F46" s="37">
        <v>2.7401385124962587</v>
      </c>
      <c r="G46" s="37">
        <v>1.1991521138707384</v>
      </c>
      <c r="H46" s="37">
        <v>0.35670428629903661</v>
      </c>
      <c r="I46" s="37">
        <v>1.9588820161423541</v>
      </c>
      <c r="J46" s="92">
        <v>1.9665683382497576</v>
      </c>
      <c r="K46" s="37">
        <v>280.63333333333333</v>
      </c>
      <c r="L46" s="37">
        <v>281.2</v>
      </c>
      <c r="M46" s="37">
        <v>105.67400000000002</v>
      </c>
      <c r="N46" s="37">
        <v>113.73333333333335</v>
      </c>
      <c r="O46" s="37">
        <v>227.1</v>
      </c>
      <c r="P46" s="37">
        <v>102.97199999999999</v>
      </c>
      <c r="Q46" s="37">
        <v>103.97464538368224</v>
      </c>
      <c r="R46" s="92">
        <v>103.7</v>
      </c>
      <c r="S46" s="306"/>
      <c r="T46" s="305"/>
      <c r="V46" s="307"/>
      <c r="W46" s="307"/>
    </row>
    <row r="47" spans="1:23" x14ac:dyDescent="0.25">
      <c r="A47" s="35"/>
      <c r="B47" s="42" t="s">
        <v>100</v>
      </c>
      <c r="C47" s="37">
        <v>3.3528093551903169</v>
      </c>
      <c r="D47" s="37">
        <v>3.4413839574428948</v>
      </c>
      <c r="E47" s="37">
        <v>2.5532916824607668</v>
      </c>
      <c r="F47" s="37">
        <v>2.8211919484571695</v>
      </c>
      <c r="G47" s="37">
        <v>0.90655903319822073</v>
      </c>
      <c r="H47" s="37">
        <v>0.49476046236414106</v>
      </c>
      <c r="I47" s="37">
        <v>2.6163492487903852</v>
      </c>
      <c r="J47" s="92">
        <v>2.0055890647466441</v>
      </c>
      <c r="K47" s="37">
        <v>283.42785418838355</v>
      </c>
      <c r="L47" s="37">
        <v>284.2914035763722</v>
      </c>
      <c r="M47" s="37">
        <v>106.35836064818567</v>
      </c>
      <c r="N47" s="37">
        <v>114.33716544668437</v>
      </c>
      <c r="O47" s="37">
        <v>225.2</v>
      </c>
      <c r="P47" s="37">
        <v>103.2958844189851</v>
      </c>
      <c r="Q47" s="37">
        <v>104.65602135656781</v>
      </c>
      <c r="R47" s="92">
        <v>104.14770643510633</v>
      </c>
      <c r="S47" s="306"/>
      <c r="T47" s="305"/>
      <c r="V47" s="307"/>
      <c r="W47" s="307"/>
    </row>
    <row r="48" spans="1:23" x14ac:dyDescent="0.25">
      <c r="A48" s="35"/>
      <c r="B48" s="42" t="s">
        <v>101</v>
      </c>
      <c r="C48" s="37">
        <v>3.4925539537594403</v>
      </c>
      <c r="D48" s="37">
        <v>3.5507954100645378</v>
      </c>
      <c r="E48" s="37">
        <v>2.6370590718318425</v>
      </c>
      <c r="F48" s="37">
        <v>2.4951759724908129</v>
      </c>
      <c r="G48" s="37">
        <v>2.2388498123258955</v>
      </c>
      <c r="H48" s="37">
        <v>0.76053317447697388</v>
      </c>
      <c r="I48" s="37">
        <v>2.340154421357326</v>
      </c>
      <c r="J48" s="92">
        <v>1.6637967332323313</v>
      </c>
      <c r="K48" s="37">
        <v>286.05341912819114</v>
      </c>
      <c r="L48" s="37">
        <v>286.80118635407541</v>
      </c>
      <c r="M48" s="37">
        <v>107.33373089495888</v>
      </c>
      <c r="N48" s="37">
        <v>114.8970922651622</v>
      </c>
      <c r="O48" s="37">
        <v>231.3</v>
      </c>
      <c r="P48" s="37">
        <v>103.60869757887554</v>
      </c>
      <c r="Q48" s="37">
        <v>105.2951301755425</v>
      </c>
      <c r="R48" s="92">
        <v>104.61204683849608</v>
      </c>
      <c r="S48" s="306"/>
      <c r="T48" s="305"/>
      <c r="V48" s="307"/>
      <c r="W48" s="307"/>
    </row>
    <row r="49" spans="1:23" x14ac:dyDescent="0.25">
      <c r="A49" s="35"/>
      <c r="B49" s="42" t="s">
        <v>102</v>
      </c>
      <c r="C49" s="37">
        <v>3.365055802899505</v>
      </c>
      <c r="D49" s="37">
        <v>3.4013584508171562</v>
      </c>
      <c r="E49" s="37">
        <v>2.3514557802029685</v>
      </c>
      <c r="F49" s="37">
        <v>2.1906128331556829</v>
      </c>
      <c r="G49" s="37">
        <v>2.7080759380569788</v>
      </c>
      <c r="H49" s="37">
        <v>0.84070659657722313</v>
      </c>
      <c r="I49" s="37">
        <v>1.9776218671122763</v>
      </c>
      <c r="J49" s="92">
        <v>1.6488376416158843</v>
      </c>
      <c r="K49" s="37">
        <v>286.80357483444521</v>
      </c>
      <c r="L49" s="37">
        <v>287.42130937378812</v>
      </c>
      <c r="M49" s="37">
        <v>107.20973821456994</v>
      </c>
      <c r="N49" s="37">
        <v>115.20288420057754</v>
      </c>
      <c r="O49" s="37">
        <v>236.2</v>
      </c>
      <c r="P49" s="37">
        <v>103.86323870896531</v>
      </c>
      <c r="Q49" s="37">
        <v>105.76964617201264</v>
      </c>
      <c r="R49" s="92">
        <v>105.00324928378922</v>
      </c>
      <c r="S49" s="306"/>
      <c r="T49" s="305"/>
      <c r="V49" s="307"/>
      <c r="W49" s="307"/>
    </row>
    <row r="50" spans="1:23" x14ac:dyDescent="0.25">
      <c r="A50" s="35"/>
      <c r="B50" s="42" t="s">
        <v>139</v>
      </c>
      <c r="C50" s="37">
        <v>3.0917619837163102</v>
      </c>
      <c r="D50" s="37">
        <v>3.0726516096103609</v>
      </c>
      <c r="E50" s="37">
        <v>2.0668539416491143</v>
      </c>
      <c r="F50" s="37">
        <v>1.586350887186299</v>
      </c>
      <c r="G50" s="37">
        <v>6.2749628098591614</v>
      </c>
      <c r="H50" s="37">
        <v>1.562859663405014</v>
      </c>
      <c r="I50" s="37">
        <v>2.0995690120073078</v>
      </c>
      <c r="J50" s="92">
        <v>1.7080773953723423</v>
      </c>
      <c r="K50" s="37">
        <v>289.30984804696919</v>
      </c>
      <c r="L50" s="37">
        <v>289.84029632622435</v>
      </c>
      <c r="M50" s="37">
        <v>107.85812723429831</v>
      </c>
      <c r="N50" s="37">
        <v>115.53754307569324</v>
      </c>
      <c r="O50" s="37">
        <v>241.3</v>
      </c>
      <c r="P50" s="37">
        <v>104.5813078526014</v>
      </c>
      <c r="Q50" s="37">
        <v>106.15766481850252</v>
      </c>
      <c r="R50" s="92">
        <v>105.47127625900112</v>
      </c>
      <c r="S50" s="306"/>
      <c r="T50" s="305"/>
      <c r="V50" s="307"/>
      <c r="W50" s="307"/>
    </row>
    <row r="51" spans="1:23" x14ac:dyDescent="0.25">
      <c r="A51" s="35"/>
      <c r="B51" s="42" t="s">
        <v>140</v>
      </c>
      <c r="C51" s="37">
        <v>3.1134883149373707</v>
      </c>
      <c r="D51" s="37">
        <v>2.9630501469960819</v>
      </c>
      <c r="E51" s="37">
        <v>1.9554945484844382</v>
      </c>
      <c r="F51" s="37">
        <v>1.2969420330906871</v>
      </c>
      <c r="G51" s="37">
        <v>9.2845533402557265</v>
      </c>
      <c r="H51" s="37">
        <v>1.4255913515141216</v>
      </c>
      <c r="I51" s="37">
        <v>1.9779137704621235</v>
      </c>
      <c r="J51" s="92">
        <v>1.7812460377813295</v>
      </c>
      <c r="K51" s="37">
        <v>292.25234730981663</v>
      </c>
      <c r="L51" s="37">
        <v>292.71510042793915</v>
      </c>
      <c r="M51" s="37">
        <v>108.43819259251835</v>
      </c>
      <c r="N51" s="37">
        <v>115.82005220480686</v>
      </c>
      <c r="O51" s="37">
        <v>246.1</v>
      </c>
      <c r="P51" s="37">
        <v>104.76846161373217</v>
      </c>
      <c r="Q51" s="37">
        <v>106.72602721459714</v>
      </c>
      <c r="R51" s="92">
        <v>106.00283332942179</v>
      </c>
      <c r="S51" s="306"/>
      <c r="T51" s="305"/>
      <c r="V51" s="307"/>
      <c r="W51" s="307"/>
    </row>
    <row r="52" spans="1:23" x14ac:dyDescent="0.25">
      <c r="A52" s="35"/>
      <c r="B52" s="42" t="s">
        <v>141</v>
      </c>
      <c r="C52" s="37">
        <v>2.9877383501423935</v>
      </c>
      <c r="D52" s="37">
        <v>2.8522789503659283</v>
      </c>
      <c r="E52" s="37">
        <v>1.8310723541569871</v>
      </c>
      <c r="F52" s="37">
        <v>1.1991820646894666</v>
      </c>
      <c r="G52" s="37">
        <v>8.4453861095172869</v>
      </c>
      <c r="H52" s="37">
        <v>1.5334578296830825</v>
      </c>
      <c r="I52" s="37">
        <v>1.8407624334555521</v>
      </c>
      <c r="J52" s="92">
        <v>1.7974951651450368</v>
      </c>
      <c r="K52" s="37">
        <v>294.59994683337766</v>
      </c>
      <c r="L52" s="37">
        <v>294.98155622185249</v>
      </c>
      <c r="M52" s="37">
        <v>109.29908916806173</v>
      </c>
      <c r="N52" s="37">
        <v>116.27491758845574</v>
      </c>
      <c r="O52" s="37">
        <v>250.9</v>
      </c>
      <c r="P52" s="37">
        <v>105.19749326413147</v>
      </c>
      <c r="Q52" s="37">
        <v>107.23336337607202</v>
      </c>
      <c r="R52" s="92">
        <v>106.49244332257732</v>
      </c>
      <c r="S52" s="306"/>
      <c r="T52" s="305"/>
      <c r="V52" s="307"/>
      <c r="W52" s="307"/>
    </row>
    <row r="53" spans="1:23" x14ac:dyDescent="0.25">
      <c r="A53" s="35"/>
      <c r="B53" s="42" t="s">
        <v>142</v>
      </c>
      <c r="C53" s="37">
        <v>2.9389541402178452</v>
      </c>
      <c r="D53" s="37">
        <v>2.8130484270301821</v>
      </c>
      <c r="E53" s="37">
        <v>1.7941057372008089</v>
      </c>
      <c r="F53" s="37">
        <v>0.76168765414705319</v>
      </c>
      <c r="G53" s="37">
        <v>7.9172868466181399</v>
      </c>
      <c r="H53" s="37">
        <v>1.5423253023996608</v>
      </c>
      <c r="I53" s="37">
        <v>1.8470327688175416</v>
      </c>
      <c r="J53" s="92">
        <v>1.8703586588381995</v>
      </c>
      <c r="K53" s="37">
        <v>295.23260037133491</v>
      </c>
      <c r="L53" s="37">
        <v>295.50660999607703</v>
      </c>
      <c r="M53" s="37">
        <v>109.13319427871551</v>
      </c>
      <c r="N53" s="37">
        <v>116.08037034675466</v>
      </c>
      <c r="O53" s="37">
        <v>254.9</v>
      </c>
      <c r="P53" s="37">
        <v>105.46514771946545</v>
      </c>
      <c r="Q53" s="37">
        <v>107.72324619627209</v>
      </c>
      <c r="R53" s="92">
        <v>106.96718664883004</v>
      </c>
      <c r="S53" s="306"/>
      <c r="T53" s="305"/>
      <c r="V53" s="307"/>
      <c r="W53" s="307"/>
    </row>
    <row r="54" spans="1:23" x14ac:dyDescent="0.25">
      <c r="A54" s="35"/>
      <c r="B54" s="42" t="s">
        <v>150</v>
      </c>
      <c r="C54" s="37">
        <v>3.0519130705715867</v>
      </c>
      <c r="D54" s="37">
        <v>2.9390759116941041</v>
      </c>
      <c r="E54" s="37">
        <v>1.9737434754975993</v>
      </c>
      <c r="F54" s="37">
        <v>0.85646554318405776</v>
      </c>
      <c r="G54" s="37">
        <v>7.456413760852115</v>
      </c>
      <c r="H54" s="37">
        <v>2.8903442043086258</v>
      </c>
      <c r="I54" s="37">
        <v>2.013289600333934</v>
      </c>
      <c r="J54" s="92">
        <v>1.9256071353231619</v>
      </c>
      <c r="K54" s="37">
        <v>298.13933311396545</v>
      </c>
      <c r="L54" s="37">
        <v>298.3589226579312</v>
      </c>
      <c r="M54" s="37">
        <v>109.98696998337917</v>
      </c>
      <c r="N54" s="37">
        <v>116.52708232157798</v>
      </c>
      <c r="O54" s="37">
        <v>259.3</v>
      </c>
      <c r="P54" s="37">
        <v>107.60406762290923</v>
      </c>
      <c r="Q54" s="37">
        <v>108.29492604425079</v>
      </c>
      <c r="R54" s="92">
        <v>107.50223868036085</v>
      </c>
      <c r="S54" s="306"/>
      <c r="T54" s="305"/>
      <c r="V54" s="307"/>
      <c r="W54" s="307"/>
    </row>
    <row r="55" spans="1:23" x14ac:dyDescent="0.25">
      <c r="A55" s="35"/>
      <c r="B55" s="42" t="s">
        <v>151</v>
      </c>
      <c r="C55" s="37">
        <v>3.0926996340852497</v>
      </c>
      <c r="D55" s="37">
        <v>2.9860245065024884</v>
      </c>
      <c r="E55" s="37">
        <v>2.0200131938863848</v>
      </c>
      <c r="F55" s="37">
        <v>0.87928532375725865</v>
      </c>
      <c r="G55" s="37">
        <v>7.2154579430368528</v>
      </c>
      <c r="H55" s="37">
        <v>2.907600535246524</v>
      </c>
      <c r="I55" s="37">
        <v>2.0264431003727026</v>
      </c>
      <c r="J55" s="92">
        <v>1.9289500476026404</v>
      </c>
      <c r="K55" s="37">
        <v>301.29083458567288</v>
      </c>
      <c r="L55" s="37">
        <v>301.45564506095076</v>
      </c>
      <c r="M55" s="37">
        <v>110.62865839009916</v>
      </c>
      <c r="N55" s="37">
        <v>116.83844092581172</v>
      </c>
      <c r="O55" s="37">
        <v>263.89999999999998</v>
      </c>
      <c r="P55" s="37">
        <v>107.8147099643826</v>
      </c>
      <c r="Q55" s="37">
        <v>108.88876942938923</v>
      </c>
      <c r="R55" s="92">
        <v>108.04757503338982</v>
      </c>
      <c r="S55" s="306"/>
      <c r="T55" s="305"/>
      <c r="V55" s="307"/>
      <c r="W55" s="307"/>
    </row>
    <row r="56" spans="1:23" x14ac:dyDescent="0.25">
      <c r="A56" s="35"/>
      <c r="B56" s="42" t="s">
        <v>152</v>
      </c>
      <c r="C56" s="37">
        <v>3.1284983796808632</v>
      </c>
      <c r="D56" s="37">
        <v>3.0316996512411833</v>
      </c>
      <c r="E56" s="37">
        <v>2.0942684878175157</v>
      </c>
      <c r="F56" s="37">
        <v>0.96990435635817107</v>
      </c>
      <c r="G56" s="37">
        <v>6.827366504077176</v>
      </c>
      <c r="H56" s="37">
        <v>2.9233803338527098</v>
      </c>
      <c r="I56" s="37">
        <v>2.0794944747595849</v>
      </c>
      <c r="J56" s="92">
        <v>1.9552397757324229</v>
      </c>
      <c r="K56" s="37">
        <v>303.81650139660059</v>
      </c>
      <c r="L56" s="37">
        <v>303.92451103305621</v>
      </c>
      <c r="M56" s="37">
        <v>111.58810554998001</v>
      </c>
      <c r="N56" s="37">
        <v>117.40267307949803</v>
      </c>
      <c r="O56" s="37">
        <v>268</v>
      </c>
      <c r="P56" s="37">
        <v>108.27281609392111</v>
      </c>
      <c r="Q56" s="37">
        <v>109.46327524257632</v>
      </c>
      <c r="R56" s="92">
        <v>108.57462593256965</v>
      </c>
      <c r="S56" s="306"/>
      <c r="T56" s="305"/>
      <c r="V56" s="307"/>
      <c r="W56" s="307"/>
    </row>
    <row r="57" spans="1:23" x14ac:dyDescent="0.25">
      <c r="A57" s="35"/>
      <c r="B57" s="42" t="s">
        <v>153</v>
      </c>
      <c r="C57" s="37">
        <v>3.1776066427909768</v>
      </c>
      <c r="D57" s="37">
        <v>3.0819369154147438</v>
      </c>
      <c r="E57" s="37">
        <v>2.1421960452906887</v>
      </c>
      <c r="F57" s="37">
        <v>1.0458177102520381</v>
      </c>
      <c r="G57" s="37">
        <v>6.781485920204787</v>
      </c>
      <c r="H57" s="37">
        <v>2.9730362636677166</v>
      </c>
      <c r="I57" s="37">
        <v>2.14200642700429</v>
      </c>
      <c r="J57" s="92">
        <v>1.9613409045010286</v>
      </c>
      <c r="K57" s="37">
        <v>304.61393109241897</v>
      </c>
      <c r="L57" s="37">
        <v>304.61393729703678</v>
      </c>
      <c r="M57" s="37">
        <v>111.47104125065356</v>
      </c>
      <c r="N57" s="37">
        <v>117.29435941796717</v>
      </c>
      <c r="O57" s="37">
        <v>272.2</v>
      </c>
      <c r="P57" s="37">
        <v>108.60066480669589</v>
      </c>
      <c r="Q57" s="37">
        <v>110.0306850531739</v>
      </c>
      <c r="R57" s="92">
        <v>109.0651778349675</v>
      </c>
      <c r="S57" s="306"/>
      <c r="T57" s="305"/>
      <c r="V57" s="307"/>
      <c r="W57" s="307"/>
    </row>
    <row r="58" spans="1:23" x14ac:dyDescent="0.25">
      <c r="A58" s="35"/>
      <c r="B58" s="42" t="s">
        <v>167</v>
      </c>
      <c r="C58" s="37">
        <v>3.1543596517156658</v>
      </c>
      <c r="D58" s="37">
        <v>3.0624528937615594</v>
      </c>
      <c r="E58" s="37">
        <v>2.1267226412054612</v>
      </c>
      <c r="F58" s="37">
        <v>1.0860495090374371</v>
      </c>
      <c r="G58" s="37">
        <v>6.5910460906583097</v>
      </c>
      <c r="H58" s="37">
        <v>2.9848566064000881</v>
      </c>
      <c r="I58" s="37">
        <v>2.1307255400387533</v>
      </c>
      <c r="J58" s="92">
        <v>1.9583383352500192</v>
      </c>
      <c r="K58" s="37">
        <v>307.5437199436065</v>
      </c>
      <c r="L58" s="37">
        <v>307.49602411866482</v>
      </c>
      <c r="M58" s="37">
        <v>112.32608777639155</v>
      </c>
      <c r="N58" s="37">
        <v>117.79262412702712</v>
      </c>
      <c r="O58" s="37">
        <v>276.39999999999998</v>
      </c>
      <c r="P58" s="37">
        <v>110.81589474410686</v>
      </c>
      <c r="Q58" s="37">
        <v>110.60239369204172</v>
      </c>
      <c r="R58" s="92">
        <v>109.60749623169033</v>
      </c>
      <c r="S58" s="306"/>
      <c r="T58" s="305"/>
      <c r="V58" s="307"/>
      <c r="W58" s="307"/>
    </row>
    <row r="59" spans="1:23" x14ac:dyDescent="0.25">
      <c r="A59" s="35"/>
      <c r="B59" s="42" t="s">
        <v>168</v>
      </c>
      <c r="C59" s="37">
        <v>3.1542007744080962</v>
      </c>
      <c r="D59" s="37">
        <v>3.070557956142693</v>
      </c>
      <c r="E59" s="37">
        <v>2.1146626126863026</v>
      </c>
      <c r="F59" s="37">
        <v>1.1285591222850258</v>
      </c>
      <c r="G59" s="37">
        <v>6.2592911923626247</v>
      </c>
      <c r="H59" s="37">
        <v>3.0123932923925567</v>
      </c>
      <c r="I59" s="37">
        <v>2.1096261229309192</v>
      </c>
      <c r="J59" s="92">
        <v>1.9410600291570432</v>
      </c>
      <c r="K59" s="37">
        <v>310.79415242339479</v>
      </c>
      <c r="L59" s="37">
        <v>310.71201535461108</v>
      </c>
      <c r="M59" s="37">
        <v>112.96808126799104</v>
      </c>
      <c r="N59" s="37">
        <v>118.15703180921557</v>
      </c>
      <c r="O59" s="37">
        <v>280.39999999999998</v>
      </c>
      <c r="P59" s="37">
        <v>111.06251305556215</v>
      </c>
      <c r="Q59" s="37">
        <v>111.18591535420965</v>
      </c>
      <c r="R59" s="92">
        <v>110.14484332483642</v>
      </c>
      <c r="S59" s="306"/>
      <c r="T59" s="305"/>
      <c r="V59" s="307"/>
      <c r="W59" s="307"/>
    </row>
    <row r="60" spans="1:23" x14ac:dyDescent="0.25">
      <c r="A60" s="35"/>
      <c r="B60" s="42" t="s">
        <v>169</v>
      </c>
      <c r="C60" s="37">
        <v>3.1491771601844221</v>
      </c>
      <c r="D60" s="37">
        <v>3.0672819754796734</v>
      </c>
      <c r="E60" s="37">
        <v>2.1066236786381722</v>
      </c>
      <c r="F60" s="37">
        <v>1.1253267524233905</v>
      </c>
      <c r="G60" s="37">
        <v>6.1673624902713726</v>
      </c>
      <c r="H60" s="37">
        <v>3.0620790295647682</v>
      </c>
      <c r="I60" s="37">
        <v>2.1009983095726881</v>
      </c>
      <c r="J60" s="92">
        <v>1.9040927580929576</v>
      </c>
      <c r="K60" s="37">
        <v>313.38422126745371</v>
      </c>
      <c r="L60" s="37">
        <v>313.24673277903787</v>
      </c>
      <c r="M60" s="37">
        <v>113.93884700403966</v>
      </c>
      <c r="N60" s="37">
        <v>118.72383676772179</v>
      </c>
      <c r="O60" s="37">
        <v>284.5</v>
      </c>
      <c r="P60" s="37">
        <v>111.58821529025229</v>
      </c>
      <c r="Q60" s="37">
        <v>111.76309680502574</v>
      </c>
      <c r="R60" s="92">
        <v>110.64198752207822</v>
      </c>
      <c r="S60" s="306"/>
      <c r="T60" s="305"/>
      <c r="V60" s="307"/>
      <c r="W60" s="307"/>
    </row>
    <row r="61" spans="1:23" x14ac:dyDescent="0.25">
      <c r="A61" s="35"/>
      <c r="B61" s="42" t="s">
        <v>170</v>
      </c>
      <c r="C61" s="37">
        <v>3.1329880161015069</v>
      </c>
      <c r="D61" s="37">
        <v>3.0573896158122125</v>
      </c>
      <c r="E61" s="37">
        <v>2.0985926037889868</v>
      </c>
      <c r="F61" s="37">
        <v>1.1218722677373592</v>
      </c>
      <c r="G61" s="37">
        <v>5.8821157189202893</v>
      </c>
      <c r="H61" s="37">
        <v>3.0968753074247068</v>
      </c>
      <c r="I61" s="37">
        <v>2.0996831708285555</v>
      </c>
      <c r="J61" s="92">
        <v>1.8964555272604144</v>
      </c>
      <c r="K61" s="37">
        <v>314.15744904892017</v>
      </c>
      <c r="L61" s="37">
        <v>313.9271721842731</v>
      </c>
      <c r="M61" s="37">
        <v>113.81036427770634</v>
      </c>
      <c r="N61" s="37">
        <v>118.61025230789754</v>
      </c>
      <c r="O61" s="37">
        <v>288.2</v>
      </c>
      <c r="P61" s="37">
        <v>111.96389197879353</v>
      </c>
      <c r="Q61" s="37">
        <v>112.34098082998275</v>
      </c>
      <c r="R61" s="92">
        <v>111.13355042833516</v>
      </c>
      <c r="S61" s="306"/>
      <c r="T61" s="305"/>
      <c r="V61" s="307"/>
      <c r="W61" s="307"/>
    </row>
    <row r="62" spans="1:23" x14ac:dyDescent="0.25">
      <c r="A62" s="35"/>
      <c r="B62" s="42" t="s">
        <v>172</v>
      </c>
      <c r="C62" s="37">
        <v>3.1159955998270163</v>
      </c>
      <c r="D62" s="37">
        <v>3.0469684465107036</v>
      </c>
      <c r="E62" s="37">
        <v>2.0882245485578039</v>
      </c>
      <c r="F62" s="37">
        <v>1.1167057479238025</v>
      </c>
      <c r="G62" s="37">
        <v>5.6116944344453543</v>
      </c>
      <c r="H62" s="37">
        <v>3.0968753074247068</v>
      </c>
      <c r="I62" s="37">
        <v>2.0935627781304618</v>
      </c>
      <c r="J62" s="92">
        <v>1.9135430988138609</v>
      </c>
      <c r="K62" s="37">
        <v>317.1267687245936</v>
      </c>
      <c r="L62" s="37">
        <v>316.8653309478355</v>
      </c>
      <c r="M62" s="37">
        <v>114.67170871577275</v>
      </c>
      <c r="N62" s="37">
        <v>119.10802113128392</v>
      </c>
      <c r="O62" s="37">
        <v>291.89999999999998</v>
      </c>
      <c r="P62" s="37">
        <v>114.24772482513886</v>
      </c>
      <c r="Q62" s="37">
        <v>112.91792423809963</v>
      </c>
      <c r="R62" s="92">
        <v>111.70488291161452</v>
      </c>
      <c r="S62" s="308"/>
      <c r="T62" s="305"/>
      <c r="V62" s="307"/>
      <c r="W62" s="307"/>
    </row>
    <row r="63" spans="1:23" x14ac:dyDescent="0.25">
      <c r="A63" s="35"/>
      <c r="B63" s="42" t="s">
        <v>173</v>
      </c>
      <c r="C63" s="37">
        <v>3.1000037604680557</v>
      </c>
      <c r="D63" s="37">
        <v>3.0339712363875861</v>
      </c>
      <c r="E63" s="37">
        <v>2.0761994480120904</v>
      </c>
      <c r="F63" s="37">
        <v>1.11040678965648</v>
      </c>
      <c r="G63" s="37">
        <v>5.4777812121467662</v>
      </c>
      <c r="H63" s="37">
        <v>3.0968753074247068</v>
      </c>
      <c r="I63" s="37">
        <v>2.0787849423171707</v>
      </c>
      <c r="J63" s="92">
        <v>1.9324594117934879</v>
      </c>
      <c r="K63" s="37">
        <v>320.42878283583485</v>
      </c>
      <c r="L63" s="37">
        <v>320.13892852847016</v>
      </c>
      <c r="M63" s="37">
        <v>115.31352394770693</v>
      </c>
      <c r="N63" s="37">
        <v>119.46905551288167</v>
      </c>
      <c r="O63" s="37">
        <v>295.8</v>
      </c>
      <c r="P63" s="37">
        <v>114.5019805981852</v>
      </c>
      <c r="Q63" s="37">
        <v>113.49723142057047</v>
      </c>
      <c r="R63" s="92">
        <v>112.2733477162724</v>
      </c>
      <c r="S63" s="308"/>
      <c r="T63" s="305"/>
      <c r="V63" s="307"/>
      <c r="W63" s="307"/>
    </row>
    <row r="64" spans="1:23" x14ac:dyDescent="0.25">
      <c r="A64" s="35"/>
      <c r="B64" s="42" t="s">
        <v>174</v>
      </c>
      <c r="C64" s="37">
        <v>3.0980706886380602</v>
      </c>
      <c r="D64" s="37">
        <v>3.0393219806179701</v>
      </c>
      <c r="E64" s="37">
        <v>2.0641765476365208</v>
      </c>
      <c r="F64" s="37">
        <v>1.1038948875117711</v>
      </c>
      <c r="G64" s="37">
        <v>5.1999881220471309</v>
      </c>
      <c r="H64" s="37">
        <v>3.0968753074247068</v>
      </c>
      <c r="I64" s="37">
        <v>2.0681024441185087</v>
      </c>
      <c r="J64" s="92">
        <v>1.9441131020876981</v>
      </c>
      <c r="K64" s="37">
        <v>323.09308596935733</v>
      </c>
      <c r="L64" s="37">
        <v>322.76730958195878</v>
      </c>
      <c r="M64" s="37">
        <v>116.29074596254451</v>
      </c>
      <c r="N64" s="37">
        <v>120.03442313205849</v>
      </c>
      <c r="O64" s="37">
        <v>299.3</v>
      </c>
      <c r="P64" s="37">
        <v>115.04396317557203</v>
      </c>
      <c r="Q64" s="37">
        <v>114.07447214167301</v>
      </c>
      <c r="R64" s="92">
        <v>112.79299289790519</v>
      </c>
      <c r="S64" s="308"/>
      <c r="T64" s="305"/>
      <c r="V64" s="307"/>
      <c r="W64" s="307"/>
    </row>
    <row r="65" spans="1:23" x14ac:dyDescent="0.25">
      <c r="A65" s="35"/>
      <c r="B65" s="42" t="s">
        <v>175</v>
      </c>
      <c r="C65" s="37">
        <v>3.0838326319935874</v>
      </c>
      <c r="D65" s="37">
        <v>3.0288774138500543</v>
      </c>
      <c r="E65" s="37">
        <v>2.0481459838398877</v>
      </c>
      <c r="F65" s="37">
        <v>1.0945448359191658</v>
      </c>
      <c r="G65" s="37">
        <v>5.0289587789804386</v>
      </c>
      <c r="H65" s="37">
        <v>3.0968753074247068</v>
      </c>
      <c r="I65" s="37">
        <v>2.0554950038105062</v>
      </c>
      <c r="J65" s="92">
        <v>1.9708650325315631</v>
      </c>
      <c r="K65" s="37">
        <v>323.84553897852942</v>
      </c>
      <c r="L65" s="37">
        <v>323.43564139850071</v>
      </c>
      <c r="M65" s="37">
        <v>116.14136668285373</v>
      </c>
      <c r="N65" s="37">
        <v>119.90849469940433</v>
      </c>
      <c r="O65" s="37">
        <v>302.7</v>
      </c>
      <c r="P65" s="37">
        <v>115.43127410271646</v>
      </c>
      <c r="Q65" s="37">
        <v>114.65014407817476</v>
      </c>
      <c r="R65" s="92">
        <v>113.32384271313803</v>
      </c>
      <c r="S65" s="308"/>
      <c r="T65" s="305"/>
      <c r="V65" s="307"/>
      <c r="W65" s="307"/>
    </row>
    <row r="66" spans="1:23" x14ac:dyDescent="0.25">
      <c r="A66" s="35"/>
      <c r="B66" s="42" t="s">
        <v>197</v>
      </c>
      <c r="C66" s="37">
        <v>3.0753612321739183</v>
      </c>
      <c r="D66" s="37">
        <v>3.0237759944723024</v>
      </c>
      <c r="E66" s="37">
        <v>2.036121109046519</v>
      </c>
      <c r="F66" s="37">
        <v>1.0883590757115797</v>
      </c>
      <c r="G66" s="37">
        <v>4.8951494886899667</v>
      </c>
      <c r="H66" s="37">
        <v>3.0968753074247068</v>
      </c>
      <c r="I66" s="37">
        <v>2.0467924525246559</v>
      </c>
      <c r="J66" s="92">
        <v>1.9285208310613626</v>
      </c>
      <c r="K66" s="37">
        <v>326.87956242679559</v>
      </c>
      <c r="L66" s="37">
        <v>326.44662875984136</v>
      </c>
      <c r="M66" s="37">
        <v>117.00656358303893</v>
      </c>
      <c r="N66" s="37">
        <v>120.40434408916671</v>
      </c>
      <c r="O66" s="37">
        <v>306.2</v>
      </c>
      <c r="P66" s="37">
        <v>117.78583440454311</v>
      </c>
      <c r="Q66" s="37">
        <v>115.22911978895256</v>
      </c>
      <c r="R66" s="92">
        <v>113.8591348478777</v>
      </c>
      <c r="S66" s="308"/>
      <c r="T66" s="305"/>
      <c r="V66" s="307"/>
      <c r="W66" s="307"/>
    </row>
    <row r="67" spans="1:23" x14ac:dyDescent="0.25">
      <c r="A67" s="35"/>
      <c r="B67" s="42" t="s">
        <v>198</v>
      </c>
      <c r="C67" s="37">
        <v>3.0609432285424134</v>
      </c>
      <c r="D67" s="37">
        <v>3.0168852261964503</v>
      </c>
      <c r="E67" s="37">
        <v>2.0281037775321806</v>
      </c>
      <c r="F67" s="37">
        <v>1.0844437114501915</v>
      </c>
      <c r="G67" s="37">
        <v>4.6106786558749064</v>
      </c>
      <c r="H67" s="37">
        <v>3.0968753074247068</v>
      </c>
      <c r="I67" s="37">
        <v>2.0389596563124996</v>
      </c>
      <c r="J67" s="92">
        <v>1.8836016392086208</v>
      </c>
      <c r="K67" s="37">
        <v>330.23692596634925</v>
      </c>
      <c r="L67" s="37">
        <v>329.79715256654919</v>
      </c>
      <c r="M67" s="37">
        <v>117.65220188289584</v>
      </c>
      <c r="N67" s="37">
        <v>120.76463017252004</v>
      </c>
      <c r="O67" s="37">
        <v>309.39999999999998</v>
      </c>
      <c r="P67" s="37">
        <v>118.04796416184263</v>
      </c>
      <c r="Q67" s="37">
        <v>115.81139418026754</v>
      </c>
      <c r="R67" s="92">
        <v>114.38813033425049</v>
      </c>
      <c r="S67" s="308"/>
      <c r="T67" s="305"/>
      <c r="V67" s="307"/>
      <c r="W67" s="307"/>
    </row>
    <row r="68" spans="1:23" x14ac:dyDescent="0.25">
      <c r="A68" s="35"/>
      <c r="B68" s="42" t="s">
        <v>199</v>
      </c>
      <c r="C68" s="37">
        <v>3.0686911545810887</v>
      </c>
      <c r="D68" s="37">
        <v>3.0291984222217536</v>
      </c>
      <c r="E68" s="37">
        <v>2.0281014116315674</v>
      </c>
      <c r="F68" s="37">
        <v>1.0853287378505172</v>
      </c>
      <c r="G68" s="37">
        <v>4.4526456655950426</v>
      </c>
      <c r="H68" s="37">
        <v>3.0968753074247068</v>
      </c>
      <c r="I68" s="37">
        <v>2.0382766584459233</v>
      </c>
      <c r="J68" s="92">
        <v>1.900314915688071</v>
      </c>
      <c r="K68" s="37">
        <v>333.00781491956207</v>
      </c>
      <c r="L68" s="37">
        <v>332.54457183126311</v>
      </c>
      <c r="M68" s="37">
        <v>118.64924022300774</v>
      </c>
      <c r="N68" s="37">
        <v>121.33719122162381</v>
      </c>
      <c r="O68" s="37">
        <v>312.60000000000002</v>
      </c>
      <c r="P68" s="37">
        <v>118.60673126383909</v>
      </c>
      <c r="Q68" s="37">
        <v>116.39962548058213</v>
      </c>
      <c r="R68" s="92">
        <v>114.93641496579507</v>
      </c>
      <c r="S68" s="308"/>
      <c r="T68" s="305"/>
      <c r="V68" s="307"/>
      <c r="W68" s="307"/>
    </row>
    <row r="69" spans="1:23" x14ac:dyDescent="0.25">
      <c r="A69" s="35"/>
      <c r="B69" s="309" t="s">
        <v>200</v>
      </c>
      <c r="C69" s="310">
        <v>3.0798130261486278</v>
      </c>
      <c r="D69" s="310">
        <v>3.0422814927875237</v>
      </c>
      <c r="E69" s="310">
        <v>2.0280996555729587</v>
      </c>
      <c r="F69" s="310">
        <v>1.092991416866127</v>
      </c>
      <c r="G69" s="310">
        <v>4.3829349500262254</v>
      </c>
      <c r="H69" s="310">
        <v>3.0968753074247068</v>
      </c>
      <c r="I69" s="310">
        <v>2.0388237674412295</v>
      </c>
      <c r="J69" s="311">
        <v>1.8718923267276182</v>
      </c>
      <c r="K69" s="310">
        <v>333.81937607259141</v>
      </c>
      <c r="L69" s="310">
        <v>333.27546405784591</v>
      </c>
      <c r="M69" s="310">
        <v>118.49682934052642</v>
      </c>
      <c r="N69" s="310">
        <v>121.21908425456218</v>
      </c>
      <c r="O69" s="310">
        <v>316</v>
      </c>
      <c r="P69" s="310">
        <v>119.00603672744921</v>
      </c>
      <c r="Q69" s="310">
        <v>116.98765846504621</v>
      </c>
      <c r="R69" s="311">
        <v>115.44514302923812</v>
      </c>
      <c r="S69" s="308"/>
      <c r="T69" s="305"/>
      <c r="V69" s="307"/>
      <c r="W69" s="307"/>
    </row>
    <row r="70" spans="1:23" x14ac:dyDescent="0.25">
      <c r="A70" s="35"/>
      <c r="B70" s="42">
        <v>2008</v>
      </c>
      <c r="C70" s="37">
        <v>4.0062938755749116</v>
      </c>
      <c r="D70" s="37">
        <v>4.2552304742852414</v>
      </c>
      <c r="E70" s="37">
        <v>3.6177519616834815</v>
      </c>
      <c r="F70" s="37">
        <v>6.6938775510204067</v>
      </c>
      <c r="G70" s="37">
        <v>-0.28914733663175651</v>
      </c>
      <c r="H70" s="312">
        <v>3.3295609010762632</v>
      </c>
      <c r="I70" s="37">
        <v>4.0462389225713435</v>
      </c>
      <c r="J70" s="43">
        <v>2.8579760863225445</v>
      </c>
      <c r="K70" s="37">
        <v>214.82500000000002</v>
      </c>
      <c r="L70" s="37">
        <v>208.45833333333334</v>
      </c>
      <c r="M70" s="37">
        <v>84.73341666666667</v>
      </c>
      <c r="N70" s="37">
        <v>98.025000000000006</v>
      </c>
      <c r="O70" s="37">
        <v>387.95000000000005</v>
      </c>
      <c r="P70" s="37">
        <f ca="1">AVERAGE(OFFSET(P$9,4*(ROW()-ROW(P$71)),0, 4, 1))</f>
        <v>84.759</v>
      </c>
      <c r="Q70" s="37">
        <v>86.49765199575657</v>
      </c>
      <c r="R70" s="43">
        <v>88.174999999999997</v>
      </c>
      <c r="S70" s="308"/>
      <c r="T70" s="307"/>
      <c r="U70" s="307"/>
      <c r="V70" s="307"/>
      <c r="W70" s="307"/>
    </row>
    <row r="71" spans="1:23" x14ac:dyDescent="0.25">
      <c r="A71" s="35"/>
      <c r="B71" s="313">
        <v>2009</v>
      </c>
      <c r="C71" s="37">
        <v>-0.53144031964002636</v>
      </c>
      <c r="D71" s="37">
        <v>1.9788127123725872</v>
      </c>
      <c r="E71" s="37">
        <v>2.1653204511010529</v>
      </c>
      <c r="F71" s="37">
        <v>-0.15302218821729241</v>
      </c>
      <c r="G71" s="37">
        <v>-42.376594922026044</v>
      </c>
      <c r="H71" s="312">
        <v>1.8457233646770987</v>
      </c>
      <c r="I71" s="37">
        <v>0.86984703243787465</v>
      </c>
      <c r="J71" s="43">
        <v>1.5877516302806924</v>
      </c>
      <c r="K71" s="37">
        <v>213.68333333333334</v>
      </c>
      <c r="L71" s="37">
        <v>212.58333333333334</v>
      </c>
      <c r="M71" s="37">
        <v>86.56816666666667</v>
      </c>
      <c r="N71" s="37">
        <v>97.875</v>
      </c>
      <c r="O71" s="37">
        <v>223.54999999999998</v>
      </c>
      <c r="P71" s="37">
        <f ca="1">AVERAGE(OFFSET(P$9,4*(ROW()-ROW(P$71)),0, 4, 1))</f>
        <v>86.32341666666666</v>
      </c>
      <c r="Q71" s="37">
        <v>87.25004925477009</v>
      </c>
      <c r="R71" s="43">
        <v>89.575000000000003</v>
      </c>
      <c r="S71" s="308"/>
    </row>
    <row r="72" spans="1:23" x14ac:dyDescent="0.25">
      <c r="A72" s="35"/>
      <c r="B72" s="313">
        <v>2010</v>
      </c>
      <c r="C72" s="37">
        <v>4.621324389673191</v>
      </c>
      <c r="D72" s="37">
        <v>4.7628381027048334</v>
      </c>
      <c r="E72" s="37">
        <v>3.2981715757717041</v>
      </c>
      <c r="F72" s="37">
        <v>2.1711366538952745</v>
      </c>
      <c r="G72" s="37">
        <v>0.51442630284053337</v>
      </c>
      <c r="H72" s="312">
        <v>1.3727445527044466</v>
      </c>
      <c r="I72" s="37">
        <v>1.6975425020377486</v>
      </c>
      <c r="J72" s="43">
        <v>1.5629360870778584</v>
      </c>
      <c r="K72" s="37">
        <v>223.55833333333334</v>
      </c>
      <c r="L72" s="37">
        <v>222.70833333333334</v>
      </c>
      <c r="M72" s="37">
        <v>89.423333333333332</v>
      </c>
      <c r="N72" s="37">
        <v>100</v>
      </c>
      <c r="O72" s="37">
        <v>224.7</v>
      </c>
      <c r="P72" s="37">
        <f t="shared" ref="P72:P85" ca="1" si="0">AVERAGE(OFFSET(P$9,4*(ROW()-ROW(P$71)),0, 4, 1))</f>
        <v>87.508416666666676</v>
      </c>
      <c r="Q72" s="37">
        <v>88.731155923918692</v>
      </c>
      <c r="R72" s="43">
        <v>90.974999999999994</v>
      </c>
      <c r="S72" s="308"/>
    </row>
    <row r="73" spans="1:23" x14ac:dyDescent="0.25">
      <c r="A73" s="35"/>
      <c r="B73" s="313">
        <v>2011</v>
      </c>
      <c r="C73" s="37">
        <v>5.1999850896484787</v>
      </c>
      <c r="D73" s="37">
        <v>5.2871842843779149</v>
      </c>
      <c r="E73" s="37">
        <v>4.4636932940693868</v>
      </c>
      <c r="F73" s="37">
        <v>4.5750000000000028</v>
      </c>
      <c r="G73" s="37">
        <v>3.055926420412419</v>
      </c>
      <c r="H73" s="312">
        <v>2.5092824404509599</v>
      </c>
      <c r="I73" s="37">
        <v>3.7622308692811686</v>
      </c>
      <c r="J73" s="43">
        <v>1.9236053860950904</v>
      </c>
      <c r="K73" s="37">
        <v>235.18333333333331</v>
      </c>
      <c r="L73" s="37">
        <v>234.48333333333332</v>
      </c>
      <c r="M73" s="37">
        <v>93.414916666666656</v>
      </c>
      <c r="N73" s="37">
        <v>104.575</v>
      </c>
      <c r="O73" s="37">
        <v>231.56666666666669</v>
      </c>
      <c r="P73" s="37">
        <f t="shared" ca="1" si="0"/>
        <v>89.704250000000002</v>
      </c>
      <c r="Q73" s="37">
        <v>92.069426862758377</v>
      </c>
      <c r="R73" s="43">
        <v>92.725000000000009</v>
      </c>
      <c r="S73" s="308"/>
    </row>
    <row r="74" spans="1:23" x14ac:dyDescent="0.25">
      <c r="A74" s="35"/>
      <c r="B74" s="313" t="s">
        <v>256</v>
      </c>
      <c r="C74" s="37">
        <v>3.2067181631351644</v>
      </c>
      <c r="D74" s="37">
        <v>3.2162911365413436</v>
      </c>
      <c r="E74" s="37">
        <v>2.8282420990937425</v>
      </c>
      <c r="F74" s="37">
        <v>1.9603155629930882</v>
      </c>
      <c r="G74" s="37">
        <v>2.3499352238376332</v>
      </c>
      <c r="H74" s="312">
        <v>3.3419078063005259</v>
      </c>
      <c r="I74" s="37">
        <v>2.1373348392403244</v>
      </c>
      <c r="J74" s="43">
        <v>1.5368023726071556</v>
      </c>
      <c r="K74" s="37">
        <v>242.72500000000002</v>
      </c>
      <c r="L74" s="37">
        <v>242.02500000000001</v>
      </c>
      <c r="M74" s="37">
        <v>96.056916666666652</v>
      </c>
      <c r="N74" s="37">
        <v>106.62500000000001</v>
      </c>
      <c r="O74" s="37">
        <v>237.00833333333335</v>
      </c>
      <c r="P74" s="37">
        <f t="shared" ca="1" si="0"/>
        <v>92.702083333333334</v>
      </c>
      <c r="Q74" s="37">
        <v>94.037258799385</v>
      </c>
      <c r="R74" s="43">
        <v>94.149999999999991</v>
      </c>
      <c r="S74" s="308"/>
    </row>
    <row r="75" spans="1:23" x14ac:dyDescent="0.25">
      <c r="A75" s="35"/>
      <c r="B75" s="313" t="s">
        <v>257</v>
      </c>
      <c r="C75" s="37">
        <v>3.0418512033508449</v>
      </c>
      <c r="D75" s="37">
        <v>3.0540922081052173</v>
      </c>
      <c r="E75" s="37">
        <v>2.564798821532051</v>
      </c>
      <c r="F75" s="37">
        <v>1.5005861664712654</v>
      </c>
      <c r="G75" s="37">
        <v>2.7952603635596489</v>
      </c>
      <c r="H75" s="312">
        <v>2.4712677259141032</v>
      </c>
      <c r="I75" s="37">
        <v>2.3084254852951318</v>
      </c>
      <c r="J75" s="43">
        <v>1.8321826872012963</v>
      </c>
      <c r="K75" s="37">
        <v>250.10833333333335</v>
      </c>
      <c r="L75" s="37">
        <v>249.41666666666666</v>
      </c>
      <c r="M75" s="37">
        <v>98.520583333333335</v>
      </c>
      <c r="N75" s="37">
        <v>108.22500000000001</v>
      </c>
      <c r="O75" s="37">
        <v>243.63333333333335</v>
      </c>
      <c r="P75" s="37">
        <f t="shared" ca="1" si="0"/>
        <v>94.992999999999995</v>
      </c>
      <c r="Q75" s="37">
        <v>96.208038847182934</v>
      </c>
      <c r="R75" s="43">
        <v>95.875000000000014</v>
      </c>
      <c r="S75" s="308"/>
    </row>
    <row r="76" spans="1:23" x14ac:dyDescent="0.25">
      <c r="B76" s="313">
        <v>2014</v>
      </c>
      <c r="C76" s="37">
        <v>2.3689734448405773</v>
      </c>
      <c r="D76" s="37">
        <v>2.4423655195456035</v>
      </c>
      <c r="E76" s="37">
        <v>1.461031408834188</v>
      </c>
      <c r="F76" s="37">
        <v>0.18480018480018146</v>
      </c>
      <c r="G76" s="37">
        <v>-4.4465727185666992E-2</v>
      </c>
      <c r="H76" s="312">
        <v>2.3398215307092869</v>
      </c>
      <c r="I76" s="37">
        <v>1.9417193742825276</v>
      </c>
      <c r="J76" s="43">
        <v>1.7470664928292052</v>
      </c>
      <c r="K76" s="37">
        <v>256.03333333333336</v>
      </c>
      <c r="L76" s="37">
        <v>255.50833333333333</v>
      </c>
      <c r="M76" s="37">
        <v>99.960000000000008</v>
      </c>
      <c r="N76" s="37">
        <v>108.425</v>
      </c>
      <c r="O76" s="37">
        <v>243.52500000000001</v>
      </c>
      <c r="P76" s="37">
        <f t="shared" ca="1" si="0"/>
        <v>97.215666666666664</v>
      </c>
      <c r="Q76" s="37">
        <v>98.076128977095948</v>
      </c>
      <c r="R76" s="43">
        <v>97.550000000000011</v>
      </c>
      <c r="S76" s="308"/>
    </row>
    <row r="77" spans="1:23" x14ac:dyDescent="0.25">
      <c r="B77" s="313">
        <v>2015</v>
      </c>
      <c r="C77" s="37">
        <v>0.97969014451243197</v>
      </c>
      <c r="D77" s="37">
        <v>1.0273637519976546</v>
      </c>
      <c r="E77" s="37">
        <v>4.0099373082540524E-2</v>
      </c>
      <c r="F77" s="37">
        <v>-1.3834447774959671</v>
      </c>
      <c r="G77" s="37">
        <v>-0.42432330698422049</v>
      </c>
      <c r="H77" s="312">
        <v>2.8640788350300141</v>
      </c>
      <c r="I77" s="37">
        <v>0.50260286628204653</v>
      </c>
      <c r="J77" s="43">
        <v>0.43567401332649069</v>
      </c>
      <c r="K77" s="37">
        <v>258.54166666666669</v>
      </c>
      <c r="L77" s="37">
        <v>258.13333333333333</v>
      </c>
      <c r="M77" s="37">
        <v>100.00008333333332</v>
      </c>
      <c r="N77" s="37">
        <v>106.925</v>
      </c>
      <c r="O77" s="37">
        <v>242.49166666666667</v>
      </c>
      <c r="P77" s="37">
        <f t="shared" ca="1" si="0"/>
        <v>100</v>
      </c>
      <c r="Q77" s="37">
        <v>98.569062412473301</v>
      </c>
      <c r="R77" s="43">
        <v>97.974999999999994</v>
      </c>
      <c r="S77" s="308"/>
    </row>
    <row r="78" spans="1:23" x14ac:dyDescent="0.25">
      <c r="B78" s="313">
        <v>2016</v>
      </c>
      <c r="C78" s="37">
        <v>1.7437550362610637</v>
      </c>
      <c r="D78" s="37">
        <v>1.8724173553718941</v>
      </c>
      <c r="E78" s="37">
        <v>0.65966611694490496</v>
      </c>
      <c r="F78" s="37">
        <v>0.53776011222819875</v>
      </c>
      <c r="G78" s="37">
        <v>-3.0928897900271437</v>
      </c>
      <c r="H78" s="312">
        <v>1.7561666666666724</v>
      </c>
      <c r="I78" s="37">
        <v>1.4480155188652049</v>
      </c>
      <c r="J78" s="43">
        <v>2.0668537892319563</v>
      </c>
      <c r="K78" s="37">
        <v>263.04999999999995</v>
      </c>
      <c r="L78" s="37">
        <v>262.96666666666664</v>
      </c>
      <c r="M78" s="37">
        <v>100.65974999999999</v>
      </c>
      <c r="N78" s="37">
        <v>107.5</v>
      </c>
      <c r="O78" s="37">
        <v>234.99166666666667</v>
      </c>
      <c r="P78" s="37">
        <f t="shared" ca="1" si="0"/>
        <v>101.75616666666667</v>
      </c>
      <c r="Q78" s="37">
        <v>99.996357733005851</v>
      </c>
      <c r="R78" s="43">
        <v>100</v>
      </c>
      <c r="S78" s="308"/>
    </row>
    <row r="79" spans="1:23" x14ac:dyDescent="0.25">
      <c r="B79" s="313">
        <v>2017</v>
      </c>
      <c r="C79" s="37">
        <v>3.5829690172971169</v>
      </c>
      <c r="D79" s="37">
        <v>3.8059323108125227</v>
      </c>
      <c r="E79" s="37">
        <v>2.6831313740927669</v>
      </c>
      <c r="F79" s="37">
        <v>3.2325581395348877</v>
      </c>
      <c r="G79" s="37">
        <v>-4.3760417036065178</v>
      </c>
      <c r="H79" s="312">
        <v>0.95088422159508923</v>
      </c>
      <c r="I79" s="37">
        <v>2.1284798705449219</v>
      </c>
      <c r="J79" s="43">
        <v>2.0500000000000114</v>
      </c>
      <c r="K79" s="37">
        <v>272.47500000000002</v>
      </c>
      <c r="L79" s="37">
        <v>272.97499999999997</v>
      </c>
      <c r="M79" s="37">
        <v>103.36058333333332</v>
      </c>
      <c r="N79" s="37">
        <v>110.97500000000001</v>
      </c>
      <c r="O79" s="37">
        <v>224.70833333333331</v>
      </c>
      <c r="P79" s="37">
        <f t="shared" ca="1" si="0"/>
        <v>102.72375</v>
      </c>
      <c r="Q79" s="37">
        <v>102.12476007863097</v>
      </c>
      <c r="R79" s="43">
        <v>102.05000000000001</v>
      </c>
      <c r="S79" s="308"/>
    </row>
    <row r="80" spans="1:23" x14ac:dyDescent="0.25">
      <c r="B80" s="313">
        <v>2018</v>
      </c>
      <c r="C80" s="37">
        <v>3.4573147368175512</v>
      </c>
      <c r="D80" s="37">
        <v>3.5130741457198127</v>
      </c>
      <c r="E80" s="37">
        <v>2.580873804201147</v>
      </c>
      <c r="F80" s="37">
        <v>2.6584646043057631</v>
      </c>
      <c r="G80" s="37">
        <v>1.6443213310152913</v>
      </c>
      <c r="H80" s="312">
        <v>0.48161095442729618</v>
      </c>
      <c r="I80" s="37">
        <v>2.2387429094193578</v>
      </c>
      <c r="J80" s="43">
        <v>1.8519728744738728</v>
      </c>
      <c r="K80" s="37">
        <v>281.89531832914366</v>
      </c>
      <c r="L80" s="37">
        <v>282.56481414927862</v>
      </c>
      <c r="M80" s="37">
        <v>106.02818955245282</v>
      </c>
      <c r="N80" s="37">
        <v>113.92523109462832</v>
      </c>
      <c r="O80" s="37">
        <v>228.40326039090226</v>
      </c>
      <c r="P80" s="37">
        <f t="shared" ca="1" si="0"/>
        <v>103.2184788327985</v>
      </c>
      <c r="Q80" s="37">
        <v>104.41107090365286</v>
      </c>
      <c r="R80" s="43">
        <v>103.93993831840061</v>
      </c>
      <c r="S80" s="308"/>
    </row>
    <row r="81" spans="2:19" x14ac:dyDescent="0.25">
      <c r="B81" s="313">
        <v>2019</v>
      </c>
      <c r="C81" s="37">
        <v>3.138083661495827</v>
      </c>
      <c r="D81" s="37">
        <v>3.0700041207500135</v>
      </c>
      <c r="E81" s="37">
        <v>2.0495466904433215</v>
      </c>
      <c r="F81" s="37">
        <v>1.5656041735597057</v>
      </c>
      <c r="G81" s="37">
        <v>6.6684944769828007</v>
      </c>
      <c r="H81" s="312">
        <v>1.3409871398136488</v>
      </c>
      <c r="I81" s="37">
        <v>1.9735498101965447</v>
      </c>
      <c r="J81" s="43">
        <v>1.7341863574856831</v>
      </c>
      <c r="K81" s="37">
        <v>290.74142925615217</v>
      </c>
      <c r="L81" s="37">
        <v>291.23956558745107</v>
      </c>
      <c r="M81" s="37">
        <v>108.20128680236209</v>
      </c>
      <c r="N81" s="37">
        <v>115.70884926738336</v>
      </c>
      <c r="O81" s="37">
        <v>243.63431919531823</v>
      </c>
      <c r="P81" s="37">
        <f t="shared" ca="1" si="0"/>
        <v>104.6026253598576</v>
      </c>
      <c r="Q81" s="37">
        <v>106.47167539529607</v>
      </c>
      <c r="R81" s="43">
        <v>105.74245054869735</v>
      </c>
      <c r="S81" s="308"/>
    </row>
    <row r="82" spans="2:19" x14ac:dyDescent="0.25">
      <c r="B82" s="313">
        <v>2020</v>
      </c>
      <c r="C82" s="37">
        <v>3.0537058765433756</v>
      </c>
      <c r="D82" s="37">
        <v>2.9432321746060524</v>
      </c>
      <c r="E82" s="37">
        <v>1.971275306621223</v>
      </c>
      <c r="F82" s="37">
        <v>0.86708355270977222</v>
      </c>
      <c r="G82" s="37">
        <v>7.3453407286065442</v>
      </c>
      <c r="H82" s="312">
        <v>2.5683485295608932</v>
      </c>
      <c r="I82" s="37">
        <v>1.9919653043421022</v>
      </c>
      <c r="J82" s="43">
        <v>1.9201900604290927</v>
      </c>
      <c r="K82" s="37">
        <v>299.61981736689347</v>
      </c>
      <c r="L82" s="37">
        <v>299.81142218700381</v>
      </c>
      <c r="M82" s="37">
        <v>110.33423205054346</v>
      </c>
      <c r="N82" s="37">
        <v>116.7121416684106</v>
      </c>
      <c r="O82" s="37">
        <v>261.53009007203519</v>
      </c>
      <c r="P82" s="37">
        <f t="shared" ca="1" si="0"/>
        <v>107.28918535016959</v>
      </c>
      <c r="Q82" s="37">
        <v>108.59255422812211</v>
      </c>
      <c r="R82" s="43">
        <v>107.77290657378758</v>
      </c>
      <c r="S82" s="308"/>
    </row>
    <row r="83" spans="2:19" x14ac:dyDescent="0.25">
      <c r="B83" s="313">
        <v>2021</v>
      </c>
      <c r="C83" s="37">
        <v>3.158732589185135</v>
      </c>
      <c r="D83" s="37">
        <v>3.0705151702298394</v>
      </c>
      <c r="E83" s="37">
        <v>2.122443987422443</v>
      </c>
      <c r="F83" s="37">
        <v>1.0965623145776959</v>
      </c>
      <c r="G83" s="37">
        <v>6.4452262917297816</v>
      </c>
      <c r="H83" s="312">
        <v>3.0083522523266026</v>
      </c>
      <c r="I83" s="37">
        <v>2.1207425447906303</v>
      </c>
      <c r="J83" s="43">
        <v>1.9410905032734291</v>
      </c>
      <c r="K83" s="37">
        <v>309.08400618171851</v>
      </c>
      <c r="L83" s="37">
        <v>309.0171773873376</v>
      </c>
      <c r="M83" s="37">
        <v>112.67601432476894</v>
      </c>
      <c r="N83" s="37">
        <v>117.99196303048291</v>
      </c>
      <c r="O83" s="37">
        <v>278.38629619814259</v>
      </c>
      <c r="P83" s="37">
        <f t="shared" ca="1" si="0"/>
        <v>110.51682197415428</v>
      </c>
      <c r="Q83" s="37">
        <v>110.89552272611274</v>
      </c>
      <c r="R83" s="43">
        <v>109.86487622839311</v>
      </c>
      <c r="S83" s="308"/>
    </row>
    <row r="84" spans="2:19" x14ac:dyDescent="0.25">
      <c r="B84" s="313">
        <v>2022</v>
      </c>
      <c r="C84" s="37">
        <v>3.1116186119651985</v>
      </c>
      <c r="D84" s="37">
        <v>3.0443317108889687</v>
      </c>
      <c r="E84" s="37">
        <v>2.0816953947297065</v>
      </c>
      <c r="F84" s="37">
        <v>1.1131902180559194</v>
      </c>
      <c r="G84" s="37">
        <v>5.538883880386706</v>
      </c>
      <c r="H84" s="312">
        <v>3.0968753074247104</v>
      </c>
      <c r="I84" s="37">
        <v>2.0849619305002705</v>
      </c>
      <c r="J84" s="43">
        <v>1.9217399888109696</v>
      </c>
      <c r="K84" s="37">
        <v>318.70152164467652</v>
      </c>
      <c r="L84" s="37">
        <v>318.42468531063435</v>
      </c>
      <c r="M84" s="37">
        <v>115.02158572593264</v>
      </c>
      <c r="N84" s="37">
        <v>119.3054380210304</v>
      </c>
      <c r="O84" s="37">
        <v>293.80578988346713</v>
      </c>
      <c r="P84" s="37">
        <f t="shared" ca="1" si="0"/>
        <v>113.93939014442239</v>
      </c>
      <c r="Q84" s="37">
        <v>113.20765215758146</v>
      </c>
      <c r="R84" s="43">
        <v>111.97619348853182</v>
      </c>
      <c r="S84" s="308"/>
    </row>
    <row r="85" spans="2:19" x14ac:dyDescent="0.25">
      <c r="B85" s="314">
        <v>2023</v>
      </c>
      <c r="C85" s="310">
        <v>3.072134352420349</v>
      </c>
      <c r="D85" s="310">
        <v>3.0246754641552229</v>
      </c>
      <c r="E85" s="310">
        <v>2.0350592040991842</v>
      </c>
      <c r="F85" s="310">
        <v>1.0881541077947219</v>
      </c>
      <c r="G85" s="315">
        <v>4.7436709318701844</v>
      </c>
      <c r="H85" s="316">
        <v>3.0968753074247246</v>
      </c>
      <c r="I85" s="310">
        <v>2.0448429768603376</v>
      </c>
      <c r="J85" s="317">
        <v>1.9206647053543264</v>
      </c>
      <c r="K85" s="318">
        <v>328.49246057280902</v>
      </c>
      <c r="L85" s="310">
        <v>328.05599863903859</v>
      </c>
      <c r="M85" s="310">
        <v>117.36234309294906</v>
      </c>
      <c r="N85" s="310">
        <v>120.60366504567872</v>
      </c>
      <c r="O85" s="310">
        <v>307.74296973432075</v>
      </c>
      <c r="P85" s="310">
        <f t="shared" ca="1" si="0"/>
        <v>117.46795098323533</v>
      </c>
      <c r="Q85" s="310">
        <v>115.52257088199426</v>
      </c>
      <c r="R85" s="311">
        <v>114.12688071526532</v>
      </c>
      <c r="S85" s="308"/>
    </row>
    <row r="86" spans="2:19" x14ac:dyDescent="0.25">
      <c r="B86" s="313" t="s">
        <v>178</v>
      </c>
      <c r="C86" s="37">
        <v>2.9765472052419</v>
      </c>
      <c r="D86" s="319">
        <v>3.9667782323044491</v>
      </c>
      <c r="E86" s="37">
        <v>3.7692247685834701</v>
      </c>
      <c r="F86" s="37">
        <v>5.8807733619763809</v>
      </c>
      <c r="G86" s="37">
        <v>-12.784321841506173</v>
      </c>
      <c r="H86" s="312">
        <v>3.2345869116985995</v>
      </c>
      <c r="I86" s="37">
        <v>3.7590724533401287</v>
      </c>
      <c r="J86" s="43">
        <v>2.6933101650738589</v>
      </c>
      <c r="K86" s="37">
        <v>214.78333333333333</v>
      </c>
      <c r="L86" s="37">
        <v>209.67500000000001</v>
      </c>
      <c r="M86" s="37">
        <v>85.356499999999997</v>
      </c>
      <c r="N86" s="37">
        <v>98.575000000000003</v>
      </c>
      <c r="O86" s="37">
        <v>348.60833333333335</v>
      </c>
      <c r="P86" s="37">
        <f t="shared" ref="P86:P101" ca="1" si="1">AVERAGE(OFFSET(P$10,4*(ROW()-ROW(P$87)),0, 4, 1))</f>
        <v>85.366916666666654</v>
      </c>
      <c r="Q86" s="37">
        <v>86.972150976299446</v>
      </c>
      <c r="R86" s="43">
        <v>88.65</v>
      </c>
      <c r="S86" s="308"/>
    </row>
    <row r="87" spans="2:19" x14ac:dyDescent="0.25">
      <c r="B87" s="313" t="s">
        <v>104</v>
      </c>
      <c r="C87" s="37">
        <v>0.45782571583767151</v>
      </c>
      <c r="D87" s="37">
        <v>2.5197726640435718</v>
      </c>
      <c r="E87" s="37">
        <v>2.238747683734303</v>
      </c>
      <c r="F87" s="37">
        <v>-0.40578239918843906</v>
      </c>
      <c r="G87" s="37">
        <v>-37.809863026797032</v>
      </c>
      <c r="H87" s="312">
        <v>1.405111074450204</v>
      </c>
      <c r="I87" s="37">
        <v>0.53465979169517652</v>
      </c>
      <c r="J87" s="43">
        <v>1.3818386914833525</v>
      </c>
      <c r="K87" s="37">
        <v>215.76666666666668</v>
      </c>
      <c r="L87" s="37">
        <v>214.95833333333334</v>
      </c>
      <c r="M87" s="37">
        <v>87.267416666666662</v>
      </c>
      <c r="N87" s="37">
        <v>98.174999999999997</v>
      </c>
      <c r="O87" s="37">
        <v>216.79999999999998</v>
      </c>
      <c r="P87" s="37">
        <f t="shared" ca="1" si="1"/>
        <v>86.566416666666669</v>
      </c>
      <c r="Q87" s="37">
        <v>87.437156097542143</v>
      </c>
      <c r="R87" s="43">
        <v>89.875</v>
      </c>
      <c r="S87" s="308"/>
    </row>
    <row r="88" spans="2:19" x14ac:dyDescent="0.25">
      <c r="B88" s="313" t="s">
        <v>105</v>
      </c>
      <c r="C88" s="37">
        <v>4.9629229105515122</v>
      </c>
      <c r="D88" s="37">
        <v>4.96220197712735</v>
      </c>
      <c r="E88" s="37">
        <v>3.5112379668241971</v>
      </c>
      <c r="F88" s="37">
        <v>2.8775146422205466</v>
      </c>
      <c r="G88" s="37">
        <v>4.812423124231259</v>
      </c>
      <c r="H88" s="312">
        <v>1.5559344125945813</v>
      </c>
      <c r="I88" s="37">
        <v>2.3994057491238436</v>
      </c>
      <c r="J88" s="43">
        <v>1.919332406119608</v>
      </c>
      <c r="K88" s="37">
        <v>226.47499999999999</v>
      </c>
      <c r="L88" s="37">
        <v>225.625</v>
      </c>
      <c r="M88" s="37">
        <v>90.331583333333327</v>
      </c>
      <c r="N88" s="37">
        <v>101.00000000000001</v>
      </c>
      <c r="O88" s="37">
        <v>227.23333333333335</v>
      </c>
      <c r="P88" s="37">
        <f t="shared" ca="1" si="1"/>
        <v>87.913333333333341</v>
      </c>
      <c r="Q88" s="37">
        <v>89.535128247816957</v>
      </c>
      <c r="R88" s="43">
        <v>91.6</v>
      </c>
    </row>
    <row r="89" spans="2:19" x14ac:dyDescent="0.25">
      <c r="B89" s="313" t="s">
        <v>106</v>
      </c>
      <c r="C89" s="37">
        <v>4.7981749273282617</v>
      </c>
      <c r="D89" s="37">
        <v>4.9012003693444086</v>
      </c>
      <c r="E89" s="37">
        <v>4.3005445677453196</v>
      </c>
      <c r="F89" s="37">
        <v>4.356435643564339</v>
      </c>
      <c r="G89" s="37">
        <v>2.1197007481296737</v>
      </c>
      <c r="H89" s="312">
        <v>2.7878782133919628</v>
      </c>
      <c r="I89" s="37">
        <v>3.5210783677068207</v>
      </c>
      <c r="J89" s="43">
        <v>1.310043668122276</v>
      </c>
      <c r="K89" s="37">
        <v>237.34166666666667</v>
      </c>
      <c r="L89" s="37">
        <v>236.68333333333331</v>
      </c>
      <c r="M89" s="37">
        <v>94.216333333333324</v>
      </c>
      <c r="N89" s="37">
        <v>105.4</v>
      </c>
      <c r="O89" s="37">
        <v>232.05</v>
      </c>
      <c r="P89" s="37">
        <f t="shared" ca="1" si="1"/>
        <v>90.364249999999998</v>
      </c>
      <c r="Q89" s="37">
        <v>92.687730280049408</v>
      </c>
      <c r="R89" s="43">
        <v>92.8</v>
      </c>
    </row>
    <row r="90" spans="2:19" x14ac:dyDescent="0.25">
      <c r="B90" s="313" t="s">
        <v>107</v>
      </c>
      <c r="C90" s="37">
        <v>3.0897791510129622</v>
      </c>
      <c r="D90" s="37">
        <v>3.073727202309712</v>
      </c>
      <c r="E90" s="37">
        <v>2.6538215242226215</v>
      </c>
      <c r="F90" s="37">
        <v>1.5654648956356851</v>
      </c>
      <c r="G90" s="37">
        <v>3.2320620555914559</v>
      </c>
      <c r="H90" s="312">
        <v>3.398191209466134</v>
      </c>
      <c r="I90" s="37">
        <v>1.9975004369994735</v>
      </c>
      <c r="J90" s="43">
        <v>1.9665948275862064</v>
      </c>
      <c r="K90" s="37">
        <v>244.67500000000001</v>
      </c>
      <c r="L90" s="37">
        <v>243.95833333333334</v>
      </c>
      <c r="M90" s="37">
        <v>96.716666666666654</v>
      </c>
      <c r="N90" s="37">
        <v>107.05000000000001</v>
      </c>
      <c r="O90" s="37">
        <v>239.55</v>
      </c>
      <c r="P90" s="37">
        <f t="shared" ca="1" si="1"/>
        <v>93.435000000000002</v>
      </c>
      <c r="Q90" s="37">
        <v>94.539168097438292</v>
      </c>
      <c r="R90" s="43">
        <v>94.625</v>
      </c>
    </row>
    <row r="91" spans="2:19" x14ac:dyDescent="0.25">
      <c r="B91" s="313" t="s">
        <v>108</v>
      </c>
      <c r="C91" s="37">
        <v>2.8847791287762732</v>
      </c>
      <c r="D91" s="37">
        <v>2.9137489325362935</v>
      </c>
      <c r="E91" s="37">
        <v>2.3043253489574482</v>
      </c>
      <c r="F91" s="37">
        <v>1.3078000934142864</v>
      </c>
      <c r="G91" s="37">
        <v>1.7985110971961404</v>
      </c>
      <c r="H91" s="312">
        <v>2.1783414494925211</v>
      </c>
      <c r="I91" s="37">
        <v>2.2807479534579187</v>
      </c>
      <c r="J91" s="43">
        <v>1.8229854689564036</v>
      </c>
      <c r="K91" s="37">
        <v>251.73333333333335</v>
      </c>
      <c r="L91" s="37">
        <v>251.06666666666666</v>
      </c>
      <c r="M91" s="37">
        <v>98.945333333333323</v>
      </c>
      <c r="N91" s="37">
        <v>108.45</v>
      </c>
      <c r="O91" s="37">
        <v>243.85833333333335</v>
      </c>
      <c r="P91" s="37">
        <f t="shared" ca="1" si="1"/>
        <v>95.470333333333329</v>
      </c>
      <c r="Q91" s="37">
        <v>96.695368239036753</v>
      </c>
      <c r="R91" s="43">
        <v>96.350000000000009</v>
      </c>
    </row>
    <row r="92" spans="2:19" x14ac:dyDescent="0.25">
      <c r="B92" s="313" t="s">
        <v>109</v>
      </c>
      <c r="C92" s="37">
        <v>1.9597457627118615</v>
      </c>
      <c r="D92" s="37">
        <v>2.0280138077535668</v>
      </c>
      <c r="E92" s="37">
        <v>1.0507485614952685</v>
      </c>
      <c r="F92" s="37">
        <v>-0.39188566159521088</v>
      </c>
      <c r="G92" s="37">
        <v>-5.1259269384544837E-2</v>
      </c>
      <c r="H92" s="312">
        <v>2.5326366654911965</v>
      </c>
      <c r="I92" s="37">
        <v>1.6573061969279621</v>
      </c>
      <c r="J92" s="43">
        <v>1.3233004670472184</v>
      </c>
      <c r="K92" s="37">
        <v>256.66666666666669</v>
      </c>
      <c r="L92" s="37">
        <v>256.1583333333333</v>
      </c>
      <c r="M92" s="37">
        <v>99.985000000000014</v>
      </c>
      <c r="N92" s="37">
        <v>108.02500000000001</v>
      </c>
      <c r="O92" s="37">
        <v>243.73333333333335</v>
      </c>
      <c r="P92" s="37">
        <f t="shared" ca="1" si="1"/>
        <v>97.888249999999999</v>
      </c>
      <c r="Q92" s="37">
        <v>98.297906569004624</v>
      </c>
      <c r="R92" s="43">
        <v>97.625</v>
      </c>
    </row>
    <row r="93" spans="2:19" x14ac:dyDescent="0.25">
      <c r="B93" s="313" t="s">
        <v>110</v>
      </c>
      <c r="C93" s="37">
        <v>1.077922077922068</v>
      </c>
      <c r="D93" s="37">
        <v>1.1386186928657196</v>
      </c>
      <c r="E93" s="37">
        <v>0.10134853561366697</v>
      </c>
      <c r="F93" s="37">
        <v>-1.2034251330710504</v>
      </c>
      <c r="G93" s="37">
        <v>-0.93681619256018678</v>
      </c>
      <c r="H93" s="312">
        <v>2.8951380783699818</v>
      </c>
      <c r="I93" s="37">
        <v>0.54286100353090205</v>
      </c>
      <c r="J93" s="43">
        <v>0.79385403329065696</v>
      </c>
      <c r="K93" s="37">
        <v>259.43333333333334</v>
      </c>
      <c r="L93" s="37">
        <v>259.07499999999993</v>
      </c>
      <c r="M93" s="37">
        <v>100.08633333333333</v>
      </c>
      <c r="N93" s="37">
        <v>106.72500000000001</v>
      </c>
      <c r="O93" s="37">
        <v>241.45000000000002</v>
      </c>
      <c r="P93" s="37">
        <f t="shared" ca="1" si="1"/>
        <v>100.72225</v>
      </c>
      <c r="Q93" s="37">
        <v>98.831527571054991</v>
      </c>
      <c r="R93" s="43">
        <v>98.4</v>
      </c>
    </row>
    <row r="94" spans="2:19" x14ac:dyDescent="0.25">
      <c r="B94" s="313" t="s">
        <v>111</v>
      </c>
      <c r="C94" s="37">
        <v>2.1424900424001123</v>
      </c>
      <c r="D94" s="37">
        <v>2.3191482517932656</v>
      </c>
      <c r="E94" s="37">
        <v>1.1074605590506934</v>
      </c>
      <c r="F94" s="37">
        <v>1.5694542047317839</v>
      </c>
      <c r="G94" s="37">
        <v>-4.224477117415617</v>
      </c>
      <c r="H94" s="312">
        <v>1.33113587117046</v>
      </c>
      <c r="I94" s="37">
        <v>1.7503729534294052</v>
      </c>
      <c r="J94" s="43">
        <v>2.235772357723576</v>
      </c>
      <c r="K94" s="37">
        <v>264.99166666666667</v>
      </c>
      <c r="L94" s="37">
        <v>265.08333333333331</v>
      </c>
      <c r="M94" s="37">
        <v>101.19475</v>
      </c>
      <c r="N94" s="37">
        <v>108.4</v>
      </c>
      <c r="O94" s="37">
        <v>231.25</v>
      </c>
      <c r="P94" s="37">
        <f t="shared" ca="1" si="1"/>
        <v>102.063</v>
      </c>
      <c r="Q94" s="37">
        <v>100.56144789911987</v>
      </c>
      <c r="R94" s="43">
        <v>100.6</v>
      </c>
    </row>
    <row r="95" spans="2:19" x14ac:dyDescent="0.25">
      <c r="B95" s="313" t="s">
        <v>112</v>
      </c>
      <c r="C95" s="37">
        <v>3.7422560457876131</v>
      </c>
      <c r="D95" s="37">
        <v>3.907576233888733</v>
      </c>
      <c r="E95" s="37">
        <v>2.824915982960249</v>
      </c>
      <c r="F95" s="37">
        <v>3.0289052890528865</v>
      </c>
      <c r="G95" s="37">
        <v>-2.2882882882882996</v>
      </c>
      <c r="H95" s="312">
        <v>0.72634875844657643</v>
      </c>
      <c r="I95" s="37">
        <v>2.0695814900882681</v>
      </c>
      <c r="J95" s="43">
        <v>1.8886679920477434</v>
      </c>
      <c r="K95" s="37">
        <v>274.90833333333336</v>
      </c>
      <c r="L95" s="37">
        <v>275.44166666666666</v>
      </c>
      <c r="M95" s="37">
        <v>104.05341666666666</v>
      </c>
      <c r="N95" s="37">
        <v>111.68333333333334</v>
      </c>
      <c r="O95" s="37">
        <v>225.95833333333331</v>
      </c>
      <c r="P95" s="37">
        <f t="shared" ca="1" si="1"/>
        <v>102.80433333333333</v>
      </c>
      <c r="Q95" s="37">
        <v>102.64264901100481</v>
      </c>
      <c r="R95" s="43">
        <v>102.50000000000001</v>
      </c>
    </row>
    <row r="96" spans="2:19" x14ac:dyDescent="0.25">
      <c r="B96" s="313" t="s">
        <v>113</v>
      </c>
      <c r="C96" s="37">
        <v>3.3906618707162863</v>
      </c>
      <c r="D96" s="37">
        <v>3.4442168006748943</v>
      </c>
      <c r="E96" s="37">
        <v>2.4896258630898274</v>
      </c>
      <c r="F96" s="37">
        <v>2.5601720442674463</v>
      </c>
      <c r="G96" s="37">
        <v>1.7711542933217999</v>
      </c>
      <c r="H96" s="312">
        <v>0.61341951542881645</v>
      </c>
      <c r="I96" s="37">
        <v>2.2224794302628652</v>
      </c>
      <c r="J96" s="43">
        <v>1.8202445261930791</v>
      </c>
      <c r="K96" s="37">
        <v>284.22954537108831</v>
      </c>
      <c r="L96" s="37">
        <v>284.92847482605896</v>
      </c>
      <c r="M96" s="37">
        <v>106.64395743942862</v>
      </c>
      <c r="N96" s="37">
        <v>114.54261881143937</v>
      </c>
      <c r="O96" s="37">
        <v>229.96040405528504</v>
      </c>
      <c r="P96" s="37">
        <f t="shared" ca="1" si="1"/>
        <v>103.43495517670648</v>
      </c>
      <c r="Q96" s="37">
        <v>104.9238607719513</v>
      </c>
      <c r="R96" s="43">
        <v>104.36575063934791</v>
      </c>
    </row>
    <row r="97" spans="2:18" x14ac:dyDescent="0.25">
      <c r="B97" s="313" t="s">
        <v>143</v>
      </c>
      <c r="C97" s="37">
        <v>3.03245753640185</v>
      </c>
      <c r="D97" s="37">
        <v>2.9243886284271952</v>
      </c>
      <c r="E97" s="37">
        <v>1.9112131881710326</v>
      </c>
      <c r="F97" s="37">
        <v>1.2096824805177846</v>
      </c>
      <c r="G97" s="37">
        <v>7.9794774594978861</v>
      </c>
      <c r="H97" s="312">
        <v>1.5160710739393153</v>
      </c>
      <c r="I97" s="37">
        <v>1.9406592689486644</v>
      </c>
      <c r="J97" s="43">
        <v>1.7895566688958553</v>
      </c>
      <c r="K97" s="37">
        <v>292.84868564037458</v>
      </c>
      <c r="L97" s="37">
        <v>293.26089074302325</v>
      </c>
      <c r="M97" s="37">
        <v>108.68215081839848</v>
      </c>
      <c r="N97" s="37">
        <v>115.92822080392762</v>
      </c>
      <c r="O97" s="37">
        <v>248.31004266264677</v>
      </c>
      <c r="P97" s="37">
        <f t="shared" ca="1" si="1"/>
        <v>105.00310261248262</v>
      </c>
      <c r="Q97" s="37">
        <v>106.96007540136095</v>
      </c>
      <c r="R97" s="43">
        <v>106.23343488995756</v>
      </c>
    </row>
    <row r="98" spans="2:18" x14ac:dyDescent="0.25">
      <c r="B98" s="313" t="s">
        <v>154</v>
      </c>
      <c r="C98" s="37">
        <v>3.1130289647210958</v>
      </c>
      <c r="D98" s="37">
        <v>3.0100717647194415</v>
      </c>
      <c r="E98" s="37">
        <v>2.057875150876086</v>
      </c>
      <c r="F98" s="37">
        <v>0.93800985191111863</v>
      </c>
      <c r="G98" s="37">
        <v>7.0645885411492912</v>
      </c>
      <c r="H98" s="312">
        <v>2.9236869512554904</v>
      </c>
      <c r="I98" s="37">
        <v>2.0655730960325087</v>
      </c>
      <c r="J98" s="43">
        <v>1.9428624166227451</v>
      </c>
      <c r="K98" s="37">
        <v>301.96515004716446</v>
      </c>
      <c r="L98" s="37">
        <v>302.08825401224374</v>
      </c>
      <c r="M98" s="37">
        <v>110.91869379352798</v>
      </c>
      <c r="N98" s="37">
        <v>117.01563893621372</v>
      </c>
      <c r="O98" s="37">
        <v>265.852125483115</v>
      </c>
      <c r="P98" s="37">
        <f t="shared" ca="1" si="1"/>
        <v>108.0730646219772</v>
      </c>
      <c r="Q98" s="37">
        <v>109.16941394234755</v>
      </c>
      <c r="R98" s="43">
        <v>108.29740437032194</v>
      </c>
    </row>
    <row r="99" spans="2:18" x14ac:dyDescent="0.25">
      <c r="B99" s="313" t="s">
        <v>171</v>
      </c>
      <c r="C99" s="37">
        <v>3.1476266788385345</v>
      </c>
      <c r="D99" s="37">
        <v>3.0644131223082098</v>
      </c>
      <c r="E99" s="37">
        <v>2.1115929226177315</v>
      </c>
      <c r="F99" s="37">
        <v>1.1154896290942133</v>
      </c>
      <c r="G99" s="37">
        <v>6.2204651570646519</v>
      </c>
      <c r="H99" s="312">
        <v>3.0392070000887088</v>
      </c>
      <c r="I99" s="37">
        <v>2.1101906154630257</v>
      </c>
      <c r="J99" s="43">
        <v>1.9248522331015039</v>
      </c>
      <c r="K99" s="37">
        <v>311.46988567084378</v>
      </c>
      <c r="L99" s="37">
        <v>311.34548610914669</v>
      </c>
      <c r="M99" s="37">
        <v>113.26084508153215</v>
      </c>
      <c r="N99" s="37">
        <v>118.32093625296551</v>
      </c>
      <c r="O99" s="37">
        <v>282.38936431810799</v>
      </c>
      <c r="P99" s="37">
        <f t="shared" ca="1" si="1"/>
        <v>111.35762876717871</v>
      </c>
      <c r="Q99" s="37">
        <v>111.47309667031496</v>
      </c>
      <c r="R99" s="43">
        <v>110.38196937673504</v>
      </c>
    </row>
    <row r="100" spans="2:18" x14ac:dyDescent="0.25">
      <c r="B100" s="313" t="s">
        <v>176</v>
      </c>
      <c r="C100" s="37">
        <v>3.0993874208554786</v>
      </c>
      <c r="D100" s="37">
        <v>3.0372422042211724</v>
      </c>
      <c r="E100" s="37">
        <v>2.0691098004790121</v>
      </c>
      <c r="F100" s="37">
        <v>1.1063657940830325</v>
      </c>
      <c r="G100" s="37">
        <v>5.3260473330066276</v>
      </c>
      <c r="H100" s="312">
        <v>3.0968753074247104</v>
      </c>
      <c r="I100" s="37">
        <v>2.0739051559246207</v>
      </c>
      <c r="J100" s="43">
        <v>1.9403505799824217</v>
      </c>
      <c r="K100" s="37">
        <v>321.12354412707884</v>
      </c>
      <c r="L100" s="37">
        <v>320.80180261419127</v>
      </c>
      <c r="M100" s="37">
        <v>115.60433632721949</v>
      </c>
      <c r="N100" s="37">
        <v>119.62999861890709</v>
      </c>
      <c r="O100" s="37">
        <v>297.42955552506697</v>
      </c>
      <c r="P100" s="37">
        <f t="shared" ca="1" si="1"/>
        <v>114.80623567540314</v>
      </c>
      <c r="Q100" s="37">
        <v>113.78494296962947</v>
      </c>
      <c r="R100" s="43">
        <v>112.52376655973254</v>
      </c>
    </row>
    <row r="101" spans="2:18" x14ac:dyDescent="0.25">
      <c r="B101" s="314" t="s">
        <v>201</v>
      </c>
      <c r="C101" s="37">
        <v>3.0712091653244897</v>
      </c>
      <c r="D101" s="37">
        <v>3.02808513247858</v>
      </c>
      <c r="E101" s="196">
        <v>2.0300903103711363</v>
      </c>
      <c r="F101" s="196">
        <v>1.0877821872309426</v>
      </c>
      <c r="G101" s="37">
        <v>4.5827642974019795</v>
      </c>
      <c r="H101" s="320">
        <v>3.0968753074247104</v>
      </c>
      <c r="I101" s="37">
        <v>2.0406975197960975</v>
      </c>
      <c r="J101" s="321">
        <v>1.8959898871011234</v>
      </c>
      <c r="K101" s="37">
        <v>330.98591984632458</v>
      </c>
      <c r="L101" s="37">
        <v>330.51595430387488</v>
      </c>
      <c r="M101" s="37">
        <v>117.95120875736723</v>
      </c>
      <c r="N101" s="37">
        <v>120.93131243446818</v>
      </c>
      <c r="O101" s="37">
        <v>311.06005100559111</v>
      </c>
      <c r="P101" s="196">
        <f t="shared" ca="1" si="1"/>
        <v>118.36164163941851</v>
      </c>
      <c r="Q101" s="37">
        <v>116.10694947871211</v>
      </c>
      <c r="R101" s="321">
        <v>114.65720579429035</v>
      </c>
    </row>
    <row r="102" spans="2:18" ht="15.75" customHeight="1" x14ac:dyDescent="0.25">
      <c r="B102" s="603" t="s">
        <v>44</v>
      </c>
      <c r="C102" s="604"/>
      <c r="D102" s="604"/>
      <c r="E102" s="604"/>
      <c r="F102" s="604"/>
      <c r="G102" s="604"/>
      <c r="H102" s="604"/>
      <c r="I102" s="604"/>
      <c r="J102" s="604"/>
      <c r="K102" s="604"/>
      <c r="L102" s="604"/>
      <c r="M102" s="604"/>
      <c r="N102" s="604"/>
      <c r="O102" s="604"/>
      <c r="P102" s="604"/>
      <c r="Q102" s="604"/>
      <c r="R102" s="605"/>
    </row>
    <row r="103" spans="2:18" ht="16.5" customHeight="1" x14ac:dyDescent="0.25">
      <c r="B103" s="606" t="s">
        <v>258</v>
      </c>
      <c r="C103" s="607"/>
      <c r="D103" s="607"/>
      <c r="E103" s="607"/>
      <c r="F103" s="607"/>
      <c r="G103" s="607"/>
      <c r="H103" s="607"/>
      <c r="I103" s="607"/>
      <c r="J103" s="607"/>
      <c r="K103" s="607"/>
      <c r="L103" s="607"/>
      <c r="M103" s="607"/>
      <c r="N103" s="607"/>
      <c r="O103" s="607"/>
      <c r="P103" s="607"/>
      <c r="Q103" s="607"/>
      <c r="R103" s="608"/>
    </row>
    <row r="104" spans="2:18" ht="16.5" customHeight="1" x14ac:dyDescent="0.25">
      <c r="B104" s="609" t="s">
        <v>259</v>
      </c>
      <c r="C104" s="607"/>
      <c r="D104" s="607"/>
      <c r="E104" s="607"/>
      <c r="F104" s="607"/>
      <c r="G104" s="607"/>
      <c r="H104" s="607"/>
      <c r="I104" s="607"/>
      <c r="J104" s="607"/>
      <c r="K104" s="607"/>
      <c r="L104" s="607"/>
      <c r="M104" s="607"/>
      <c r="N104" s="607"/>
      <c r="O104" s="607"/>
      <c r="P104" s="607"/>
      <c r="Q104" s="607"/>
      <c r="R104" s="608"/>
    </row>
    <row r="105" spans="2:18" ht="15.75" customHeight="1" x14ac:dyDescent="0.25">
      <c r="B105" s="610" t="s">
        <v>31</v>
      </c>
      <c r="C105" s="611"/>
      <c r="D105" s="611"/>
      <c r="E105" s="611"/>
      <c r="F105" s="611"/>
      <c r="G105" s="611"/>
      <c r="H105" s="611"/>
      <c r="I105" s="611"/>
      <c r="J105" s="611"/>
      <c r="K105" s="611"/>
      <c r="L105" s="611"/>
      <c r="M105" s="611"/>
      <c r="N105" s="611"/>
      <c r="O105" s="611"/>
      <c r="P105" s="611"/>
      <c r="Q105" s="611"/>
      <c r="R105" s="612"/>
    </row>
    <row r="106" spans="2:18" ht="25.5" customHeight="1" x14ac:dyDescent="0.25">
      <c r="B106" s="592" t="s">
        <v>260</v>
      </c>
      <c r="C106" s="593"/>
      <c r="D106" s="593"/>
      <c r="E106" s="593"/>
      <c r="F106" s="593"/>
      <c r="G106" s="593"/>
      <c r="H106" s="593"/>
      <c r="I106" s="593"/>
      <c r="J106" s="593"/>
      <c r="K106" s="593"/>
      <c r="L106" s="593"/>
      <c r="M106" s="593"/>
      <c r="N106" s="593"/>
      <c r="O106" s="593"/>
      <c r="P106" s="593"/>
      <c r="Q106" s="593"/>
      <c r="R106" s="594"/>
    </row>
    <row r="107" spans="2:18" ht="16.5" customHeight="1" x14ac:dyDescent="0.25">
      <c r="B107" s="592" t="s">
        <v>261</v>
      </c>
      <c r="C107" s="593"/>
      <c r="D107" s="593"/>
      <c r="E107" s="593"/>
      <c r="F107" s="593"/>
      <c r="G107" s="593"/>
      <c r="H107" s="593"/>
      <c r="I107" s="593"/>
      <c r="J107" s="593"/>
      <c r="K107" s="593"/>
      <c r="L107" s="593"/>
      <c r="M107" s="593"/>
      <c r="N107" s="593"/>
      <c r="O107" s="593"/>
      <c r="P107" s="593"/>
      <c r="Q107" s="593"/>
      <c r="R107" s="594"/>
    </row>
    <row r="108" spans="2:18" x14ac:dyDescent="0.25">
      <c r="B108" s="595" t="s">
        <v>262</v>
      </c>
      <c r="C108" s="596"/>
      <c r="D108" s="596"/>
      <c r="E108" s="596"/>
      <c r="F108" s="596"/>
      <c r="G108" s="596"/>
      <c r="H108" s="596"/>
      <c r="I108" s="596"/>
      <c r="J108" s="596"/>
      <c r="K108" s="596"/>
      <c r="L108" s="596"/>
      <c r="M108" s="596"/>
      <c r="N108" s="596"/>
      <c r="O108" s="596"/>
      <c r="P108" s="596"/>
      <c r="Q108" s="596"/>
      <c r="R108" s="597"/>
    </row>
    <row r="109" spans="2:18" ht="16.5" thickBot="1" x14ac:dyDescent="0.3">
      <c r="B109" s="598" t="s">
        <v>263</v>
      </c>
      <c r="C109" s="599"/>
      <c r="D109" s="599"/>
      <c r="E109" s="599"/>
      <c r="F109" s="599"/>
      <c r="G109" s="599"/>
      <c r="H109" s="599"/>
      <c r="I109" s="599"/>
      <c r="J109" s="599"/>
      <c r="K109" s="599"/>
      <c r="L109" s="599"/>
      <c r="M109" s="599"/>
      <c r="N109" s="599"/>
      <c r="O109" s="599"/>
      <c r="P109" s="599"/>
      <c r="Q109" s="599"/>
      <c r="R109" s="600"/>
    </row>
    <row r="110" spans="2:18" ht="18.75" x14ac:dyDescent="0.25">
      <c r="B110" s="322"/>
      <c r="C110" s="294"/>
      <c r="D110" s="294"/>
      <c r="E110" s="294"/>
      <c r="F110" s="294"/>
      <c r="G110" s="294"/>
      <c r="H110" s="294"/>
      <c r="I110" s="294"/>
      <c r="K110" s="323"/>
      <c r="L110" s="323"/>
      <c r="M110" s="323"/>
      <c r="N110" s="323"/>
      <c r="O110" s="323"/>
      <c r="P110" s="323"/>
      <c r="Q110" s="323"/>
      <c r="R110" s="294"/>
    </row>
    <row r="111" spans="2:18" x14ac:dyDescent="0.25">
      <c r="K111" s="324"/>
      <c r="L111" s="324"/>
      <c r="M111" s="324"/>
      <c r="N111" s="324"/>
      <c r="O111" s="324"/>
      <c r="P111" s="324"/>
      <c r="Q111" s="324"/>
      <c r="R111" s="294"/>
    </row>
    <row r="112" spans="2:18" x14ac:dyDescent="0.25">
      <c r="K112" s="323"/>
      <c r="L112" s="323"/>
      <c r="M112" s="323"/>
      <c r="N112" s="323"/>
      <c r="O112" s="323"/>
      <c r="P112" s="323"/>
      <c r="Q112" s="323"/>
      <c r="R112" s="294"/>
    </row>
    <row r="113" spans="11:18" x14ac:dyDescent="0.25">
      <c r="K113" s="294"/>
      <c r="L113" s="294"/>
      <c r="M113" s="294"/>
      <c r="N113" s="294"/>
      <c r="O113" s="294"/>
      <c r="P113" s="294"/>
      <c r="Q113" s="294"/>
      <c r="R113" s="294"/>
    </row>
    <row r="114" spans="11:18" x14ac:dyDescent="0.25">
      <c r="K114" s="294"/>
      <c r="L114" s="294"/>
      <c r="M114" s="294"/>
      <c r="N114" s="294"/>
      <c r="O114" s="294"/>
      <c r="P114" s="294"/>
      <c r="Q114" s="294"/>
      <c r="R114" s="294"/>
    </row>
    <row r="115" spans="11:18" x14ac:dyDescent="0.25">
      <c r="K115" s="294"/>
      <c r="L115" s="294"/>
      <c r="M115" s="294"/>
      <c r="N115" s="294"/>
      <c r="O115" s="294"/>
      <c r="P115" s="294"/>
      <c r="Q115" s="294"/>
      <c r="R115" s="294"/>
    </row>
    <row r="116" spans="11:18" x14ac:dyDescent="0.25">
      <c r="K116" s="294"/>
      <c r="L116" s="294"/>
      <c r="M116" s="294"/>
      <c r="N116" s="294"/>
      <c r="O116" s="294"/>
      <c r="P116" s="294"/>
      <c r="Q116" s="294"/>
      <c r="R116" s="294"/>
    </row>
  </sheetData>
  <mergeCells count="10">
    <mergeCell ref="B106:R106"/>
    <mergeCell ref="B107:R107"/>
    <mergeCell ref="B108:R108"/>
    <mergeCell ref="B109:R109"/>
    <mergeCell ref="B2:R2"/>
    <mergeCell ref="C3:J3"/>
    <mergeCell ref="B102:R102"/>
    <mergeCell ref="B103:R103"/>
    <mergeCell ref="B104:R104"/>
    <mergeCell ref="B105:R105"/>
  </mergeCells>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6"/>
  </sheetPr>
  <dimension ref="A1:AD129"/>
  <sheetViews>
    <sheetView zoomScaleNormal="100" zoomScaleSheetLayoutView="100" workbookViewId="0"/>
  </sheetViews>
  <sheetFormatPr defaultRowHeight="15" x14ac:dyDescent="0.25"/>
  <cols>
    <col min="1" max="1" width="9.33203125" style="22" customWidth="1"/>
    <col min="2" max="2" width="10.109375" style="22" customWidth="1"/>
    <col min="3" max="4" width="11.44140625" style="22" customWidth="1"/>
    <col min="5" max="5" width="9.33203125" style="22" customWidth="1"/>
    <col min="6" max="7" width="8.6640625" style="22" customWidth="1"/>
    <col min="8" max="8" width="11.44140625" style="22" customWidth="1"/>
    <col min="9" max="9" width="14.44140625" style="22" customWidth="1"/>
    <col min="10" max="10" width="6.109375" style="22" customWidth="1"/>
    <col min="11" max="11" width="15.21875" style="22" customWidth="1"/>
    <col min="12" max="12" width="13.109375" style="22" customWidth="1"/>
    <col min="13" max="14" width="12.21875" style="22" customWidth="1"/>
    <col min="15" max="15" width="14.33203125" style="22" customWidth="1"/>
    <col min="16" max="18" width="13.44140625" style="22" customWidth="1"/>
    <col min="19" max="19" width="12.6640625" style="22" customWidth="1"/>
    <col min="20" max="20" width="13.44140625" style="22" customWidth="1"/>
    <col min="21" max="21" width="10.88671875" style="22" customWidth="1"/>
    <col min="22" max="16384" width="8.88671875" style="22"/>
  </cols>
  <sheetData>
    <row r="1" spans="1:30" ht="33.75" customHeight="1" thickBot="1" x14ac:dyDescent="0.3">
      <c r="A1" s="48" t="s">
        <v>92</v>
      </c>
      <c r="B1" s="68"/>
      <c r="C1" s="68"/>
      <c r="D1" s="68"/>
      <c r="E1" s="68"/>
      <c r="F1" s="68"/>
      <c r="G1" s="68"/>
      <c r="H1" s="68"/>
      <c r="I1" s="68"/>
      <c r="J1" s="68"/>
    </row>
    <row r="2" spans="1:30" s="70" customFormat="1" ht="19.5" thickBot="1" x14ac:dyDescent="0.35">
      <c r="B2" s="616" t="s">
        <v>119</v>
      </c>
      <c r="C2" s="549"/>
      <c r="D2" s="549"/>
      <c r="E2" s="549"/>
      <c r="F2" s="549"/>
      <c r="G2" s="549"/>
      <c r="H2" s="549"/>
      <c r="I2" s="550"/>
      <c r="J2" s="71"/>
      <c r="K2" s="71"/>
      <c r="L2" s="71"/>
      <c r="M2" s="71"/>
      <c r="S2" s="22"/>
      <c r="T2" s="22"/>
      <c r="U2" s="22"/>
      <c r="V2" s="22"/>
      <c r="W2" s="22"/>
      <c r="X2" s="22"/>
      <c r="Y2" s="22"/>
      <c r="Z2" s="22"/>
      <c r="AA2" s="22"/>
      <c r="AB2" s="22"/>
      <c r="AC2" s="22"/>
      <c r="AD2" s="22"/>
    </row>
    <row r="3" spans="1:30" s="70" customFormat="1" ht="52.5" customHeight="1" x14ac:dyDescent="0.25">
      <c r="B3" s="69"/>
      <c r="C3" s="52" t="s">
        <v>32</v>
      </c>
      <c r="D3" s="52" t="s">
        <v>33</v>
      </c>
      <c r="E3" s="52" t="s">
        <v>34</v>
      </c>
      <c r="F3" s="52" t="s">
        <v>35</v>
      </c>
      <c r="G3" s="52" t="s">
        <v>36</v>
      </c>
      <c r="H3" s="52" t="s">
        <v>37</v>
      </c>
      <c r="I3" s="53" t="s">
        <v>38</v>
      </c>
      <c r="L3" s="71"/>
      <c r="M3" s="71"/>
      <c r="S3" s="22"/>
      <c r="T3" s="22"/>
      <c r="U3" s="22"/>
      <c r="V3" s="22"/>
      <c r="W3" s="22"/>
      <c r="X3" s="22"/>
      <c r="Y3" s="22"/>
      <c r="Z3" s="22"/>
      <c r="AA3" s="22"/>
      <c r="AB3" s="22"/>
      <c r="AC3" s="22"/>
      <c r="AD3" s="22"/>
    </row>
    <row r="4" spans="1:30" x14ac:dyDescent="0.25">
      <c r="B4" s="36" t="s">
        <v>132</v>
      </c>
      <c r="C4" s="37">
        <v>-11.754</v>
      </c>
      <c r="D4" s="37">
        <v>-2.9456062751387724</v>
      </c>
      <c r="E4" s="37">
        <v>0.98</v>
      </c>
      <c r="F4" s="37">
        <v>-0.13500000000000001</v>
      </c>
      <c r="G4" s="37">
        <v>-3.9249999999999998</v>
      </c>
      <c r="H4" s="37">
        <v>-14.75</v>
      </c>
      <c r="I4" s="38">
        <v>-3.6964176074780406</v>
      </c>
      <c r="J4" s="39"/>
      <c r="K4" s="40"/>
      <c r="L4" s="41"/>
    </row>
    <row r="5" spans="1:30" x14ac:dyDescent="0.25">
      <c r="B5" s="36" t="s">
        <v>133</v>
      </c>
      <c r="C5" s="37">
        <v>-11.936999999999999</v>
      </c>
      <c r="D5" s="37">
        <v>-3.0062330793930618</v>
      </c>
      <c r="E5" s="37">
        <v>-2.8109999999999999</v>
      </c>
      <c r="F5" s="37">
        <v>-0.19900000000000001</v>
      </c>
      <c r="G5" s="37">
        <v>-3.5539999999999998</v>
      </c>
      <c r="H5" s="37">
        <v>-18.420999999999999</v>
      </c>
      <c r="I5" s="38">
        <v>-4.6391739595794244</v>
      </c>
      <c r="J5" s="39"/>
      <c r="K5" s="40"/>
      <c r="L5" s="41"/>
    </row>
    <row r="6" spans="1:30" x14ac:dyDescent="0.25">
      <c r="B6" s="36" t="s">
        <v>134</v>
      </c>
      <c r="C6" s="37">
        <v>-8.8439999999999994</v>
      </c>
      <c r="D6" s="37">
        <v>-2.2411093034924208</v>
      </c>
      <c r="E6" s="37">
        <v>-2.8620000000000001</v>
      </c>
      <c r="F6" s="37">
        <v>-0.16500000000000001</v>
      </c>
      <c r="G6" s="37">
        <v>-3.4550000000000001</v>
      </c>
      <c r="H6" s="37">
        <v>-15.218</v>
      </c>
      <c r="I6" s="38">
        <v>-3.8563095183794278</v>
      </c>
      <c r="J6" s="39"/>
      <c r="K6" s="40"/>
      <c r="L6" s="41"/>
    </row>
    <row r="7" spans="1:30" x14ac:dyDescent="0.25">
      <c r="B7" s="36" t="s">
        <v>148</v>
      </c>
      <c r="C7" s="37">
        <v>-6.4660000000000002</v>
      </c>
      <c r="D7" s="37">
        <v>-1.6619544543258109</v>
      </c>
      <c r="E7" s="37">
        <v>-9.5470000000000006</v>
      </c>
      <c r="F7" s="37">
        <v>-0.216</v>
      </c>
      <c r="G7" s="37">
        <v>-2.2730000000000001</v>
      </c>
      <c r="H7" s="37">
        <v>-18.411999999999999</v>
      </c>
      <c r="I7" s="38">
        <v>-4.7324320156274098</v>
      </c>
      <c r="J7" s="39"/>
      <c r="K7" s="40"/>
      <c r="L7" s="41"/>
    </row>
    <row r="8" spans="1:30" x14ac:dyDescent="0.25">
      <c r="B8" s="36" t="s">
        <v>2</v>
      </c>
      <c r="C8" s="37">
        <v>-7.1050000000000004</v>
      </c>
      <c r="D8" s="37">
        <v>-1.8557503447699444</v>
      </c>
      <c r="E8" s="37">
        <v>-6.258</v>
      </c>
      <c r="F8" s="37">
        <v>-2.5000000000000001E-2</v>
      </c>
      <c r="G8" s="37">
        <v>-3.63</v>
      </c>
      <c r="H8" s="37">
        <v>-16.91</v>
      </c>
      <c r="I8" s="38">
        <v>-4.4167119394876506</v>
      </c>
      <c r="J8" s="39"/>
      <c r="K8" s="40"/>
      <c r="L8" s="41"/>
    </row>
    <row r="9" spans="1:30" x14ac:dyDescent="0.25">
      <c r="B9" s="36" t="s">
        <v>3</v>
      </c>
      <c r="C9" s="37">
        <v>-7.66</v>
      </c>
      <c r="D9" s="37">
        <v>-2.0028395349019625</v>
      </c>
      <c r="E9" s="37">
        <v>-5.5490000000000004</v>
      </c>
      <c r="F9" s="37">
        <v>-4.1000000000000002E-2</v>
      </c>
      <c r="G9" s="37">
        <v>-4.2670000000000003</v>
      </c>
      <c r="H9" s="37">
        <v>-17.289000000000001</v>
      </c>
      <c r="I9" s="38">
        <v>-4.5205081878485682</v>
      </c>
      <c r="J9" s="39"/>
      <c r="K9" s="40"/>
      <c r="L9" s="41"/>
    </row>
    <row r="10" spans="1:30" x14ac:dyDescent="0.25">
      <c r="B10" s="36" t="s">
        <v>4</v>
      </c>
      <c r="C10" s="37">
        <v>-5.9169999999999998</v>
      </c>
      <c r="D10" s="37">
        <v>-1.5350131917222916</v>
      </c>
      <c r="E10" s="37">
        <v>0.80800000000000005</v>
      </c>
      <c r="F10" s="37">
        <v>-9.5000000000000001E-2</v>
      </c>
      <c r="G10" s="37">
        <v>-3.6840000000000002</v>
      </c>
      <c r="H10" s="37">
        <v>-8.6720000000000006</v>
      </c>
      <c r="I10" s="38">
        <v>-2.2497269559938671</v>
      </c>
      <c r="J10" s="39"/>
      <c r="K10" s="40"/>
      <c r="L10" s="41"/>
    </row>
    <row r="11" spans="1:30" x14ac:dyDescent="0.25">
      <c r="B11" s="36" t="s">
        <v>5</v>
      </c>
      <c r="C11" s="37">
        <v>-7.6429999999999998</v>
      </c>
      <c r="D11" s="37">
        <v>-1.9778843391827092</v>
      </c>
      <c r="E11" s="37">
        <v>-1.028</v>
      </c>
      <c r="F11" s="37">
        <v>-9.8000000000000004E-2</v>
      </c>
      <c r="G11" s="37">
        <v>-3.1930000000000001</v>
      </c>
      <c r="H11" s="37">
        <v>-11.757999999999999</v>
      </c>
      <c r="I11" s="38">
        <v>-3.0427795446958386</v>
      </c>
      <c r="J11" s="39"/>
      <c r="K11" s="40"/>
      <c r="L11" s="41"/>
    </row>
    <row r="12" spans="1:30" x14ac:dyDescent="0.25">
      <c r="B12" s="36" t="s">
        <v>6</v>
      </c>
      <c r="C12" s="37">
        <v>-7.0869999999999997</v>
      </c>
      <c r="D12" s="37">
        <v>-1.81187394859156</v>
      </c>
      <c r="E12" s="37">
        <v>0.25700000000000001</v>
      </c>
      <c r="F12" s="37">
        <v>-0.04</v>
      </c>
      <c r="G12" s="37">
        <v>-4.4459999999999997</v>
      </c>
      <c r="H12" s="37">
        <v>-11.14</v>
      </c>
      <c r="I12" s="38">
        <v>-2.8480705217031157</v>
      </c>
      <c r="J12" s="39"/>
      <c r="K12" s="40"/>
      <c r="L12" s="41"/>
    </row>
    <row r="13" spans="1:30" x14ac:dyDescent="0.25">
      <c r="B13" s="36" t="s">
        <v>7</v>
      </c>
      <c r="C13" s="37">
        <v>-8.3010000000000002</v>
      </c>
      <c r="D13" s="37">
        <v>-2.0896266312228127</v>
      </c>
      <c r="E13" s="37">
        <v>0.88</v>
      </c>
      <c r="F13" s="37">
        <v>-9.6000000000000002E-2</v>
      </c>
      <c r="G13" s="37">
        <v>-4.1769999999999996</v>
      </c>
      <c r="H13" s="37">
        <v>-11.702</v>
      </c>
      <c r="I13" s="38">
        <v>-2.9457668761076206</v>
      </c>
      <c r="J13" s="39"/>
      <c r="K13" s="40"/>
      <c r="L13" s="41"/>
      <c r="S13" s="29"/>
      <c r="V13" s="129"/>
    </row>
    <row r="14" spans="1:30" x14ac:dyDescent="0.25">
      <c r="B14" s="36" t="s">
        <v>8</v>
      </c>
      <c r="C14" s="37">
        <v>-10.576000000000001</v>
      </c>
      <c r="D14" s="37">
        <v>-2.6579742998816278</v>
      </c>
      <c r="E14" s="37">
        <v>-0.435</v>
      </c>
      <c r="F14" s="37">
        <v>-8.8999999999999996E-2</v>
      </c>
      <c r="G14" s="37">
        <v>-4.8179999999999996</v>
      </c>
      <c r="H14" s="37">
        <v>-15.944000000000001</v>
      </c>
      <c r="I14" s="38">
        <v>-4.0070671555704118</v>
      </c>
      <c r="J14" s="39"/>
      <c r="K14" s="40"/>
      <c r="L14" s="41"/>
      <c r="S14" s="29"/>
      <c r="V14" s="129"/>
      <c r="W14" s="41"/>
    </row>
    <row r="15" spans="1:30" x14ac:dyDescent="0.25">
      <c r="B15" s="36" t="s">
        <v>9</v>
      </c>
      <c r="C15" s="37">
        <v>-9.14</v>
      </c>
      <c r="D15" s="37">
        <v>-2.2782847556826256</v>
      </c>
      <c r="E15" s="37">
        <v>0.65300000000000002</v>
      </c>
      <c r="F15" s="37">
        <v>-0.16400000000000001</v>
      </c>
      <c r="G15" s="37">
        <v>-6.1550000000000002</v>
      </c>
      <c r="H15" s="37">
        <v>-14.834</v>
      </c>
      <c r="I15" s="38">
        <v>-3.6976013201089786</v>
      </c>
      <c r="J15" s="39"/>
      <c r="K15" s="40"/>
      <c r="L15" s="41"/>
      <c r="S15" s="29"/>
      <c r="V15" s="129"/>
    </row>
    <row r="16" spans="1:30" x14ac:dyDescent="0.25">
      <c r="B16" s="36" t="s">
        <v>10</v>
      </c>
      <c r="C16" s="37">
        <v>-3.7370000000000001</v>
      </c>
      <c r="D16" s="37">
        <v>-0.90892286438394154</v>
      </c>
      <c r="E16" s="37">
        <v>1.929</v>
      </c>
      <c r="F16" s="37">
        <v>-4.8000000000000001E-2</v>
      </c>
      <c r="G16" s="37">
        <v>-5.2320000000000002</v>
      </c>
      <c r="H16" s="37">
        <v>-7.1289999999999996</v>
      </c>
      <c r="I16" s="38">
        <v>-1.7339339310123412</v>
      </c>
      <c r="J16" s="39"/>
      <c r="K16" s="40"/>
      <c r="L16" s="41"/>
      <c r="S16" s="29"/>
      <c r="V16" s="129"/>
    </row>
    <row r="17" spans="2:22" x14ac:dyDescent="0.25">
      <c r="B17" s="36" t="s">
        <v>11</v>
      </c>
      <c r="C17" s="37">
        <v>-3.448</v>
      </c>
      <c r="D17" s="37">
        <v>-0.84347104971537745</v>
      </c>
      <c r="E17" s="37">
        <v>4.7519999999999998</v>
      </c>
      <c r="F17" s="37">
        <v>-6.5000000000000002E-2</v>
      </c>
      <c r="G17" s="37">
        <v>-4.2889999999999997</v>
      </c>
      <c r="H17" s="37">
        <v>-2.9670000000000001</v>
      </c>
      <c r="I17" s="38">
        <v>-0.72580585977538425</v>
      </c>
      <c r="J17" s="39"/>
      <c r="K17" s="40"/>
      <c r="L17" s="41"/>
      <c r="S17" s="29"/>
      <c r="V17" s="129"/>
    </row>
    <row r="18" spans="2:22" x14ac:dyDescent="0.25">
      <c r="B18" s="36" t="s">
        <v>12</v>
      </c>
      <c r="C18" s="37">
        <v>-6.0949999999999998</v>
      </c>
      <c r="D18" s="37">
        <v>-1.485636008209388</v>
      </c>
      <c r="E18" s="37">
        <v>-0.79</v>
      </c>
      <c r="F18" s="37">
        <v>-7.0000000000000001E-3</v>
      </c>
      <c r="G18" s="37">
        <v>-5.4809999999999999</v>
      </c>
      <c r="H18" s="37">
        <v>-12.269</v>
      </c>
      <c r="I18" s="38">
        <v>-2.9905280040559448</v>
      </c>
      <c r="J18" s="39"/>
      <c r="K18" s="40"/>
      <c r="L18" s="41"/>
      <c r="S18" s="29"/>
      <c r="V18" s="129"/>
    </row>
    <row r="19" spans="2:22" x14ac:dyDescent="0.25">
      <c r="B19" s="36" t="s">
        <v>13</v>
      </c>
      <c r="C19" s="37">
        <v>-5.1929999999999996</v>
      </c>
      <c r="D19" s="37">
        <v>-1.2532852581506984</v>
      </c>
      <c r="E19" s="37">
        <v>0.57199999999999995</v>
      </c>
      <c r="F19" s="37">
        <v>-5.2999999999999999E-2</v>
      </c>
      <c r="G19" s="37">
        <v>-5.25</v>
      </c>
      <c r="H19" s="37">
        <v>-9.8409999999999993</v>
      </c>
      <c r="I19" s="38">
        <v>-2.3750395196343197</v>
      </c>
      <c r="J19" s="39"/>
      <c r="K19" s="40"/>
      <c r="L19" s="41"/>
      <c r="S19" s="29"/>
      <c r="V19" s="129"/>
    </row>
    <row r="20" spans="2:22" x14ac:dyDescent="0.25">
      <c r="B20" s="36" t="s">
        <v>14</v>
      </c>
      <c r="C20" s="37">
        <v>-3.57</v>
      </c>
      <c r="D20" s="37">
        <v>-0.85508572414024364</v>
      </c>
      <c r="E20" s="37">
        <v>-2.78</v>
      </c>
      <c r="F20" s="37">
        <v>-1.2999999999999999E-2</v>
      </c>
      <c r="G20" s="37">
        <v>-4.9039999999999999</v>
      </c>
      <c r="H20" s="37">
        <v>-11.189</v>
      </c>
      <c r="I20" s="38">
        <v>-2.6799871617381474</v>
      </c>
      <c r="J20" s="39"/>
      <c r="K20" s="40"/>
      <c r="L20" s="41"/>
      <c r="S20" s="29"/>
      <c r="V20" s="129"/>
    </row>
    <row r="21" spans="2:22" x14ac:dyDescent="0.25">
      <c r="B21" s="36" t="s">
        <v>15</v>
      </c>
      <c r="C21" s="37">
        <v>-9.5570000000000004</v>
      </c>
      <c r="D21" s="37">
        <v>-2.2858277246004524</v>
      </c>
      <c r="E21" s="37">
        <v>-3.97</v>
      </c>
      <c r="F21" s="37">
        <v>-2.5000000000000001E-2</v>
      </c>
      <c r="G21" s="37">
        <v>-4.6289999999999996</v>
      </c>
      <c r="H21" s="37">
        <v>-18.305</v>
      </c>
      <c r="I21" s="38">
        <v>-4.3781601442723952</v>
      </c>
      <c r="J21" s="39"/>
      <c r="K21" s="40"/>
      <c r="L21" s="41"/>
      <c r="S21" s="29"/>
      <c r="V21" s="129"/>
    </row>
    <row r="22" spans="2:22" x14ac:dyDescent="0.25">
      <c r="B22" s="36" t="s">
        <v>16</v>
      </c>
      <c r="C22" s="37">
        <v>-5.9029999999999996</v>
      </c>
      <c r="D22" s="37">
        <v>-1.3767994253034417</v>
      </c>
      <c r="E22" s="37">
        <v>-3.6459999999999999</v>
      </c>
      <c r="F22" s="37">
        <v>-4.2999999999999997E-2</v>
      </c>
      <c r="G22" s="37">
        <v>-5.0839999999999996</v>
      </c>
      <c r="H22" s="37">
        <v>-14.801</v>
      </c>
      <c r="I22" s="38">
        <v>-3.4521443831807961</v>
      </c>
      <c r="J22" s="39"/>
      <c r="K22" s="40"/>
      <c r="L22" s="41"/>
      <c r="S22" s="29"/>
      <c r="V22" s="129"/>
    </row>
    <row r="23" spans="2:22" x14ac:dyDescent="0.25">
      <c r="B23" s="36" t="s">
        <v>17</v>
      </c>
      <c r="C23" s="37">
        <v>-6.5659999999999998</v>
      </c>
      <c r="D23" s="37">
        <v>-1.526731756997133</v>
      </c>
      <c r="E23" s="37">
        <v>-6.98</v>
      </c>
      <c r="F23" s="37">
        <v>-6.7000000000000004E-2</v>
      </c>
      <c r="G23" s="37">
        <v>-5.8319999999999999</v>
      </c>
      <c r="H23" s="37">
        <v>-19.547000000000001</v>
      </c>
      <c r="I23" s="38">
        <v>-4.5450846259553703</v>
      </c>
      <c r="J23" s="39"/>
      <c r="K23" s="40"/>
      <c r="L23" s="41"/>
      <c r="S23" s="29"/>
      <c r="V23" s="129"/>
    </row>
    <row r="24" spans="2:22" x14ac:dyDescent="0.25">
      <c r="B24" s="36" t="s">
        <v>18</v>
      </c>
      <c r="C24" s="37">
        <v>-2.468</v>
      </c>
      <c r="D24" s="37">
        <v>-0.56999138546244821</v>
      </c>
      <c r="E24" s="37">
        <v>-12.371</v>
      </c>
      <c r="F24" s="37">
        <v>-9.4E-2</v>
      </c>
      <c r="G24" s="37">
        <v>-6.0640000000000001</v>
      </c>
      <c r="H24" s="37">
        <v>-21.094999999999999</v>
      </c>
      <c r="I24" s="38">
        <v>-4.8719482481079197</v>
      </c>
      <c r="J24" s="39"/>
      <c r="K24" s="40"/>
      <c r="L24" s="41"/>
      <c r="S24" s="29"/>
      <c r="V24" s="129"/>
    </row>
    <row r="25" spans="2:22" x14ac:dyDescent="0.25">
      <c r="B25" s="36" t="s">
        <v>19</v>
      </c>
      <c r="C25" s="37">
        <v>-5.35</v>
      </c>
      <c r="D25" s="37">
        <v>-1.2262008173144139</v>
      </c>
      <c r="E25" s="37">
        <v>-5.5090000000000003</v>
      </c>
      <c r="F25" s="37">
        <v>-6.0999999999999999E-2</v>
      </c>
      <c r="G25" s="37">
        <v>-6.3650000000000002</v>
      </c>
      <c r="H25" s="37">
        <v>-17.395</v>
      </c>
      <c r="I25" s="38">
        <v>-3.98687162938023</v>
      </c>
      <c r="J25" s="39"/>
      <c r="K25" s="40"/>
      <c r="L25" s="41"/>
      <c r="S25" s="29"/>
      <c r="V25" s="129"/>
    </row>
    <row r="26" spans="2:22" x14ac:dyDescent="0.25">
      <c r="B26" s="36" t="s">
        <v>20</v>
      </c>
      <c r="C26" s="37">
        <v>-7.9409999999999998</v>
      </c>
      <c r="D26" s="37">
        <v>-1.7871208472676698</v>
      </c>
      <c r="E26" s="37">
        <v>-8.8000000000000007</v>
      </c>
      <c r="F26" s="37">
        <v>-8.2000000000000003E-2</v>
      </c>
      <c r="G26" s="37">
        <v>-6.6790000000000003</v>
      </c>
      <c r="H26" s="37">
        <v>-23.646000000000001</v>
      </c>
      <c r="I26" s="38">
        <v>-5.3215287186111722</v>
      </c>
      <c r="J26" s="39"/>
      <c r="K26" s="40"/>
      <c r="L26" s="41"/>
      <c r="S26" s="29"/>
      <c r="V26" s="129"/>
    </row>
    <row r="27" spans="2:22" x14ac:dyDescent="0.25">
      <c r="B27" s="36" t="s">
        <v>21</v>
      </c>
      <c r="C27" s="37">
        <v>-13.276999999999999</v>
      </c>
      <c r="D27" s="37">
        <v>-2.9655688455567839</v>
      </c>
      <c r="E27" s="37">
        <v>-8.8989999999999991</v>
      </c>
      <c r="F27" s="37">
        <v>-8.8999999999999996E-2</v>
      </c>
      <c r="G27" s="37">
        <v>-6.1719999999999997</v>
      </c>
      <c r="H27" s="37">
        <v>-28.556000000000001</v>
      </c>
      <c r="I27" s="38">
        <v>-6.3783071442132657</v>
      </c>
      <c r="J27" s="39"/>
      <c r="K27" s="40"/>
      <c r="L27" s="41"/>
      <c r="S27" s="29"/>
      <c r="V27" s="129"/>
    </row>
    <row r="28" spans="2:22" x14ac:dyDescent="0.25">
      <c r="B28" s="36" t="s">
        <v>22</v>
      </c>
      <c r="C28" s="37">
        <v>-7.7140000000000004</v>
      </c>
      <c r="D28" s="37">
        <v>-1.6995569342760137</v>
      </c>
      <c r="E28" s="37">
        <v>-7.3049999999999997</v>
      </c>
      <c r="F28" s="37">
        <v>-7.5999999999999998E-2</v>
      </c>
      <c r="G28" s="37">
        <v>-5.3650000000000002</v>
      </c>
      <c r="H28" s="37">
        <v>-20.542999999999999</v>
      </c>
      <c r="I28" s="38">
        <v>-4.5260562744143318</v>
      </c>
      <c r="J28" s="39"/>
      <c r="K28" s="40"/>
      <c r="L28" s="41"/>
      <c r="S28" s="29"/>
      <c r="V28" s="129"/>
    </row>
    <row r="29" spans="2:22" x14ac:dyDescent="0.25">
      <c r="B29" s="36" t="s">
        <v>23</v>
      </c>
      <c r="C29" s="37">
        <v>-4.952</v>
      </c>
      <c r="D29" s="37">
        <v>-1.0748953756924307</v>
      </c>
      <c r="E29" s="37">
        <v>-7.6349999999999998</v>
      </c>
      <c r="F29" s="37">
        <v>-8.7999999999999995E-2</v>
      </c>
      <c r="G29" s="37">
        <v>-6.2290000000000001</v>
      </c>
      <c r="H29" s="37">
        <v>-19.088999999999999</v>
      </c>
      <c r="I29" s="38">
        <v>-4.1435132929306961</v>
      </c>
      <c r="J29" s="39"/>
      <c r="K29" s="40"/>
      <c r="L29" s="41"/>
      <c r="S29" s="29"/>
      <c r="V29" s="129"/>
    </row>
    <row r="30" spans="2:22" x14ac:dyDescent="0.25">
      <c r="B30" s="36" t="s">
        <v>24</v>
      </c>
      <c r="C30" s="37">
        <v>-7.8150000000000004</v>
      </c>
      <c r="D30" s="37">
        <v>-1.6816215867277773</v>
      </c>
      <c r="E30" s="37">
        <v>-10.547000000000001</v>
      </c>
      <c r="F30" s="37">
        <v>-0.13800000000000001</v>
      </c>
      <c r="G30" s="37">
        <v>-4.4400000000000004</v>
      </c>
      <c r="H30" s="37">
        <v>-23.117000000000001</v>
      </c>
      <c r="I30" s="38">
        <v>-4.9742861446431261</v>
      </c>
      <c r="J30" s="39"/>
      <c r="K30" s="40"/>
      <c r="L30" s="41"/>
      <c r="S30" s="29"/>
      <c r="V30" s="129"/>
    </row>
    <row r="31" spans="2:22" x14ac:dyDescent="0.25">
      <c r="B31" s="36" t="s">
        <v>25</v>
      </c>
      <c r="C31" s="37">
        <v>-9.1940000000000008</v>
      </c>
      <c r="D31" s="37">
        <v>-1.977263831599231</v>
      </c>
      <c r="E31" s="37">
        <v>-11.215999999999999</v>
      </c>
      <c r="F31" s="37">
        <v>-0.16800000000000001</v>
      </c>
      <c r="G31" s="37">
        <v>-7.3609999999999998</v>
      </c>
      <c r="H31" s="37">
        <v>-28.148</v>
      </c>
      <c r="I31" s="38">
        <v>-6.0535155897166799</v>
      </c>
      <c r="J31" s="39"/>
      <c r="K31" s="40"/>
      <c r="L31" s="41"/>
      <c r="S31" s="29"/>
      <c r="V31" s="129"/>
    </row>
    <row r="32" spans="2:22" x14ac:dyDescent="0.25">
      <c r="B32" s="36" t="s">
        <v>26</v>
      </c>
      <c r="C32" s="37">
        <v>-9.4489999999999998</v>
      </c>
      <c r="D32" s="37">
        <v>-2.0220631506863973</v>
      </c>
      <c r="E32" s="37">
        <v>-9.7949999999999999</v>
      </c>
      <c r="F32" s="37">
        <v>-6.6000000000000003E-2</v>
      </c>
      <c r="G32" s="37">
        <v>-5.16</v>
      </c>
      <c r="H32" s="37">
        <v>-24.699000000000002</v>
      </c>
      <c r="I32" s="38">
        <v>-5.285526273553109</v>
      </c>
      <c r="J32" s="39"/>
      <c r="K32" s="40"/>
      <c r="L32" s="41"/>
      <c r="S32" s="29"/>
      <c r="V32" s="129"/>
    </row>
    <row r="33" spans="2:22" x14ac:dyDescent="0.25">
      <c r="B33" s="36" t="s">
        <v>27</v>
      </c>
      <c r="C33" s="37">
        <v>-4.9729999999999999</v>
      </c>
      <c r="D33" s="37">
        <v>-1.0464428728044797</v>
      </c>
      <c r="E33" s="37">
        <v>-5.6109999999999998</v>
      </c>
      <c r="F33" s="37">
        <v>-7.6999999999999999E-2</v>
      </c>
      <c r="G33" s="37">
        <v>-5.8239999999999998</v>
      </c>
      <c r="H33" s="37">
        <v>-16.79</v>
      </c>
      <c r="I33" s="38">
        <v>-3.5330335480368413</v>
      </c>
      <c r="J33" s="39"/>
      <c r="K33" s="40"/>
      <c r="L33" s="41"/>
      <c r="S33" s="29"/>
      <c r="V33" s="129"/>
    </row>
    <row r="34" spans="2:22" x14ac:dyDescent="0.25">
      <c r="B34" s="36" t="s">
        <v>28</v>
      </c>
      <c r="C34" s="37">
        <v>-6.2690000000000001</v>
      </c>
      <c r="D34" s="37">
        <v>-1.3182880130209593</v>
      </c>
      <c r="E34" s="37">
        <v>-8.57</v>
      </c>
      <c r="F34" s="37">
        <v>0.123</v>
      </c>
      <c r="G34" s="37">
        <v>-4.5019999999999998</v>
      </c>
      <c r="H34" s="37">
        <v>-19.513000000000002</v>
      </c>
      <c r="I34" s="38">
        <v>-4.1033265270502435</v>
      </c>
      <c r="J34" s="39"/>
      <c r="K34" s="40"/>
      <c r="L34" s="41"/>
      <c r="S34" s="29"/>
      <c r="V34" s="129"/>
    </row>
    <row r="35" spans="2:22" x14ac:dyDescent="0.25">
      <c r="B35" s="36" t="s">
        <v>29</v>
      </c>
      <c r="C35" s="37">
        <v>-6.2930000000000001</v>
      </c>
      <c r="D35" s="37">
        <v>-1.3171499495577408</v>
      </c>
      <c r="E35" s="37">
        <v>-17.802</v>
      </c>
      <c r="F35" s="37">
        <v>-7.0000000000000007E-2</v>
      </c>
      <c r="G35" s="37">
        <v>-7.7009999999999996</v>
      </c>
      <c r="H35" s="37">
        <v>-32.162999999999997</v>
      </c>
      <c r="I35" s="38">
        <v>-6.7318439262077883</v>
      </c>
      <c r="J35" s="39"/>
      <c r="K35" s="40"/>
      <c r="L35" s="41"/>
      <c r="S35" s="29"/>
      <c r="V35" s="129"/>
    </row>
    <row r="36" spans="2:22" x14ac:dyDescent="0.25">
      <c r="B36" s="36" t="s">
        <v>30</v>
      </c>
      <c r="C36" s="37">
        <v>-6.7009999999999996</v>
      </c>
      <c r="D36" s="37">
        <v>-1.3807214119993572</v>
      </c>
      <c r="E36" s="37">
        <v>-14.198</v>
      </c>
      <c r="F36" s="37">
        <v>0.02</v>
      </c>
      <c r="G36" s="37">
        <v>-5.3559999999999999</v>
      </c>
      <c r="H36" s="37">
        <v>-26.568999999999999</v>
      </c>
      <c r="I36" s="38">
        <v>-5.4744645866901838</v>
      </c>
      <c r="J36" s="39"/>
      <c r="K36" s="40"/>
      <c r="L36" s="41"/>
      <c r="S36" s="29"/>
      <c r="V36" s="129"/>
    </row>
    <row r="37" spans="2:22" x14ac:dyDescent="0.25">
      <c r="B37" s="36" t="s">
        <v>52</v>
      </c>
      <c r="C37" s="37">
        <v>-6.218</v>
      </c>
      <c r="D37" s="37">
        <v>-1.2702913621004548</v>
      </c>
      <c r="E37" s="37">
        <v>-13.734999999999999</v>
      </c>
      <c r="F37" s="37">
        <v>-5.2999999999999999E-2</v>
      </c>
      <c r="G37" s="37">
        <v>-5.2389999999999999</v>
      </c>
      <c r="H37" s="37">
        <v>-25.401</v>
      </c>
      <c r="I37" s="38">
        <v>-5.189236231700491</v>
      </c>
      <c r="J37" s="39"/>
      <c r="K37" s="40"/>
      <c r="L37" s="41"/>
      <c r="S37" s="29"/>
      <c r="V37" s="129"/>
    </row>
    <row r="38" spans="2:22" x14ac:dyDescent="0.25">
      <c r="B38" s="36" t="s">
        <v>53</v>
      </c>
      <c r="C38" s="37">
        <v>-13.74</v>
      </c>
      <c r="D38" s="37">
        <v>-2.7828975350900289</v>
      </c>
      <c r="E38" s="37">
        <v>-10.728</v>
      </c>
      <c r="F38" s="37">
        <v>-0.156</v>
      </c>
      <c r="G38" s="37">
        <v>-6.1550000000000002</v>
      </c>
      <c r="H38" s="37">
        <v>-30.966999999999999</v>
      </c>
      <c r="I38" s="38">
        <v>-6.2720515261377674</v>
      </c>
      <c r="J38" s="39"/>
      <c r="K38" s="40"/>
      <c r="L38" s="41"/>
      <c r="S38" s="29"/>
      <c r="V38" s="129"/>
    </row>
    <row r="39" spans="2:22" x14ac:dyDescent="0.25">
      <c r="B39" s="36" t="s">
        <v>54</v>
      </c>
      <c r="C39" s="37">
        <v>-4.2279999999999998</v>
      </c>
      <c r="D39" s="37">
        <v>-0.84395597376310949</v>
      </c>
      <c r="E39" s="37">
        <v>-9.4909999999999997</v>
      </c>
      <c r="F39" s="37">
        <v>-0.17100000000000001</v>
      </c>
      <c r="G39" s="37">
        <v>-5.7450000000000001</v>
      </c>
      <c r="H39" s="37">
        <v>-19.853000000000002</v>
      </c>
      <c r="I39" s="38">
        <v>-3.9628803091577605</v>
      </c>
      <c r="J39" s="39"/>
      <c r="K39" s="40"/>
      <c r="L39" s="41"/>
      <c r="S39" s="29"/>
      <c r="V39" s="129"/>
    </row>
    <row r="40" spans="2:22" x14ac:dyDescent="0.25">
      <c r="B40" s="36" t="s">
        <v>55</v>
      </c>
      <c r="C40" s="37">
        <v>-7.2220000000000004</v>
      </c>
      <c r="D40" s="37">
        <v>-1.4276056471667307</v>
      </c>
      <c r="E40" s="37">
        <v>-5.0030000000000001</v>
      </c>
      <c r="F40" s="37">
        <v>1.9E-2</v>
      </c>
      <c r="G40" s="37">
        <v>-4.4539999999999997</v>
      </c>
      <c r="H40" s="37">
        <v>-16.882000000000001</v>
      </c>
      <c r="I40" s="38">
        <v>-3.33714186312223</v>
      </c>
      <c r="J40" s="39"/>
      <c r="K40" s="40"/>
      <c r="L40" s="41"/>
      <c r="S40" s="29"/>
      <c r="V40" s="129"/>
    </row>
    <row r="41" spans="2:22" x14ac:dyDescent="0.25">
      <c r="B41" s="36" t="s">
        <v>85</v>
      </c>
      <c r="C41" s="37">
        <v>-7.0279999999999996</v>
      </c>
      <c r="D41" s="37">
        <v>-1.3828248743199505</v>
      </c>
      <c r="E41" s="37">
        <v>-8.9740000000000002</v>
      </c>
      <c r="F41" s="37">
        <v>-0.114</v>
      </c>
      <c r="G41" s="37">
        <v>-6.7270000000000003</v>
      </c>
      <c r="H41" s="37">
        <v>-23.213999999999999</v>
      </c>
      <c r="I41" s="38">
        <v>-4.5675720877153285</v>
      </c>
      <c r="J41" s="39"/>
      <c r="K41" s="40"/>
      <c r="L41" s="41"/>
      <c r="S41" s="29"/>
      <c r="V41" s="129"/>
    </row>
    <row r="42" spans="2:22" x14ac:dyDescent="0.25">
      <c r="B42" s="36" t="s">
        <v>86</v>
      </c>
      <c r="C42" s="37">
        <v>-4.952</v>
      </c>
      <c r="D42" s="37">
        <v>-0.966470197899996</v>
      </c>
      <c r="E42" s="37">
        <v>-6.9909999999999997</v>
      </c>
      <c r="F42" s="37">
        <v>-6.5000000000000002E-2</v>
      </c>
      <c r="G42" s="37">
        <v>-5.601</v>
      </c>
      <c r="H42" s="37">
        <v>-17.95</v>
      </c>
      <c r="I42" s="38">
        <v>-3.5032592997384753</v>
      </c>
      <c r="J42" s="39"/>
      <c r="K42" s="40"/>
      <c r="L42" s="41"/>
      <c r="S42" s="29"/>
      <c r="V42" s="129"/>
    </row>
    <row r="43" spans="2:22" x14ac:dyDescent="0.25">
      <c r="B43" s="36" t="s">
        <v>87</v>
      </c>
      <c r="C43" s="37">
        <v>-3.5379999999999998</v>
      </c>
      <c r="D43" s="37">
        <v>-0.68304586716707794</v>
      </c>
      <c r="E43" s="37">
        <v>-10.391</v>
      </c>
      <c r="F43" s="37">
        <v>-3.3000000000000002E-2</v>
      </c>
      <c r="G43" s="37">
        <v>-4.18</v>
      </c>
      <c r="H43" s="37">
        <v>-18.452999999999999</v>
      </c>
      <c r="I43" s="38">
        <v>-3.5625340268044341</v>
      </c>
      <c r="J43" s="39"/>
      <c r="K43" s="40"/>
      <c r="L43" s="41"/>
      <c r="S43" s="29"/>
      <c r="V43" s="129"/>
    </row>
    <row r="44" spans="2:22" x14ac:dyDescent="0.25">
      <c r="B44" s="36" t="s">
        <v>88</v>
      </c>
      <c r="C44" s="37">
        <v>-3.2719999999999998</v>
      </c>
      <c r="D44" s="37">
        <v>-0.62833418468262603</v>
      </c>
      <c r="E44" s="37">
        <v>-6.4260000000000002</v>
      </c>
      <c r="F44" s="37">
        <v>3.1E-2</v>
      </c>
      <c r="G44" s="37">
        <v>-5.694</v>
      </c>
      <c r="H44" s="37">
        <v>-15.692</v>
      </c>
      <c r="I44" s="38">
        <v>-3.0133924284962612</v>
      </c>
      <c r="J44" s="39"/>
      <c r="K44" s="40"/>
      <c r="L44" s="41"/>
      <c r="S44" s="29"/>
      <c r="V44" s="129"/>
    </row>
    <row r="45" spans="2:22" x14ac:dyDescent="0.25">
      <c r="B45" s="36" t="s">
        <v>99</v>
      </c>
      <c r="C45" s="37">
        <v>-6.1059999999999999</v>
      </c>
      <c r="D45" s="37">
        <v>-1.1636438479906848</v>
      </c>
      <c r="E45" s="37">
        <v>-8.5519999999999996</v>
      </c>
      <c r="F45" s="37">
        <v>-1.0999999999999999E-2</v>
      </c>
      <c r="G45" s="37">
        <v>-5.4</v>
      </c>
      <c r="H45" s="37">
        <v>-20.317</v>
      </c>
      <c r="I45" s="38">
        <v>-3.8718886438956344</v>
      </c>
      <c r="J45" s="39"/>
      <c r="K45" s="40"/>
      <c r="L45" s="41"/>
      <c r="S45" s="29"/>
      <c r="V45" s="129"/>
    </row>
    <row r="46" spans="2:22" x14ac:dyDescent="0.25">
      <c r="B46" s="36" t="s">
        <v>100</v>
      </c>
      <c r="C46" s="37">
        <v>-4.4582631203797352</v>
      </c>
      <c r="D46" s="37">
        <v>-0.84197954234276717</v>
      </c>
      <c r="E46" s="37">
        <v>-8.1313222593591217</v>
      </c>
      <c r="F46" s="37">
        <v>-5.2300540056615429E-3</v>
      </c>
      <c r="G46" s="37">
        <v>-5.8682396439698117</v>
      </c>
      <c r="H46" s="37">
        <v>-18.46305507771433</v>
      </c>
      <c r="I46" s="38">
        <v>-3.4868993248785896</v>
      </c>
      <c r="J46" s="39"/>
      <c r="K46" s="40"/>
      <c r="L46" s="41"/>
      <c r="S46" s="29"/>
      <c r="V46" s="129"/>
    </row>
    <row r="47" spans="2:22" x14ac:dyDescent="0.25">
      <c r="B47" s="36" t="s">
        <v>101</v>
      </c>
      <c r="C47" s="37">
        <v>-5.003755925154401</v>
      </c>
      <c r="D47" s="37">
        <v>-0.93687104024056789</v>
      </c>
      <c r="E47" s="37">
        <v>-8.0930688182749027</v>
      </c>
      <c r="F47" s="37">
        <v>-3.7933190202680293E-3</v>
      </c>
      <c r="G47" s="37">
        <v>-5.9446915522330732</v>
      </c>
      <c r="H47" s="37">
        <v>-19.045309614682644</v>
      </c>
      <c r="I47" s="38">
        <v>-3.5659211395009907</v>
      </c>
      <c r="J47" s="39"/>
      <c r="K47" s="40"/>
      <c r="L47" s="41"/>
      <c r="S47" s="29"/>
      <c r="V47" s="129"/>
    </row>
    <row r="48" spans="2:22" x14ac:dyDescent="0.25">
      <c r="B48" s="36" t="s">
        <v>102</v>
      </c>
      <c r="C48" s="37">
        <v>-5.7504832528228</v>
      </c>
      <c r="D48" s="37">
        <v>-1.0683985659671789</v>
      </c>
      <c r="E48" s="37">
        <v>-8.0413691232314992</v>
      </c>
      <c r="F48" s="37">
        <v>-1.7071882182063405E-3</v>
      </c>
      <c r="G48" s="37">
        <v>-6.0356845939135386</v>
      </c>
      <c r="H48" s="37">
        <v>-19.829244158186043</v>
      </c>
      <c r="I48" s="38">
        <v>-3.6841314184193932</v>
      </c>
      <c r="J48" s="39"/>
      <c r="K48" s="40"/>
      <c r="L48" s="41"/>
      <c r="S48" s="29"/>
      <c r="V48" s="129"/>
    </row>
    <row r="49" spans="2:22" x14ac:dyDescent="0.25">
      <c r="B49" s="36" t="s">
        <v>139</v>
      </c>
      <c r="C49" s="37">
        <v>-6.4024240367676244</v>
      </c>
      <c r="D49" s="37">
        <v>-1.1798804560646474</v>
      </c>
      <c r="E49" s="37">
        <v>-7.9590007686436577</v>
      </c>
      <c r="F49" s="37">
        <v>-8.0733229131953969E-3</v>
      </c>
      <c r="G49" s="37">
        <v>-6.1423992735360509</v>
      </c>
      <c r="H49" s="37">
        <v>-20.51189740186053</v>
      </c>
      <c r="I49" s="38">
        <v>-3.7800662252725532</v>
      </c>
      <c r="J49" s="39"/>
      <c r="K49" s="40"/>
      <c r="L49" s="41"/>
      <c r="S49" s="29"/>
      <c r="V49" s="129"/>
    </row>
    <row r="50" spans="2:22" x14ac:dyDescent="0.25">
      <c r="B50" s="36" t="s">
        <v>140</v>
      </c>
      <c r="C50" s="37">
        <v>-6.8812215134780272</v>
      </c>
      <c r="D50" s="37">
        <v>-1.2571060218884045</v>
      </c>
      <c r="E50" s="37">
        <v>-7.8791648215868832</v>
      </c>
      <c r="F50" s="37">
        <v>-6.1489770797125516E-3</v>
      </c>
      <c r="G50" s="37">
        <v>-6.2128526104041457</v>
      </c>
      <c r="H50" s="37">
        <v>-20.979387922548771</v>
      </c>
      <c r="I50" s="38">
        <v>-3.832650183010728</v>
      </c>
      <c r="J50" s="39"/>
      <c r="K50" s="40"/>
      <c r="L50" s="41"/>
      <c r="S50" s="29"/>
      <c r="V50" s="129"/>
    </row>
    <row r="51" spans="2:22" x14ac:dyDescent="0.25">
      <c r="B51" s="36" t="s">
        <v>141</v>
      </c>
      <c r="C51" s="37">
        <v>-7.1693085273236212</v>
      </c>
      <c r="D51" s="37">
        <v>-1.2990378616936362</v>
      </c>
      <c r="E51" s="37">
        <v>-7.8049765431303815</v>
      </c>
      <c r="F51" s="37">
        <v>-4.3898140792169894E-3</v>
      </c>
      <c r="G51" s="37">
        <v>-6.2432854800626245</v>
      </c>
      <c r="H51" s="37">
        <v>-21.221960364595841</v>
      </c>
      <c r="I51" s="38">
        <v>-3.8452983168326775</v>
      </c>
      <c r="J51" s="39"/>
      <c r="K51" s="40"/>
      <c r="L51" s="41"/>
      <c r="S51" s="29"/>
      <c r="V51" s="129"/>
    </row>
    <row r="52" spans="2:22" x14ac:dyDescent="0.25">
      <c r="B52" s="36" t="s">
        <v>142</v>
      </c>
      <c r="C52" s="37">
        <v>-7.0768492531575902</v>
      </c>
      <c r="D52" s="37">
        <v>-1.2721412249539481</v>
      </c>
      <c r="E52" s="37">
        <v>-7.7712772216557529</v>
      </c>
      <c r="F52" s="37">
        <v>-3.124600832405804E-3</v>
      </c>
      <c r="G52" s="37">
        <v>-6.2327096059342857</v>
      </c>
      <c r="H52" s="37">
        <v>-21.083960681580034</v>
      </c>
      <c r="I52" s="38">
        <v>-3.7900730408209</v>
      </c>
      <c r="J52" s="39"/>
      <c r="K52" s="40"/>
      <c r="L52" s="41"/>
      <c r="S52" s="29"/>
      <c r="V52" s="129"/>
    </row>
    <row r="53" spans="2:22" x14ac:dyDescent="0.25">
      <c r="B53" s="36" t="s">
        <v>150</v>
      </c>
      <c r="C53" s="37">
        <v>-6.8279479997660673</v>
      </c>
      <c r="D53" s="37">
        <v>-1.2170297044883485</v>
      </c>
      <c r="E53" s="37">
        <v>-7.5883027307735347</v>
      </c>
      <c r="F53" s="37">
        <v>-2.5360061234374598E-3</v>
      </c>
      <c r="G53" s="37">
        <v>-6.1792842333090796</v>
      </c>
      <c r="H53" s="37">
        <v>-20.59807096997212</v>
      </c>
      <c r="I53" s="38">
        <v>-3.671449200619874</v>
      </c>
      <c r="J53" s="39"/>
      <c r="K53" s="40"/>
      <c r="L53" s="41"/>
      <c r="S53" s="29"/>
      <c r="V53" s="129"/>
    </row>
    <row r="54" spans="2:22" x14ac:dyDescent="0.25">
      <c r="B54" s="36" t="s">
        <v>151</v>
      </c>
      <c r="C54" s="37">
        <v>-6.5340235444048886</v>
      </c>
      <c r="D54" s="37">
        <v>-1.1547201022739266</v>
      </c>
      <c r="E54" s="37">
        <v>-7.5760282996580015</v>
      </c>
      <c r="F54" s="37">
        <v>-2.3034840402187343E-3</v>
      </c>
      <c r="G54" s="37">
        <v>-6.148129999235258</v>
      </c>
      <c r="H54" s="37">
        <v>-20.260485327338365</v>
      </c>
      <c r="I54" s="38">
        <v>-3.5805181187840902</v>
      </c>
      <c r="J54" s="39"/>
      <c r="K54" s="40"/>
      <c r="L54" s="41"/>
      <c r="S54" s="29"/>
      <c r="V54" s="129"/>
    </row>
    <row r="55" spans="2:22" x14ac:dyDescent="0.25">
      <c r="B55" s="36" t="s">
        <v>152</v>
      </c>
      <c r="C55" s="37">
        <v>-6.3138608443053093</v>
      </c>
      <c r="D55" s="37">
        <v>-1.1065227489291412</v>
      </c>
      <c r="E55" s="37">
        <v>-7.5051756778626082</v>
      </c>
      <c r="F55" s="37">
        <v>-1.3064822631225184E-3</v>
      </c>
      <c r="G55" s="37">
        <v>-6.1386492425666441</v>
      </c>
      <c r="H55" s="37">
        <v>-19.958992246997685</v>
      </c>
      <c r="I55" s="38">
        <v>-3.4978723021624076</v>
      </c>
      <c r="J55" s="39"/>
      <c r="K55" s="40"/>
      <c r="L55" s="41"/>
      <c r="S55" s="29"/>
      <c r="V55" s="129"/>
    </row>
    <row r="56" spans="2:22" x14ac:dyDescent="0.25">
      <c r="B56" s="36" t="s">
        <v>153</v>
      </c>
      <c r="C56" s="37">
        <v>-6.3867037393609936</v>
      </c>
      <c r="D56" s="37">
        <v>-1.1102574244328585</v>
      </c>
      <c r="E56" s="37">
        <v>-7.4362381378980471</v>
      </c>
      <c r="F56" s="37">
        <v>-3.7203152585249202E-4</v>
      </c>
      <c r="G56" s="37">
        <v>-6.1530909320132485</v>
      </c>
      <c r="H56" s="37">
        <v>-19.976404840798143</v>
      </c>
      <c r="I56" s="38">
        <v>-3.4726758423574058</v>
      </c>
      <c r="J56" s="39"/>
      <c r="K56" s="40"/>
      <c r="L56" s="41"/>
      <c r="S56" s="29"/>
      <c r="V56" s="129"/>
    </row>
    <row r="57" spans="2:22" x14ac:dyDescent="0.25">
      <c r="B57" s="36" t="s">
        <v>167</v>
      </c>
      <c r="C57" s="37">
        <v>-6.422691459587746</v>
      </c>
      <c r="D57" s="37">
        <v>-1.1068936829554965</v>
      </c>
      <c r="E57" s="37">
        <v>-7.3168430557616766</v>
      </c>
      <c r="F57" s="37">
        <v>-2.6497176664747712E-5</v>
      </c>
      <c r="G57" s="37">
        <v>-6.1938542346981471</v>
      </c>
      <c r="H57" s="37">
        <v>-19.933415247224236</v>
      </c>
      <c r="I57" s="38">
        <v>-3.4353466230958438</v>
      </c>
      <c r="J57" s="39"/>
      <c r="K57" s="40"/>
      <c r="L57" s="41"/>
      <c r="S57" s="29"/>
      <c r="V57" s="129"/>
    </row>
    <row r="58" spans="2:22" x14ac:dyDescent="0.25">
      <c r="B58" s="36" t="s">
        <v>168</v>
      </c>
      <c r="C58" s="37">
        <v>-6.4694122601666315</v>
      </c>
      <c r="D58" s="37">
        <v>-1.1054162436545345</v>
      </c>
      <c r="E58" s="37">
        <v>-7.2781350875527471</v>
      </c>
      <c r="F58" s="37">
        <v>7.4648164843773657E-4</v>
      </c>
      <c r="G58" s="37">
        <v>-6.2232381438372997</v>
      </c>
      <c r="H58" s="37">
        <v>-19.970039009908241</v>
      </c>
      <c r="I58" s="38">
        <v>-3.4122428159182885</v>
      </c>
      <c r="J58" s="39"/>
      <c r="K58" s="40"/>
      <c r="L58" s="41"/>
      <c r="S58" s="29"/>
      <c r="V58" s="129"/>
    </row>
    <row r="59" spans="2:22" x14ac:dyDescent="0.25">
      <c r="B59" s="36" t="s">
        <v>169</v>
      </c>
      <c r="C59" s="37">
        <v>-6.5688152771167223</v>
      </c>
      <c r="D59" s="37">
        <v>-1.113238815777694</v>
      </c>
      <c r="E59" s="37">
        <v>-7.2116254726144922</v>
      </c>
      <c r="F59" s="37">
        <v>1.4297232178558943E-3</v>
      </c>
      <c r="G59" s="37">
        <v>-6.2428815169915515</v>
      </c>
      <c r="H59" s="37">
        <v>-20.021892543504908</v>
      </c>
      <c r="I59" s="38">
        <v>-3.3931762432727615</v>
      </c>
      <c r="J59" s="39"/>
      <c r="K59" s="40"/>
      <c r="L59" s="41"/>
      <c r="S59" s="29"/>
      <c r="V59" s="129"/>
    </row>
    <row r="60" spans="2:22" x14ac:dyDescent="0.25">
      <c r="B60" s="36" t="s">
        <v>170</v>
      </c>
      <c r="C60" s="37">
        <v>-6.6359441474338237</v>
      </c>
      <c r="D60" s="37">
        <v>-1.1155135993923164</v>
      </c>
      <c r="E60" s="37">
        <v>-7.1310083651761431</v>
      </c>
      <c r="F60" s="37">
        <v>1.9696581027653791E-3</v>
      </c>
      <c r="G60" s="37">
        <v>-6.2518886391521447</v>
      </c>
      <c r="H60" s="37">
        <v>-20.016871493659345</v>
      </c>
      <c r="I60" s="38">
        <v>-3.3648704498364772</v>
      </c>
      <c r="J60" s="39"/>
      <c r="K60" s="40"/>
      <c r="L60" s="41"/>
      <c r="S60" s="29"/>
      <c r="V60" s="129"/>
    </row>
    <row r="61" spans="2:22" x14ac:dyDescent="0.25">
      <c r="B61" s="36" t="s">
        <v>172</v>
      </c>
      <c r="C61" s="37">
        <v>-6.5501044905211598</v>
      </c>
      <c r="D61" s="37">
        <v>-1.0914138794386208</v>
      </c>
      <c r="E61" s="37">
        <v>-7.0385315474913055</v>
      </c>
      <c r="F61" s="37">
        <v>2.1418882974793972E-3</v>
      </c>
      <c r="G61" s="37">
        <v>-6.2501403408597449</v>
      </c>
      <c r="H61" s="37">
        <v>-19.836634490574731</v>
      </c>
      <c r="I61" s="38">
        <v>-3.3052874554435592</v>
      </c>
      <c r="J61" s="39"/>
      <c r="K61" s="40"/>
      <c r="L61" s="41"/>
      <c r="S61" s="29"/>
      <c r="V61" s="129"/>
    </row>
    <row r="62" spans="2:22" x14ac:dyDescent="0.25">
      <c r="B62" s="36" t="s">
        <v>173</v>
      </c>
      <c r="C62" s="37">
        <v>-6.4734630234580548</v>
      </c>
      <c r="D62" s="37">
        <v>-1.0692259128142736</v>
      </c>
      <c r="E62" s="37">
        <v>-6.9404142869853001</v>
      </c>
      <c r="F62" s="37">
        <v>2.1119086785897708E-3</v>
      </c>
      <c r="G62" s="37">
        <v>-6.2603004366002093</v>
      </c>
      <c r="H62" s="37">
        <v>-19.672065838364976</v>
      </c>
      <c r="I62" s="38">
        <v>-3.2492473467056593</v>
      </c>
      <c r="J62" s="39"/>
      <c r="K62" s="40"/>
      <c r="L62" s="41"/>
      <c r="S62" s="29"/>
      <c r="V62" s="129"/>
    </row>
    <row r="63" spans="2:22" x14ac:dyDescent="0.25">
      <c r="B63" s="36" t="s">
        <v>174</v>
      </c>
      <c r="C63" s="37">
        <v>-6.394233910667448</v>
      </c>
      <c r="D63" s="37">
        <v>-1.0472941527548685</v>
      </c>
      <c r="E63" s="37">
        <v>-6.8470297489007113</v>
      </c>
      <c r="F63" s="37">
        <v>2.3019509004628277E-3</v>
      </c>
      <c r="G63" s="37">
        <v>-6.2827662059027389</v>
      </c>
      <c r="H63" s="37">
        <v>-19.521727914570437</v>
      </c>
      <c r="I63" s="38">
        <v>-3.1974106331163301</v>
      </c>
      <c r="J63" s="39"/>
      <c r="K63" s="40"/>
      <c r="L63" s="41"/>
      <c r="S63" s="29"/>
      <c r="V63" s="129"/>
    </row>
    <row r="64" spans="2:22" x14ac:dyDescent="0.25">
      <c r="B64" s="36" t="s">
        <v>175</v>
      </c>
      <c r="C64" s="37">
        <v>-6.5415250844938271</v>
      </c>
      <c r="D64" s="37">
        <v>-1.0622568652076954</v>
      </c>
      <c r="E64" s="37">
        <v>-6.7406806759848807</v>
      </c>
      <c r="F64" s="37">
        <v>2.6454214851943901E-3</v>
      </c>
      <c r="G64" s="37">
        <v>-6.317540110203991</v>
      </c>
      <c r="H64" s="37">
        <v>-19.597100449197505</v>
      </c>
      <c r="I64" s="38">
        <v>-3.1823090520084216</v>
      </c>
      <c r="J64" s="39"/>
      <c r="K64" s="40"/>
      <c r="L64" s="41"/>
      <c r="S64" s="29"/>
      <c r="V64" s="129"/>
    </row>
    <row r="65" spans="2:22" x14ac:dyDescent="0.25">
      <c r="B65" s="36" t="s">
        <v>197</v>
      </c>
      <c r="C65" s="37">
        <v>-6.8481773698678881</v>
      </c>
      <c r="D65" s="37">
        <v>-1.1024153449578957</v>
      </c>
      <c r="E65" s="37">
        <v>-6.6292732512766515</v>
      </c>
      <c r="F65" s="37">
        <v>2.8783119531790363E-3</v>
      </c>
      <c r="G65" s="37">
        <v>-6.3654001483599547</v>
      </c>
      <c r="H65" s="37">
        <v>-19.839972457551319</v>
      </c>
      <c r="I65" s="38">
        <v>-3.1938264591368974</v>
      </c>
      <c r="J65" s="39"/>
      <c r="K65" s="40"/>
      <c r="L65" s="41"/>
      <c r="S65" s="29"/>
      <c r="V65" s="129"/>
    </row>
    <row r="66" spans="2:22" x14ac:dyDescent="0.25">
      <c r="B66" s="36" t="s">
        <v>198</v>
      </c>
      <c r="C66" s="37">
        <v>-7.1141534085339222</v>
      </c>
      <c r="D66" s="37">
        <v>-1.1352811338736726</v>
      </c>
      <c r="E66" s="37">
        <v>-6.5062530332440476</v>
      </c>
      <c r="F66" s="37">
        <v>2.9001229939851214E-3</v>
      </c>
      <c r="G66" s="37">
        <v>-6.4114804680225914</v>
      </c>
      <c r="H66" s="37">
        <v>-20.028986786806577</v>
      </c>
      <c r="I66" s="38">
        <v>-3.1962384733494962</v>
      </c>
      <c r="J66" s="39"/>
      <c r="K66" s="40"/>
      <c r="L66" s="41"/>
      <c r="S66" s="29"/>
      <c r="V66" s="129"/>
    </row>
    <row r="67" spans="2:22" x14ac:dyDescent="0.25">
      <c r="B67" s="36" t="s">
        <v>199</v>
      </c>
      <c r="C67" s="37">
        <v>-7.3750108478711631</v>
      </c>
      <c r="D67" s="37">
        <v>-1.1666282313440897</v>
      </c>
      <c r="E67" s="37">
        <v>-6.3789419183289997</v>
      </c>
      <c r="F67" s="37">
        <v>3.1744065756793703E-3</v>
      </c>
      <c r="G67" s="37">
        <v>-6.4550764485524788</v>
      </c>
      <c r="H67" s="37">
        <v>-20.205854808176962</v>
      </c>
      <c r="I67" s="38">
        <v>-3.1962964046979478</v>
      </c>
      <c r="J67" s="39"/>
      <c r="K67" s="40"/>
      <c r="L67" s="41"/>
      <c r="S67" s="29"/>
      <c r="V67" s="129"/>
    </row>
    <row r="68" spans="2:22" x14ac:dyDescent="0.25">
      <c r="B68" s="132" t="s">
        <v>200</v>
      </c>
      <c r="C68" s="196">
        <v>-7.6682983902299311</v>
      </c>
      <c r="D68" s="196">
        <v>-1.2026263303124656</v>
      </c>
      <c r="E68" s="196">
        <v>-6.2420732655336284</v>
      </c>
      <c r="F68" s="196">
        <v>3.4807570879764852E-3</v>
      </c>
      <c r="G68" s="196">
        <v>-6.4957896063475342</v>
      </c>
      <c r="H68" s="37">
        <v>-20.40268050502312</v>
      </c>
      <c r="I68" s="38">
        <v>-3.1997712576698398</v>
      </c>
      <c r="J68" s="39"/>
      <c r="K68" s="40"/>
      <c r="L68" s="41"/>
      <c r="S68" s="29"/>
      <c r="V68" s="129"/>
    </row>
    <row r="69" spans="2:22" x14ac:dyDescent="0.25">
      <c r="B69" s="24">
        <v>2008</v>
      </c>
      <c r="C69" s="37">
        <v>-39.000999999999998</v>
      </c>
      <c r="D69" s="37">
        <v>-2.4687364697720464</v>
      </c>
      <c r="E69" s="37">
        <v>-14.24</v>
      </c>
      <c r="F69" s="37">
        <v>-0.71499999999999997</v>
      </c>
      <c r="G69" s="37">
        <v>-13.207000000000001</v>
      </c>
      <c r="H69" s="181">
        <v>-66.801000000000002</v>
      </c>
      <c r="I69" s="182">
        <v>-4.2284573451255731</v>
      </c>
      <c r="J69" s="129"/>
      <c r="K69" s="129"/>
      <c r="L69" s="41"/>
      <c r="V69" s="129"/>
    </row>
    <row r="70" spans="2:22" x14ac:dyDescent="0.25">
      <c r="B70" s="24">
        <v>2009</v>
      </c>
      <c r="C70" s="37">
        <v>-28.324999999999999</v>
      </c>
      <c r="D70" s="37">
        <v>-1.8426203785682271</v>
      </c>
      <c r="E70" s="37">
        <v>-12.026999999999999</v>
      </c>
      <c r="F70" s="37">
        <v>-0.25900000000000001</v>
      </c>
      <c r="G70" s="37">
        <v>-14.773999999999999</v>
      </c>
      <c r="H70" s="37">
        <v>-54.628999999999998</v>
      </c>
      <c r="I70" s="38">
        <v>-3.5537690612816832</v>
      </c>
      <c r="J70" s="129"/>
      <c r="K70" s="129"/>
      <c r="L70" s="41"/>
      <c r="V70" s="129"/>
    </row>
    <row r="71" spans="2:22" x14ac:dyDescent="0.25">
      <c r="B71" s="24">
        <v>2010</v>
      </c>
      <c r="C71" s="37">
        <v>-35.103999999999999</v>
      </c>
      <c r="D71" s="37">
        <v>-2.211322951168718</v>
      </c>
      <c r="E71" s="37">
        <v>1.355</v>
      </c>
      <c r="F71" s="37">
        <v>-0.38900000000000001</v>
      </c>
      <c r="G71" s="37">
        <v>-19.596</v>
      </c>
      <c r="H71" s="37">
        <v>-53.62</v>
      </c>
      <c r="I71" s="38">
        <v>-3.3777101367840321</v>
      </c>
      <c r="J71" s="129"/>
      <c r="K71" s="129"/>
      <c r="L71" s="41"/>
      <c r="V71" s="129"/>
    </row>
    <row r="72" spans="2:22" x14ac:dyDescent="0.25">
      <c r="B72" s="24">
        <v>2011</v>
      </c>
      <c r="C72" s="37">
        <v>-18.472999999999999</v>
      </c>
      <c r="D72" s="37">
        <v>-1.1232887374387825</v>
      </c>
      <c r="E72" s="37">
        <v>6.4630000000000001</v>
      </c>
      <c r="F72" s="37">
        <v>-0.17299999999999999</v>
      </c>
      <c r="G72" s="37">
        <v>-20.251999999999999</v>
      </c>
      <c r="H72" s="37">
        <v>-32.206000000000003</v>
      </c>
      <c r="I72" s="38">
        <v>-1.9583520315029193</v>
      </c>
      <c r="J72" s="129"/>
      <c r="K72" s="129"/>
      <c r="L72" s="41"/>
      <c r="V72" s="129"/>
    </row>
    <row r="73" spans="2:22" x14ac:dyDescent="0.25">
      <c r="B73" s="24">
        <v>2012</v>
      </c>
      <c r="C73" s="37">
        <v>-25.596</v>
      </c>
      <c r="D73" s="37">
        <v>-1.5106080734553538</v>
      </c>
      <c r="E73" s="37">
        <v>-17.376000000000001</v>
      </c>
      <c r="F73" s="37">
        <v>-0.14799999999999999</v>
      </c>
      <c r="G73" s="37">
        <v>-20.449000000000002</v>
      </c>
      <c r="H73" s="37">
        <v>-63.841999999999999</v>
      </c>
      <c r="I73" s="38">
        <v>-3.7677856159375174</v>
      </c>
      <c r="J73" s="129"/>
      <c r="K73" s="129"/>
      <c r="L73" s="41"/>
    </row>
    <row r="74" spans="2:22" x14ac:dyDescent="0.25">
      <c r="B74" s="24">
        <v>2013</v>
      </c>
      <c r="C74" s="37">
        <v>-29.036000000000001</v>
      </c>
      <c r="D74" s="37">
        <v>-1.6485110543237647</v>
      </c>
      <c r="E74" s="37">
        <v>-35.579000000000001</v>
      </c>
      <c r="F74" s="37">
        <v>-0.32600000000000001</v>
      </c>
      <c r="G74" s="37">
        <v>-25.28</v>
      </c>
      <c r="H74" s="37">
        <v>-90.691999999999993</v>
      </c>
      <c r="I74" s="38">
        <v>-5.1490137945560983</v>
      </c>
      <c r="J74" s="129"/>
      <c r="K74" s="129"/>
      <c r="L74" s="41"/>
    </row>
    <row r="75" spans="2:22" x14ac:dyDescent="0.25">
      <c r="B75" s="24">
        <v>2014</v>
      </c>
      <c r="C75" s="37">
        <v>-29.675000000000001</v>
      </c>
      <c r="D75" s="37">
        <v>-1.6090159112289522</v>
      </c>
      <c r="E75" s="37">
        <v>-36.703000000000003</v>
      </c>
      <c r="F75" s="37">
        <v>-0.47</v>
      </c>
      <c r="G75" s="37">
        <v>-23.395</v>
      </c>
      <c r="H75" s="37">
        <v>-90.897000000000006</v>
      </c>
      <c r="I75" s="38">
        <v>-4.9285499337145087</v>
      </c>
      <c r="J75" s="129"/>
      <c r="K75" s="129"/>
      <c r="L75" s="41"/>
    </row>
    <row r="76" spans="2:22" x14ac:dyDescent="0.25">
      <c r="B76" s="24">
        <v>2015</v>
      </c>
      <c r="C76" s="37">
        <v>-26.984000000000002</v>
      </c>
      <c r="D76" s="37">
        <v>-1.4233276137899895</v>
      </c>
      <c r="E76" s="37">
        <v>-41.777999999999999</v>
      </c>
      <c r="F76" s="37">
        <v>-0.09</v>
      </c>
      <c r="G76" s="37">
        <v>-23.187000000000001</v>
      </c>
      <c r="H76" s="37">
        <v>-93.165000000000006</v>
      </c>
      <c r="I76" s="38">
        <v>-4.9141831136504734</v>
      </c>
      <c r="J76" s="129"/>
      <c r="K76" s="129"/>
      <c r="L76" s="41"/>
    </row>
    <row r="77" spans="2:22" x14ac:dyDescent="0.25">
      <c r="B77" s="24">
        <v>2016</v>
      </c>
      <c r="C77" s="37">
        <v>-30.887</v>
      </c>
      <c r="D77" s="37">
        <v>-1.5682469469780513</v>
      </c>
      <c r="E77" s="37">
        <v>-48.152000000000001</v>
      </c>
      <c r="F77" s="37">
        <v>-0.36</v>
      </c>
      <c r="G77" s="37">
        <v>-22.495000000000001</v>
      </c>
      <c r="H77" s="37">
        <v>-102.79</v>
      </c>
      <c r="I77" s="38">
        <v>-5.2190275416801217</v>
      </c>
      <c r="J77" s="129"/>
      <c r="K77" s="129"/>
      <c r="L77" s="41"/>
    </row>
    <row r="78" spans="2:22" x14ac:dyDescent="0.25">
      <c r="B78" s="24">
        <v>2017</v>
      </c>
      <c r="C78" s="37">
        <v>-22.74</v>
      </c>
      <c r="D78" s="37">
        <v>-1.1122681612994265</v>
      </c>
      <c r="E78" s="37">
        <v>-31.359000000000002</v>
      </c>
      <c r="F78" s="37">
        <v>-0.193</v>
      </c>
      <c r="G78" s="37">
        <v>-20.962</v>
      </c>
      <c r="H78" s="37">
        <v>-76.498999999999995</v>
      </c>
      <c r="I78" s="38">
        <v>-3.7417503109606347</v>
      </c>
      <c r="J78" s="129"/>
      <c r="K78" s="129"/>
      <c r="L78" s="41"/>
    </row>
    <row r="79" spans="2:22" x14ac:dyDescent="0.25">
      <c r="B79" s="24">
        <v>2018</v>
      </c>
      <c r="C79" s="37">
        <v>-18.840019045534135</v>
      </c>
      <c r="D79" s="37">
        <v>-0.89328855236644678</v>
      </c>
      <c r="E79" s="37">
        <v>-31.202391077634019</v>
      </c>
      <c r="F79" s="37">
        <v>1.0976626974070428E-2</v>
      </c>
      <c r="G79" s="37">
        <v>-22.906931196202883</v>
      </c>
      <c r="H79" s="37">
        <v>-73.517364692396981</v>
      </c>
      <c r="I79" s="38">
        <v>-3.4857831152476701</v>
      </c>
      <c r="J79" s="129"/>
      <c r="K79" s="129"/>
      <c r="L79" s="41"/>
    </row>
    <row r="80" spans="2:22" x14ac:dyDescent="0.25">
      <c r="B80" s="24">
        <v>2019</v>
      </c>
      <c r="C80" s="37">
        <v>-26.203437330392074</v>
      </c>
      <c r="D80" s="37">
        <v>-1.2019115781271776</v>
      </c>
      <c r="E80" s="37">
        <v>-31.684511256592423</v>
      </c>
      <c r="F80" s="37">
        <v>-2.0319302290331281E-2</v>
      </c>
      <c r="G80" s="37">
        <v>-24.634221957916356</v>
      </c>
      <c r="H80" s="37">
        <v>-82.542489847191177</v>
      </c>
      <c r="I80" s="38">
        <v>-3.7860977162609402</v>
      </c>
      <c r="J80" s="129"/>
      <c r="K80" s="129"/>
      <c r="L80" s="41"/>
    </row>
    <row r="81" spans="2:12" x14ac:dyDescent="0.25">
      <c r="B81" s="24">
        <v>2020</v>
      </c>
      <c r="C81" s="37">
        <v>-26.752681641633856</v>
      </c>
      <c r="D81" s="37">
        <v>-1.1870110664986508</v>
      </c>
      <c r="E81" s="37">
        <v>-30.440783929949898</v>
      </c>
      <c r="F81" s="37">
        <v>-9.2705732591845166E-3</v>
      </c>
      <c r="G81" s="37">
        <v>-24.698773081045271</v>
      </c>
      <c r="H81" s="37">
        <v>-81.901509225888205</v>
      </c>
      <c r="I81" s="38">
        <v>-3.6339533776971038</v>
      </c>
      <c r="J81" s="129"/>
      <c r="K81" s="130"/>
      <c r="L81" s="41"/>
    </row>
    <row r="82" spans="2:12" x14ac:dyDescent="0.25">
      <c r="B82" s="24">
        <v>2021</v>
      </c>
      <c r="C82" s="37">
        <v>-25.847622736232093</v>
      </c>
      <c r="D82" s="37">
        <v>-1.1089592143882194</v>
      </c>
      <c r="E82" s="37">
        <v>-29.242841753826966</v>
      </c>
      <c r="F82" s="37">
        <v>1.7776761637763911E-3</v>
      </c>
      <c r="G82" s="37">
        <v>-24.813064827540249</v>
      </c>
      <c r="H82" s="37">
        <v>-79.901751641435524</v>
      </c>
      <c r="I82" s="38">
        <v>-3.4280825216596171</v>
      </c>
      <c r="J82" s="129"/>
      <c r="K82" s="130"/>
      <c r="L82" s="41"/>
    </row>
    <row r="83" spans="2:12" x14ac:dyDescent="0.25">
      <c r="B83" s="24">
        <v>2022</v>
      </c>
      <c r="C83" s="37">
        <v>-26.053745572080487</v>
      </c>
      <c r="D83" s="37">
        <v>-1.0806158350824562</v>
      </c>
      <c r="E83" s="37">
        <v>-27.956983948553461</v>
      </c>
      <c r="F83" s="37">
        <v>8.5254059792973756E-3</v>
      </c>
      <c r="G83" s="37">
        <v>-25.04509562251484</v>
      </c>
      <c r="H83" s="37">
        <v>-79.047299737169496</v>
      </c>
      <c r="I83" s="38">
        <v>-3.2785982184470051</v>
      </c>
      <c r="J83" s="129"/>
      <c r="K83" s="130"/>
      <c r="L83" s="41"/>
    </row>
    <row r="84" spans="2:12" x14ac:dyDescent="0.25">
      <c r="B84" s="194">
        <v>2023</v>
      </c>
      <c r="C84" s="196">
        <v>-27.8788667107668</v>
      </c>
      <c r="D84" s="196">
        <v>-1.1170230033384012</v>
      </c>
      <c r="E84" s="196">
        <v>-26.255148878834582</v>
      </c>
      <c r="F84" s="196">
        <v>1.1598263008037919E-2</v>
      </c>
      <c r="G84" s="196">
        <v>-25.549497175139017</v>
      </c>
      <c r="H84" s="196">
        <v>-79.67191450173236</v>
      </c>
      <c r="I84" s="133">
        <v>-3.1922158867410295</v>
      </c>
      <c r="J84" s="129"/>
      <c r="K84" s="130"/>
      <c r="L84" s="41"/>
    </row>
    <row r="85" spans="2:12" x14ac:dyDescent="0.25">
      <c r="B85" s="24" t="s">
        <v>178</v>
      </c>
      <c r="C85" s="37">
        <v>-34.351999999999997</v>
      </c>
      <c r="D85" s="37">
        <v>-2.1969461987369097</v>
      </c>
      <c r="E85" s="37">
        <v>-21.478000000000002</v>
      </c>
      <c r="F85" s="37">
        <v>-0.60499999999999998</v>
      </c>
      <c r="G85" s="37">
        <v>-12.912000000000001</v>
      </c>
      <c r="H85" s="37">
        <v>-68.960999999999999</v>
      </c>
      <c r="I85" s="38">
        <v>-4.4103285634343274</v>
      </c>
      <c r="J85" s="129"/>
      <c r="K85" s="130"/>
      <c r="L85" s="41"/>
    </row>
    <row r="86" spans="2:12" x14ac:dyDescent="0.25">
      <c r="B86" s="135" t="s">
        <v>104</v>
      </c>
      <c r="C86" s="37">
        <v>-28.306999999999999</v>
      </c>
      <c r="D86" s="37">
        <v>-1.831586207878273</v>
      </c>
      <c r="E86" s="37">
        <v>-5.5119999999999996</v>
      </c>
      <c r="F86" s="37">
        <v>-0.27400000000000002</v>
      </c>
      <c r="G86" s="37">
        <v>-15.59</v>
      </c>
      <c r="H86" s="37">
        <v>-48.859000000000002</v>
      </c>
      <c r="I86" s="38">
        <v>-3.1613901342680095</v>
      </c>
      <c r="J86" s="129"/>
      <c r="K86" s="130"/>
      <c r="L86" s="41"/>
    </row>
    <row r="87" spans="2:12" x14ac:dyDescent="0.25">
      <c r="B87" s="135" t="s">
        <v>105</v>
      </c>
      <c r="C87" s="37">
        <v>-31.754000000000001</v>
      </c>
      <c r="D87" s="37">
        <v>-1.9754023403236141</v>
      </c>
      <c r="E87" s="37">
        <v>3.0270000000000001</v>
      </c>
      <c r="F87" s="37">
        <v>-0.39700000000000002</v>
      </c>
      <c r="G87" s="37">
        <v>-20.382000000000001</v>
      </c>
      <c r="H87" s="37">
        <v>-49.609000000000002</v>
      </c>
      <c r="I87" s="38">
        <v>-3.0861540184264715</v>
      </c>
      <c r="J87" s="129"/>
      <c r="K87" s="130"/>
      <c r="L87" s="41"/>
    </row>
    <row r="88" spans="2:12" x14ac:dyDescent="0.25">
      <c r="B88" s="135" t="s">
        <v>106</v>
      </c>
      <c r="C88" s="37">
        <v>-18.306000000000001</v>
      </c>
      <c r="D88" s="37">
        <v>-1.1088483750095401</v>
      </c>
      <c r="E88" s="37">
        <v>1.754</v>
      </c>
      <c r="F88" s="37">
        <v>-0.13800000000000001</v>
      </c>
      <c r="G88" s="37">
        <v>-19.923999999999999</v>
      </c>
      <c r="H88" s="37">
        <v>-36.265999999999998</v>
      </c>
      <c r="I88" s="38">
        <v>-2.1967385102204733</v>
      </c>
      <c r="J88" s="129"/>
      <c r="K88" s="130"/>
      <c r="L88" s="41"/>
    </row>
    <row r="89" spans="2:12" x14ac:dyDescent="0.25">
      <c r="B89" s="135" t="s">
        <v>107</v>
      </c>
      <c r="C89" s="37">
        <v>-24.494</v>
      </c>
      <c r="D89" s="37">
        <v>-1.4324780806407846</v>
      </c>
      <c r="E89" s="37">
        <v>-26.966999999999999</v>
      </c>
      <c r="F89" s="37">
        <v>-0.22900000000000001</v>
      </c>
      <c r="G89" s="37">
        <v>-21.609000000000002</v>
      </c>
      <c r="H89" s="37">
        <v>-73.748000000000005</v>
      </c>
      <c r="I89" s="38">
        <v>-4.3129906708212857</v>
      </c>
      <c r="J89" s="129"/>
      <c r="K89" s="130"/>
      <c r="L89" s="41"/>
    </row>
    <row r="90" spans="2:12" x14ac:dyDescent="0.25">
      <c r="B90" s="135" t="s">
        <v>108</v>
      </c>
      <c r="C90" s="37">
        <v>-34.281999999999996</v>
      </c>
      <c r="D90" s="37">
        <v>-1.9235333493057334</v>
      </c>
      <c r="E90" s="37">
        <v>-30.513000000000002</v>
      </c>
      <c r="F90" s="37">
        <v>-0.308</v>
      </c>
      <c r="G90" s="37">
        <v>-24.581</v>
      </c>
      <c r="H90" s="37">
        <v>-90.14</v>
      </c>
      <c r="I90" s="38">
        <v>-5.0576773848205718</v>
      </c>
      <c r="J90" s="129"/>
      <c r="K90" s="130"/>
      <c r="L90" s="41"/>
    </row>
    <row r="91" spans="2:12" x14ac:dyDescent="0.25">
      <c r="B91" s="135" t="s">
        <v>109</v>
      </c>
      <c r="C91" s="37">
        <v>-31.41</v>
      </c>
      <c r="D91" s="37">
        <v>-1.6907940810902904</v>
      </c>
      <c r="E91" s="37">
        <v>-39.192999999999998</v>
      </c>
      <c r="F91" s="37">
        <v>-0.46</v>
      </c>
      <c r="G91" s="37">
        <v>-23.19</v>
      </c>
      <c r="H91" s="37">
        <v>-95.052999999999997</v>
      </c>
      <c r="I91" s="38">
        <v>-5.1166841703239534</v>
      </c>
      <c r="J91" s="129"/>
      <c r="K91" s="130"/>
      <c r="L91" s="41"/>
    </row>
    <row r="92" spans="2:12" x14ac:dyDescent="0.25">
      <c r="B92" s="135" t="s">
        <v>110</v>
      </c>
      <c r="C92" s="37">
        <v>-24.236000000000001</v>
      </c>
      <c r="D92" s="37">
        <v>-1.2663347040290092</v>
      </c>
      <c r="E92" s="37">
        <v>-46.180999999999997</v>
      </c>
      <c r="F92" s="37">
        <v>-4.0000000000000001E-3</v>
      </c>
      <c r="G92" s="37">
        <v>-23.382999999999999</v>
      </c>
      <c r="H92" s="37">
        <v>-95.034999999999997</v>
      </c>
      <c r="I92" s="38">
        <v>-4.9655932743603275</v>
      </c>
      <c r="J92" s="129"/>
      <c r="K92" s="130"/>
      <c r="L92" s="41"/>
    </row>
    <row r="93" spans="2:12" x14ac:dyDescent="0.25">
      <c r="B93" s="135" t="s">
        <v>111</v>
      </c>
      <c r="C93" s="37">
        <v>-31.408000000000001</v>
      </c>
      <c r="D93" s="37">
        <v>-1.5782280109342337</v>
      </c>
      <c r="E93" s="37">
        <v>-38.957000000000001</v>
      </c>
      <c r="F93" s="37">
        <v>-0.36099999999999999</v>
      </c>
      <c r="G93" s="37">
        <v>-21.593</v>
      </c>
      <c r="H93" s="37">
        <v>-93.102999999999994</v>
      </c>
      <c r="I93" s="38">
        <v>-4.6783546390094868</v>
      </c>
      <c r="J93" s="129"/>
      <c r="K93" s="130"/>
      <c r="L93" s="41"/>
    </row>
    <row r="94" spans="2:12" x14ac:dyDescent="0.25">
      <c r="B94" s="135" t="s">
        <v>112</v>
      </c>
      <c r="C94" s="37">
        <v>-18.79</v>
      </c>
      <c r="D94" s="37">
        <v>-0.91243224134439771</v>
      </c>
      <c r="E94" s="37">
        <v>-32.781999999999996</v>
      </c>
      <c r="F94" s="37">
        <v>-0.18099999999999999</v>
      </c>
      <c r="G94" s="37">
        <v>-22.202000000000002</v>
      </c>
      <c r="H94" s="37">
        <v>-75.308999999999997</v>
      </c>
      <c r="I94" s="38">
        <v>-3.6569643248219932</v>
      </c>
      <c r="J94" s="129"/>
      <c r="K94" s="130"/>
      <c r="L94" s="41"/>
    </row>
    <row r="95" spans="2:12" x14ac:dyDescent="0.25">
      <c r="B95" s="135" t="s">
        <v>113</v>
      </c>
      <c r="C95" s="37">
        <v>-21.318502298356936</v>
      </c>
      <c r="D95" s="37">
        <v>-1.0024900614244894</v>
      </c>
      <c r="E95" s="37">
        <v>-32.817760200865514</v>
      </c>
      <c r="F95" s="37">
        <v>-2.1730561244135912E-2</v>
      </c>
      <c r="G95" s="37">
        <v>-23.248615790116425</v>
      </c>
      <c r="H95" s="37">
        <v>-77.654608850583017</v>
      </c>
      <c r="I95" s="38">
        <v>-3.651662415446304</v>
      </c>
      <c r="J95" s="129"/>
      <c r="K95" s="130"/>
      <c r="L95" s="41"/>
    </row>
    <row r="96" spans="2:12" x14ac:dyDescent="0.25">
      <c r="B96" s="135" t="s">
        <v>143</v>
      </c>
      <c r="C96" s="37">
        <v>-27.529803330726864</v>
      </c>
      <c r="D96" s="37">
        <v>-1.2523752374177437</v>
      </c>
      <c r="E96" s="37">
        <v>-31.414419355016676</v>
      </c>
      <c r="F96" s="37">
        <v>-2.1736714904530743E-2</v>
      </c>
      <c r="G96" s="37">
        <v>-24.831246969937116</v>
      </c>
      <c r="H96" s="37">
        <v>-83.797206370585172</v>
      </c>
      <c r="I96" s="38">
        <v>-3.8120703211189424</v>
      </c>
      <c r="J96" s="129"/>
      <c r="K96" s="130"/>
      <c r="L96" s="41"/>
    </row>
    <row r="97" spans="2:12" x14ac:dyDescent="0.25">
      <c r="B97" s="135" t="s">
        <v>154</v>
      </c>
      <c r="C97" s="37">
        <v>-26.062536127837259</v>
      </c>
      <c r="D97" s="37">
        <v>-1.1467470055460445</v>
      </c>
      <c r="E97" s="37">
        <v>-30.105744846192191</v>
      </c>
      <c r="F97" s="37">
        <v>-6.5180039526312045E-3</v>
      </c>
      <c r="G97" s="37">
        <v>-24.619154407124231</v>
      </c>
      <c r="H97" s="37">
        <v>-80.79395338510632</v>
      </c>
      <c r="I97" s="38">
        <v>-3.5549197382843394</v>
      </c>
      <c r="J97" s="129"/>
      <c r="K97" s="130"/>
      <c r="L97" s="41"/>
    </row>
    <row r="98" spans="2:12" x14ac:dyDescent="0.25">
      <c r="B98" s="135" t="s">
        <v>171</v>
      </c>
      <c r="C98" s="37">
        <v>-26.096863144304923</v>
      </c>
      <c r="D98" s="37">
        <v>-1.1103003587899258</v>
      </c>
      <c r="E98" s="37">
        <v>-28.937611981105061</v>
      </c>
      <c r="F98" s="37">
        <v>4.119365792394262E-3</v>
      </c>
      <c r="G98" s="37">
        <v>-24.911862534679145</v>
      </c>
      <c r="H98" s="37">
        <v>-79.942218294296737</v>
      </c>
      <c r="I98" s="38">
        <v>-3.4011702158920256</v>
      </c>
      <c r="J98" s="129"/>
      <c r="K98" s="130"/>
      <c r="L98" s="41"/>
    </row>
    <row r="99" spans="2:12" x14ac:dyDescent="0.25">
      <c r="B99" s="135" t="s">
        <v>176</v>
      </c>
      <c r="C99" s="37">
        <v>-25.959326509140489</v>
      </c>
      <c r="D99" s="37">
        <v>-1.0674306610982283</v>
      </c>
      <c r="E99" s="37">
        <v>-27.566656259362198</v>
      </c>
      <c r="F99" s="37">
        <v>9.2011693617263853E-3</v>
      </c>
      <c r="G99" s="37">
        <v>-25.11074709356669</v>
      </c>
      <c r="H99" s="37">
        <v>-78.627528692707656</v>
      </c>
      <c r="I99" s="38">
        <v>-3.2331129585902243</v>
      </c>
      <c r="J99" s="129"/>
      <c r="K99" s="130"/>
      <c r="L99" s="41"/>
    </row>
    <row r="100" spans="2:12" x14ac:dyDescent="0.25">
      <c r="B100" s="228" t="s">
        <v>201</v>
      </c>
      <c r="C100" s="196">
        <v>-29.005640016502905</v>
      </c>
      <c r="D100" s="196">
        <v>-1.1520991667493747</v>
      </c>
      <c r="E100" s="196">
        <v>-25.756541468383329</v>
      </c>
      <c r="F100" s="196">
        <v>1.2433598610820013E-2</v>
      </c>
      <c r="G100" s="196">
        <v>-25.727746671282564</v>
      </c>
      <c r="H100" s="196">
        <v>-80.477494557557975</v>
      </c>
      <c r="I100" s="133">
        <v>-3.1965526142187342</v>
      </c>
      <c r="J100" s="129"/>
      <c r="K100" s="130"/>
      <c r="L100" s="41"/>
    </row>
    <row r="101" spans="2:12" x14ac:dyDescent="0.25">
      <c r="B101" s="551" t="s">
        <v>31</v>
      </c>
      <c r="C101" s="552"/>
      <c r="D101" s="552"/>
      <c r="E101" s="552"/>
      <c r="F101" s="552"/>
      <c r="G101" s="552"/>
      <c r="H101" s="552"/>
      <c r="I101" s="553"/>
    </row>
    <row r="102" spans="2:12" x14ac:dyDescent="0.25">
      <c r="B102" s="539" t="s">
        <v>39</v>
      </c>
      <c r="C102" s="540"/>
      <c r="D102" s="540"/>
      <c r="E102" s="540"/>
      <c r="F102" s="540"/>
      <c r="G102" s="540"/>
      <c r="H102" s="540"/>
      <c r="I102" s="541"/>
    </row>
    <row r="103" spans="2:12" x14ac:dyDescent="0.25">
      <c r="B103" s="539" t="s">
        <v>40</v>
      </c>
      <c r="C103" s="540"/>
      <c r="D103" s="540"/>
      <c r="E103" s="540"/>
      <c r="F103" s="540"/>
      <c r="G103" s="540"/>
      <c r="H103" s="540"/>
      <c r="I103" s="541"/>
    </row>
    <row r="104" spans="2:12" x14ac:dyDescent="0.25">
      <c r="B104" s="539" t="s">
        <v>41</v>
      </c>
      <c r="C104" s="540"/>
      <c r="D104" s="540"/>
      <c r="E104" s="540"/>
      <c r="F104" s="540"/>
      <c r="G104" s="540"/>
      <c r="H104" s="540"/>
      <c r="I104" s="541"/>
    </row>
    <row r="105" spans="2:12" x14ac:dyDescent="0.25">
      <c r="B105" s="539" t="s">
        <v>42</v>
      </c>
      <c r="C105" s="540"/>
      <c r="D105" s="540"/>
      <c r="E105" s="540"/>
      <c r="F105" s="540"/>
      <c r="G105" s="540"/>
      <c r="H105" s="540"/>
      <c r="I105" s="541"/>
    </row>
    <row r="106" spans="2:12" ht="15.75" thickBot="1" x14ac:dyDescent="0.3">
      <c r="B106" s="613" t="s">
        <v>43</v>
      </c>
      <c r="C106" s="614"/>
      <c r="D106" s="614"/>
      <c r="E106" s="614"/>
      <c r="F106" s="614"/>
      <c r="G106" s="614"/>
      <c r="H106" s="614"/>
      <c r="I106" s="615"/>
    </row>
    <row r="107" spans="2:12" x14ac:dyDescent="0.25">
      <c r="C107" s="129"/>
      <c r="D107" s="129"/>
      <c r="E107" s="129"/>
      <c r="F107" s="130"/>
      <c r="G107" s="129"/>
      <c r="H107" s="129"/>
      <c r="I107" s="129"/>
    </row>
    <row r="108" spans="2:12" x14ac:dyDescent="0.25">
      <c r="C108" s="129"/>
      <c r="D108" s="129"/>
      <c r="E108" s="129"/>
      <c r="F108" s="130"/>
      <c r="G108" s="129"/>
      <c r="H108" s="129"/>
      <c r="I108" s="129"/>
    </row>
    <row r="109" spans="2:12" x14ac:dyDescent="0.25">
      <c r="B109" s="131"/>
      <c r="C109" s="129"/>
      <c r="D109" s="129"/>
      <c r="E109" s="129"/>
      <c r="F109" s="130"/>
      <c r="G109" s="129"/>
      <c r="H109" s="129"/>
      <c r="I109" s="129"/>
    </row>
    <row r="110" spans="2:12" x14ac:dyDescent="0.25">
      <c r="B110" s="131"/>
      <c r="C110" s="129"/>
      <c r="D110" s="129"/>
      <c r="E110" s="129"/>
      <c r="F110" s="130"/>
      <c r="G110" s="129"/>
      <c r="H110" s="129"/>
      <c r="I110" s="129"/>
    </row>
    <row r="111" spans="2:12" x14ac:dyDescent="0.25">
      <c r="B111" s="131"/>
      <c r="C111" s="129"/>
      <c r="D111" s="129"/>
      <c r="E111" s="129"/>
      <c r="F111" s="130"/>
      <c r="G111" s="129"/>
      <c r="H111" s="129"/>
      <c r="I111" s="129"/>
    </row>
    <row r="112" spans="2:12" x14ac:dyDescent="0.25">
      <c r="B112" s="131"/>
      <c r="C112" s="129"/>
      <c r="D112" s="129"/>
      <c r="E112" s="129"/>
      <c r="F112" s="130"/>
      <c r="G112" s="129"/>
      <c r="H112" s="129"/>
      <c r="I112" s="129"/>
    </row>
    <row r="113" spans="2:9" x14ac:dyDescent="0.25">
      <c r="B113" s="131"/>
      <c r="C113" s="129"/>
      <c r="D113" s="129"/>
      <c r="E113" s="129"/>
      <c r="F113" s="130"/>
      <c r="G113" s="129"/>
      <c r="H113" s="129"/>
      <c r="I113" s="129"/>
    </row>
    <row r="114" spans="2:9" x14ac:dyDescent="0.25">
      <c r="B114" s="131"/>
      <c r="C114" s="129"/>
      <c r="D114" s="129"/>
      <c r="E114" s="129"/>
      <c r="F114" s="130"/>
      <c r="G114" s="129"/>
      <c r="H114" s="129"/>
      <c r="I114" s="129"/>
    </row>
    <row r="115" spans="2:9" x14ac:dyDescent="0.25">
      <c r="B115" s="131"/>
      <c r="C115" s="129"/>
      <c r="D115" s="129"/>
      <c r="E115" s="129"/>
      <c r="F115" s="130"/>
      <c r="G115" s="129"/>
      <c r="H115" s="129"/>
      <c r="I115" s="129"/>
    </row>
    <row r="116" spans="2:9" x14ac:dyDescent="0.25">
      <c r="B116" s="131"/>
      <c r="C116" s="129"/>
      <c r="D116" s="129"/>
      <c r="E116" s="129"/>
      <c r="F116" s="130"/>
      <c r="G116" s="129"/>
      <c r="H116" s="129"/>
      <c r="I116" s="129"/>
    </row>
    <row r="117" spans="2:9" x14ac:dyDescent="0.25">
      <c r="B117" s="131"/>
      <c r="C117" s="129"/>
      <c r="D117" s="129"/>
      <c r="E117" s="129"/>
      <c r="F117" s="130"/>
      <c r="G117" s="129"/>
      <c r="H117" s="129"/>
      <c r="I117" s="129"/>
    </row>
    <row r="118" spans="2:9" x14ac:dyDescent="0.25">
      <c r="B118" s="131"/>
      <c r="C118" s="129"/>
      <c r="D118" s="129"/>
      <c r="E118" s="129"/>
      <c r="F118" s="130"/>
      <c r="G118" s="129"/>
      <c r="H118" s="129"/>
      <c r="I118" s="129"/>
    </row>
    <row r="119" spans="2:9" x14ac:dyDescent="0.25">
      <c r="B119" s="131"/>
      <c r="C119" s="129"/>
      <c r="D119" s="129"/>
      <c r="E119" s="129"/>
      <c r="F119" s="130"/>
      <c r="G119" s="129"/>
      <c r="H119" s="129"/>
      <c r="I119" s="129"/>
    </row>
    <row r="120" spans="2:9" x14ac:dyDescent="0.25">
      <c r="B120" s="131"/>
      <c r="C120" s="129"/>
      <c r="D120" s="129"/>
      <c r="E120" s="129"/>
      <c r="F120" s="130"/>
      <c r="G120" s="129"/>
      <c r="H120" s="129"/>
      <c r="I120" s="129"/>
    </row>
    <row r="121" spans="2:9" x14ac:dyDescent="0.25">
      <c r="B121" s="131"/>
      <c r="C121" s="129"/>
      <c r="D121" s="129"/>
      <c r="E121" s="129"/>
      <c r="F121" s="130"/>
      <c r="G121" s="129"/>
      <c r="H121" s="129"/>
      <c r="I121" s="129"/>
    </row>
    <row r="122" spans="2:9" x14ac:dyDescent="0.25">
      <c r="B122" s="131"/>
      <c r="C122" s="129"/>
      <c r="D122" s="129"/>
      <c r="E122" s="129"/>
      <c r="F122" s="130"/>
      <c r="G122" s="129"/>
      <c r="H122" s="129"/>
      <c r="I122" s="129"/>
    </row>
    <row r="123" spans="2:9" x14ac:dyDescent="0.25">
      <c r="B123" s="131"/>
      <c r="C123" s="129"/>
      <c r="D123" s="129"/>
      <c r="E123" s="129"/>
      <c r="F123" s="130"/>
      <c r="G123" s="129"/>
      <c r="H123" s="129"/>
      <c r="I123" s="129"/>
    </row>
    <row r="124" spans="2:9" x14ac:dyDescent="0.25">
      <c r="B124" s="131"/>
      <c r="C124" s="129"/>
      <c r="D124" s="129"/>
      <c r="E124" s="129"/>
      <c r="F124" s="130"/>
      <c r="G124" s="129"/>
      <c r="H124" s="129"/>
      <c r="I124" s="129"/>
    </row>
    <row r="125" spans="2:9" x14ac:dyDescent="0.25">
      <c r="B125" s="131"/>
      <c r="C125" s="129"/>
      <c r="D125" s="129"/>
      <c r="E125" s="129"/>
      <c r="F125" s="130"/>
      <c r="G125" s="129"/>
      <c r="H125" s="129"/>
      <c r="I125" s="129"/>
    </row>
    <row r="126" spans="2:9" x14ac:dyDescent="0.25">
      <c r="B126" s="131"/>
      <c r="C126" s="129"/>
      <c r="D126" s="129"/>
      <c r="E126" s="129"/>
      <c r="F126" s="130"/>
      <c r="G126" s="129"/>
      <c r="H126" s="129"/>
      <c r="I126" s="129"/>
    </row>
    <row r="127" spans="2:9" x14ac:dyDescent="0.25">
      <c r="B127" s="131"/>
      <c r="C127" s="129"/>
      <c r="D127" s="129"/>
      <c r="E127" s="129"/>
      <c r="F127" s="130"/>
      <c r="G127" s="129"/>
      <c r="H127" s="129"/>
      <c r="I127" s="129"/>
    </row>
    <row r="128" spans="2:9" x14ac:dyDescent="0.25">
      <c r="B128" s="131"/>
      <c r="C128" s="129"/>
      <c r="D128" s="129"/>
      <c r="E128" s="129"/>
      <c r="F128" s="130"/>
      <c r="G128" s="129"/>
      <c r="H128" s="129"/>
      <c r="I128" s="129"/>
    </row>
    <row r="129" spans="2:9" x14ac:dyDescent="0.25">
      <c r="B129" s="131"/>
      <c r="C129" s="129"/>
      <c r="D129" s="129"/>
      <c r="E129" s="129"/>
      <c r="F129" s="130"/>
      <c r="G129" s="129"/>
      <c r="H129" s="129"/>
      <c r="I129" s="129"/>
    </row>
  </sheetData>
  <mergeCells count="7">
    <mergeCell ref="B105:I105"/>
    <mergeCell ref="B106:I106"/>
    <mergeCell ref="B2:I2"/>
    <mergeCell ref="B101:I101"/>
    <mergeCell ref="B102:I102"/>
    <mergeCell ref="B103:I103"/>
    <mergeCell ref="B104:I104"/>
  </mergeCells>
  <phoneticPr fontId="37" type="noConversion"/>
  <hyperlinks>
    <hyperlink ref="A1" location="Contents!A1" display="Back to contents"/>
  </hyperlinks>
  <pageMargins left="0.70866141732283472" right="0.70866141732283472" top="0.74803149606299213" bottom="0.74803149606299213" header="0.31496062992125984" footer="0.31496062992125984"/>
  <pageSetup paperSize="9" scale="80" orientation="portrait" r:id="rId1"/>
  <headerFooter>
    <oddHeader>&amp;C&amp;8March 2018 Economic and fiscal outlook: Supplementary economy tables</oddHeader>
  </headerFooter>
  <rowBreaks count="1" manualBreakCount="1">
    <brk id="68" min="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24</vt:i4>
      </vt:variant>
    </vt:vector>
  </HeadingPairs>
  <TitlesOfParts>
    <vt:vector size="48" baseType="lpstr">
      <vt:lpstr>Contents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'1.1'!Print_Area</vt:lpstr>
      <vt:lpstr>'1.10'!Print_Area</vt:lpstr>
      <vt:lpstr>'1.11'!Print_Area</vt:lpstr>
      <vt:lpstr>'1.12'!Print_Area</vt:lpstr>
      <vt:lpstr>'1.13'!Print_Area</vt:lpstr>
      <vt:lpstr>'1.14'!Print_Area</vt:lpstr>
      <vt:lpstr>'1.15'!Print_Area</vt:lpstr>
      <vt:lpstr>'1.16'!Print_Area</vt:lpstr>
      <vt:lpstr>'1.17'!Print_Area</vt:lpstr>
      <vt:lpstr>'1.18'!Print_Area</vt:lpstr>
      <vt:lpstr>'1.19'!Print_Area</vt:lpstr>
      <vt:lpstr>'1.2'!Print_Area</vt:lpstr>
      <vt:lpstr>'1.20'!Print_Area</vt:lpstr>
      <vt:lpstr>'1.21'!Print_Area</vt:lpstr>
      <vt:lpstr>'1.22'!Print_Area</vt:lpstr>
      <vt:lpstr>'1.23'!Print_Area</vt:lpstr>
      <vt:lpstr>'1.3'!Print_Area</vt:lpstr>
      <vt:lpstr>'1.4'!Print_Area</vt:lpstr>
      <vt:lpstr>'1.5'!Print_Area</vt:lpstr>
      <vt:lpstr>'1.6'!Print_Area</vt:lpstr>
      <vt:lpstr>'1.7'!Print_Area</vt:lpstr>
      <vt:lpstr>'1.8'!Print_Area</vt:lpstr>
      <vt:lpstr>'1.9'!Print_Area</vt:lpstr>
      <vt:lpstr>Contents!Print_Area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Harriet Price</dc:creator>
  <cp:lastModifiedBy>Price, Harriet</cp:lastModifiedBy>
  <cp:lastPrinted>2017-11-21T14:43:24Z</cp:lastPrinted>
  <dcterms:created xsi:type="dcterms:W3CDTF">2010-11-27T22:19:23Z</dcterms:created>
  <dcterms:modified xsi:type="dcterms:W3CDTF">2018-10-29T13:21:54Z</dcterms:modified>
</cp:coreProperties>
</file>